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SITE CJ/SITE 2026/DUPA SEDINTA DIN DATA 25.06.2026/"/>
    </mc:Choice>
  </mc:AlternateContent>
  <xr:revisionPtr revIDLastSave="0" documentId="8_{7568188B-2FCB-4A50-A505-A55F632D643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RECTIFICARE 25 IUNIE " sheetId="16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'RECTIFICARE 25 IUNIE 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01" i="16" l="1"/>
  <c r="H3683" i="16"/>
  <c r="H3680" i="16"/>
  <c r="H2055" i="16"/>
  <c r="H2054" i="16"/>
  <c r="H2052" i="16"/>
  <c r="H1984" i="16"/>
  <c r="H1924" i="16"/>
  <c r="H1904" i="16"/>
  <c r="H1853" i="16"/>
  <c r="H1797" i="16"/>
  <c r="H889" i="16"/>
  <c r="E5285" i="16"/>
  <c r="E5284" i="16"/>
  <c r="E5283" i="16"/>
  <c r="E5282" i="16"/>
  <c r="E5281" i="16"/>
  <c r="M5280" i="16"/>
  <c r="M5221" i="16" s="1"/>
  <c r="L5280" i="16"/>
  <c r="K5280" i="16"/>
  <c r="K5221" i="16" s="1"/>
  <c r="J5280" i="16"/>
  <c r="I5280" i="16"/>
  <c r="H5280" i="16"/>
  <c r="G5280" i="16"/>
  <c r="E5279" i="16"/>
  <c r="E5278" i="16"/>
  <c r="E5277" i="16"/>
  <c r="E5276" i="16"/>
  <c r="M5275" i="16"/>
  <c r="L5275" i="16"/>
  <c r="K5275" i="16"/>
  <c r="J5275" i="16"/>
  <c r="I5275" i="16"/>
  <c r="E5275" i="16" s="1"/>
  <c r="H5275" i="16"/>
  <c r="G5275" i="16"/>
  <c r="F5275" i="16"/>
  <c r="E5274" i="16"/>
  <c r="E5273" i="16"/>
  <c r="M5272" i="16"/>
  <c r="L5272" i="16"/>
  <c r="L5271" i="16" s="1"/>
  <c r="K5272" i="16"/>
  <c r="J5272" i="16"/>
  <c r="I5272" i="16"/>
  <c r="H5272" i="16"/>
  <c r="G5272" i="16"/>
  <c r="F5272" i="16"/>
  <c r="E5272" i="16"/>
  <c r="M5271" i="16"/>
  <c r="K5271" i="16"/>
  <c r="J5271" i="16"/>
  <c r="I5271" i="16"/>
  <c r="H5271" i="16"/>
  <c r="G5271" i="16"/>
  <c r="F5271" i="16"/>
  <c r="E5271" i="16"/>
  <c r="E5270" i="16"/>
  <c r="E5269" i="16"/>
  <c r="E5268" i="16"/>
  <c r="M5267" i="16"/>
  <c r="L5267" i="16"/>
  <c r="K5267" i="16"/>
  <c r="J5267" i="16"/>
  <c r="I5267" i="16"/>
  <c r="H5267" i="16"/>
  <c r="E5267" i="16" s="1"/>
  <c r="G5267" i="16"/>
  <c r="F5267" i="16"/>
  <c r="E5266" i="16"/>
  <c r="E5265" i="16"/>
  <c r="E5264" i="16"/>
  <c r="E5263" i="16"/>
  <c r="M5262" i="16"/>
  <c r="L5262" i="16"/>
  <c r="K5262" i="16"/>
  <c r="J5262" i="16"/>
  <c r="J5261" i="16" s="1"/>
  <c r="I5262" i="16"/>
  <c r="H5262" i="16"/>
  <c r="G5262" i="16"/>
  <c r="F5262" i="16"/>
  <c r="M5261" i="16"/>
  <c r="M5260" i="16" s="1"/>
  <c r="L5261" i="16"/>
  <c r="K5261" i="16"/>
  <c r="K5260" i="16" s="1"/>
  <c r="I5261" i="16"/>
  <c r="I5260" i="16" s="1"/>
  <c r="G5261" i="16"/>
  <c r="F5261" i="16"/>
  <c r="F5260" i="16" s="1"/>
  <c r="L5260" i="16"/>
  <c r="G5260" i="16"/>
  <c r="E5259" i="16"/>
  <c r="E5258" i="16"/>
  <c r="E5257" i="16"/>
  <c r="E5256" i="16"/>
  <c r="E5255" i="16"/>
  <c r="E5254" i="16"/>
  <c r="E5253" i="16"/>
  <c r="E5252" i="16"/>
  <c r="E5251" i="16"/>
  <c r="E5250" i="16"/>
  <c r="E5249" i="16"/>
  <c r="E5248" i="16"/>
  <c r="M5247" i="16"/>
  <c r="L5247" i="16"/>
  <c r="K5247" i="16"/>
  <c r="J5247" i="16"/>
  <c r="E5247" i="16" s="1"/>
  <c r="I5247" i="16"/>
  <c r="H5247" i="16"/>
  <c r="G5247" i="16"/>
  <c r="F5247" i="16"/>
  <c r="E5246" i="16"/>
  <c r="M5245" i="16"/>
  <c r="M5235" i="16" s="1"/>
  <c r="L5245" i="16"/>
  <c r="K5245" i="16"/>
  <c r="K5235" i="16" s="1"/>
  <c r="K5234" i="16" s="1"/>
  <c r="J5245" i="16"/>
  <c r="I5245" i="16"/>
  <c r="H5245" i="16"/>
  <c r="H5235" i="16" s="1"/>
  <c r="H5234" i="16" s="1"/>
  <c r="G5245" i="16"/>
  <c r="E5244" i="16"/>
  <c r="E5243" i="16"/>
  <c r="E5242" i="16"/>
  <c r="E5241" i="16"/>
  <c r="E5240" i="16"/>
  <c r="E5239" i="16"/>
  <c r="E5238" i="16"/>
  <c r="E5237" i="16"/>
  <c r="E5236" i="16"/>
  <c r="L5235" i="16"/>
  <c r="J5235" i="16"/>
  <c r="I5235" i="16"/>
  <c r="F5235" i="16"/>
  <c r="F5234" i="16" s="1"/>
  <c r="M5234" i="16"/>
  <c r="L5234" i="16"/>
  <c r="L5222" i="16" s="1"/>
  <c r="J5234" i="16"/>
  <c r="I5234" i="16"/>
  <c r="I5222" i="16" s="1"/>
  <c r="E5233" i="16"/>
  <c r="E5232" i="16"/>
  <c r="E5231" i="16"/>
  <c r="E5230" i="16"/>
  <c r="E5229" i="16"/>
  <c r="E5228" i="16"/>
  <c r="E5227" i="16"/>
  <c r="E5226" i="16"/>
  <c r="E5225" i="16"/>
  <c r="M5224" i="16"/>
  <c r="L5224" i="16"/>
  <c r="K5224" i="16"/>
  <c r="K5223" i="16" s="1"/>
  <c r="J5224" i="16"/>
  <c r="J5223" i="16" s="1"/>
  <c r="I5224" i="16"/>
  <c r="H5224" i="16"/>
  <c r="G5224" i="16"/>
  <c r="E5224" i="16" s="1"/>
  <c r="F5224" i="16"/>
  <c r="M5223" i="16"/>
  <c r="M5222" i="16" s="1"/>
  <c r="L5223" i="16"/>
  <c r="I5223" i="16"/>
  <c r="H5223" i="16"/>
  <c r="F5223" i="16"/>
  <c r="K5222" i="16"/>
  <c r="L5221" i="16"/>
  <c r="J5221" i="16"/>
  <c r="I5221" i="16"/>
  <c r="H5221" i="16"/>
  <c r="F5221" i="16"/>
  <c r="E5220" i="16"/>
  <c r="E5219" i="16"/>
  <c r="E5218" i="16"/>
  <c r="F5217" i="16"/>
  <c r="E5217" i="16"/>
  <c r="E5216" i="16"/>
  <c r="E5215" i="16"/>
  <c r="F5213" i="16"/>
  <c r="E5212" i="16"/>
  <c r="M5211" i="16"/>
  <c r="M5210" i="16" s="1"/>
  <c r="L5211" i="16"/>
  <c r="K5211" i="16"/>
  <c r="J5211" i="16"/>
  <c r="J5210" i="16" s="1"/>
  <c r="I5211" i="16"/>
  <c r="H5211" i="16"/>
  <c r="H5210" i="16" s="1"/>
  <c r="G5211" i="16"/>
  <c r="K5210" i="16"/>
  <c r="I5210" i="16"/>
  <c r="F5210" i="16"/>
  <c r="E5209" i="16"/>
  <c r="E5208" i="16"/>
  <c r="M5207" i="16"/>
  <c r="M5206" i="16" s="1"/>
  <c r="L5207" i="16"/>
  <c r="L5206" i="16" s="1"/>
  <c r="K5207" i="16"/>
  <c r="K5206" i="16" s="1"/>
  <c r="J5207" i="16"/>
  <c r="J5206" i="16" s="1"/>
  <c r="I5207" i="16"/>
  <c r="I5206" i="16" s="1"/>
  <c r="H5207" i="16"/>
  <c r="G5207" i="16"/>
  <c r="F5207" i="16"/>
  <c r="H5206" i="16"/>
  <c r="F5206" i="16"/>
  <c r="E5205" i="16"/>
  <c r="M5204" i="16"/>
  <c r="L5204" i="16"/>
  <c r="K5204" i="16"/>
  <c r="J5204" i="16"/>
  <c r="I5204" i="16"/>
  <c r="H5204" i="16"/>
  <c r="G5204" i="16"/>
  <c r="E5204" i="16"/>
  <c r="G5203" i="16"/>
  <c r="E5203" i="16"/>
  <c r="M5202" i="16"/>
  <c r="L5202" i="16"/>
  <c r="K5202" i="16"/>
  <c r="J5202" i="16"/>
  <c r="I5202" i="16"/>
  <c r="H5202" i="16"/>
  <c r="G5202" i="16"/>
  <c r="E5202" i="16" s="1"/>
  <c r="F5202" i="16"/>
  <c r="M5201" i="16"/>
  <c r="L5201" i="16"/>
  <c r="K5201" i="16"/>
  <c r="J5201" i="16"/>
  <c r="J5197" i="16" s="1"/>
  <c r="I5201" i="16"/>
  <c r="G5201" i="16"/>
  <c r="M5200" i="16"/>
  <c r="L5200" i="16"/>
  <c r="K5200" i="16"/>
  <c r="J5200" i="16"/>
  <c r="I5200" i="16"/>
  <c r="H5200" i="16"/>
  <c r="G5200" i="16"/>
  <c r="E5200" i="16" s="1"/>
  <c r="M5199" i="16"/>
  <c r="M5197" i="16" s="1"/>
  <c r="M5196" i="16" s="1"/>
  <c r="M5195" i="16" s="1"/>
  <c r="L5199" i="16"/>
  <c r="K5199" i="16"/>
  <c r="J5199" i="16"/>
  <c r="I5199" i="16"/>
  <c r="H5199" i="16"/>
  <c r="G5199" i="16"/>
  <c r="E5199" i="16"/>
  <c r="M5198" i="16"/>
  <c r="L5198" i="16"/>
  <c r="L5197" i="16" s="1"/>
  <c r="K5198" i="16"/>
  <c r="J5198" i="16"/>
  <c r="I5198" i="16"/>
  <c r="G5198" i="16"/>
  <c r="I5197" i="16"/>
  <c r="I5196" i="16" s="1"/>
  <c r="I5195" i="16" s="1"/>
  <c r="F5197" i="16"/>
  <c r="J5196" i="16"/>
  <c r="M5194" i="16"/>
  <c r="L5194" i="16"/>
  <c r="K5194" i="16"/>
  <c r="J5194" i="16"/>
  <c r="I5194" i="16"/>
  <c r="H5194" i="16"/>
  <c r="G5194" i="16"/>
  <c r="M5193" i="16"/>
  <c r="L5193" i="16"/>
  <c r="K5193" i="16"/>
  <c r="J5193" i="16"/>
  <c r="I5193" i="16"/>
  <c r="I5192" i="16" s="1"/>
  <c r="H5193" i="16"/>
  <c r="G5193" i="16"/>
  <c r="L5192" i="16"/>
  <c r="K5192" i="16"/>
  <c r="G5192" i="16"/>
  <c r="M5191" i="16"/>
  <c r="M5179" i="16" s="1"/>
  <c r="L5191" i="16"/>
  <c r="L5179" i="16" s="1"/>
  <c r="K5191" i="16"/>
  <c r="J5191" i="16"/>
  <c r="I5191" i="16"/>
  <c r="G5191" i="16"/>
  <c r="E5190" i="16"/>
  <c r="E5189" i="16"/>
  <c r="E5188" i="16"/>
  <c r="E5187" i="16"/>
  <c r="E5186" i="16"/>
  <c r="E5185" i="16"/>
  <c r="E5184" i="16"/>
  <c r="E5183" i="16"/>
  <c r="E5182" i="16"/>
  <c r="E5181" i="16"/>
  <c r="E5180" i="16"/>
  <c r="K5179" i="16"/>
  <c r="I5179" i="16"/>
  <c r="G5179" i="16"/>
  <c r="F5179" i="16"/>
  <c r="E5178" i="16"/>
  <c r="E5177" i="16"/>
  <c r="E5176" i="16"/>
  <c r="E5175" i="16"/>
  <c r="E5174" i="16"/>
  <c r="E5173" i="16"/>
  <c r="E5172" i="16"/>
  <c r="E5171" i="16"/>
  <c r="E5170" i="16"/>
  <c r="E5169" i="16"/>
  <c r="E5168" i="16"/>
  <c r="M5167" i="16"/>
  <c r="L5167" i="16"/>
  <c r="K5167" i="16"/>
  <c r="K5166" i="16" s="1"/>
  <c r="J5167" i="16"/>
  <c r="J5166" i="16" s="1"/>
  <c r="I5167" i="16"/>
  <c r="I5166" i="16" s="1"/>
  <c r="H5167" i="16"/>
  <c r="G5167" i="16"/>
  <c r="F5167" i="16"/>
  <c r="M5166" i="16"/>
  <c r="L5166" i="16"/>
  <c r="H5166" i="16"/>
  <c r="F5166" i="16"/>
  <c r="E5165" i="16"/>
  <c r="E5164" i="16"/>
  <c r="E5163" i="16"/>
  <c r="E5162" i="16"/>
  <c r="E5161" i="16"/>
  <c r="E5160" i="16"/>
  <c r="E5159" i="16"/>
  <c r="E5158" i="16"/>
  <c r="E5157" i="16"/>
  <c r="M5156" i="16"/>
  <c r="L5156" i="16"/>
  <c r="L5155" i="16" s="1"/>
  <c r="K5156" i="16"/>
  <c r="K5155" i="16" s="1"/>
  <c r="J5156" i="16"/>
  <c r="J5155" i="16" s="1"/>
  <c r="I5156" i="16"/>
  <c r="I5155" i="16" s="1"/>
  <c r="H5156" i="16"/>
  <c r="G5156" i="16"/>
  <c r="G5155" i="16" s="1"/>
  <c r="F5156" i="16"/>
  <c r="E5156" i="16"/>
  <c r="M5155" i="16"/>
  <c r="H5155" i="16"/>
  <c r="F5155" i="16"/>
  <c r="F5153" i="16"/>
  <c r="E5152" i="16"/>
  <c r="E5151" i="16"/>
  <c r="E5150" i="16"/>
  <c r="E5149" i="16"/>
  <c r="M5148" i="16"/>
  <c r="M5091" i="16" s="1"/>
  <c r="L5148" i="16"/>
  <c r="L5091" i="16" s="1"/>
  <c r="K5148" i="16"/>
  <c r="J5148" i="16"/>
  <c r="J5091" i="16" s="1"/>
  <c r="I5148" i="16"/>
  <c r="H5148" i="16"/>
  <c r="G5148" i="16"/>
  <c r="F5148" i="16"/>
  <c r="F5091" i="16" s="1"/>
  <c r="E5147" i="16"/>
  <c r="E5146" i="16"/>
  <c r="M5145" i="16"/>
  <c r="L5145" i="16"/>
  <c r="K5145" i="16"/>
  <c r="J5145" i="16"/>
  <c r="I5145" i="16"/>
  <c r="H5145" i="16"/>
  <c r="G5145" i="16"/>
  <c r="E5145" i="16" s="1"/>
  <c r="F5145" i="16"/>
  <c r="E5144" i="16"/>
  <c r="E5143" i="16"/>
  <c r="M5142" i="16"/>
  <c r="M5141" i="16" s="1"/>
  <c r="L5142" i="16"/>
  <c r="K5142" i="16"/>
  <c r="J5142" i="16"/>
  <c r="I5142" i="16"/>
  <c r="H5142" i="16"/>
  <c r="H5141" i="16" s="1"/>
  <c r="G5142" i="16"/>
  <c r="G5141" i="16" s="1"/>
  <c r="F5142" i="16"/>
  <c r="L5141" i="16"/>
  <c r="K5141" i="16"/>
  <c r="K5130" i="16" s="1"/>
  <c r="I5141" i="16"/>
  <c r="F5141" i="16"/>
  <c r="E5140" i="16"/>
  <c r="E5139" i="16"/>
  <c r="E5138" i="16"/>
  <c r="M5137" i="16"/>
  <c r="M5131" i="16" s="1"/>
  <c r="L5137" i="16"/>
  <c r="K5137" i="16"/>
  <c r="K5131" i="16" s="1"/>
  <c r="J5137" i="16"/>
  <c r="I5137" i="16"/>
  <c r="H5137" i="16"/>
  <c r="G5137" i="16"/>
  <c r="E5137" i="16" s="1"/>
  <c r="F5137" i="16"/>
  <c r="E5136" i="16"/>
  <c r="E5135" i="16"/>
  <c r="E5134" i="16"/>
  <c r="E5133" i="16"/>
  <c r="M5132" i="16"/>
  <c r="L5132" i="16"/>
  <c r="K5132" i="16"/>
  <c r="J5132" i="16"/>
  <c r="J5131" i="16" s="1"/>
  <c r="I5132" i="16"/>
  <c r="H5132" i="16"/>
  <c r="G5132" i="16"/>
  <c r="G5131" i="16" s="1"/>
  <c r="F5132" i="16"/>
  <c r="F5131" i="16" s="1"/>
  <c r="F5130" i="16" s="1"/>
  <c r="E5132" i="16"/>
  <c r="H5131" i="16"/>
  <c r="M5130" i="16"/>
  <c r="H5130" i="16"/>
  <c r="G5130" i="16"/>
  <c r="E5129" i="16"/>
  <c r="E5128" i="16"/>
  <c r="E5127" i="16"/>
  <c r="E5126" i="16"/>
  <c r="E5125" i="16"/>
  <c r="E5124" i="16"/>
  <c r="E5123" i="16"/>
  <c r="E5122" i="16"/>
  <c r="E5121" i="16"/>
  <c r="E5120" i="16"/>
  <c r="E5119" i="16"/>
  <c r="E5118" i="16"/>
  <c r="M5117" i="16"/>
  <c r="L5117" i="16"/>
  <c r="K5117" i="16"/>
  <c r="J5117" i="16"/>
  <c r="I5117" i="16"/>
  <c r="H5117" i="16"/>
  <c r="G5117" i="16"/>
  <c r="F5117" i="16"/>
  <c r="E5117" i="16"/>
  <c r="E5116" i="16"/>
  <c r="E5115" i="16"/>
  <c r="E5114" i="16"/>
  <c r="E5113" i="16"/>
  <c r="E5112" i="16"/>
  <c r="E5111" i="16"/>
  <c r="E5110" i="16"/>
  <c r="E5109" i="16"/>
  <c r="E5108" i="16"/>
  <c r="E5107" i="16"/>
  <c r="E5106" i="16"/>
  <c r="M5105" i="16"/>
  <c r="M5104" i="16" s="1"/>
  <c r="L5105" i="16"/>
  <c r="L5104" i="16" s="1"/>
  <c r="K5105" i="16"/>
  <c r="K5104" i="16" s="1"/>
  <c r="J5105" i="16"/>
  <c r="J5104" i="16" s="1"/>
  <c r="I5105" i="16"/>
  <c r="I5104" i="16" s="1"/>
  <c r="H5105" i="16"/>
  <c r="G5105" i="16"/>
  <c r="F5105" i="16"/>
  <c r="H5104" i="16"/>
  <c r="F5104" i="16"/>
  <c r="E5103" i="16"/>
  <c r="E5102" i="16"/>
  <c r="E5101" i="16"/>
  <c r="E5100" i="16"/>
  <c r="E5099" i="16"/>
  <c r="E5098" i="16"/>
  <c r="E5097" i="16"/>
  <c r="E5096" i="16"/>
  <c r="E5095" i="16"/>
  <c r="M5094" i="16"/>
  <c r="L5094" i="16"/>
  <c r="L5093" i="16" s="1"/>
  <c r="K5094" i="16"/>
  <c r="J5094" i="16"/>
  <c r="I5094" i="16"/>
  <c r="H5094" i="16"/>
  <c r="G5094" i="16"/>
  <c r="F5094" i="16"/>
  <c r="F5093" i="16" s="1"/>
  <c r="E5094" i="16"/>
  <c r="M5093" i="16"/>
  <c r="M5092" i="16" s="1"/>
  <c r="K5093" i="16"/>
  <c r="J5093" i="16"/>
  <c r="I5093" i="16"/>
  <c r="H5093" i="16"/>
  <c r="G5093" i="16"/>
  <c r="K5091" i="16"/>
  <c r="I5091" i="16"/>
  <c r="H5091" i="16"/>
  <c r="E5090" i="16"/>
  <c r="E5089" i="16"/>
  <c r="E5088" i="16"/>
  <c r="E5087" i="16"/>
  <c r="E5086" i="16"/>
  <c r="E5085" i="16"/>
  <c r="M5084" i="16"/>
  <c r="L5084" i="16"/>
  <c r="K5084" i="16"/>
  <c r="J5084" i="16"/>
  <c r="I5084" i="16"/>
  <c r="H5084" i="16"/>
  <c r="G5084" i="16"/>
  <c r="F5084" i="16"/>
  <c r="E5084" i="16"/>
  <c r="E5083" i="16"/>
  <c r="E5082" i="16"/>
  <c r="M5081" i="16"/>
  <c r="L5081" i="16"/>
  <c r="K5081" i="16"/>
  <c r="J5081" i="16"/>
  <c r="I5081" i="16"/>
  <c r="H5081" i="16"/>
  <c r="G5081" i="16"/>
  <c r="F5081" i="16"/>
  <c r="M5080" i="16"/>
  <c r="L5080" i="16"/>
  <c r="K5080" i="16"/>
  <c r="I5080" i="16"/>
  <c r="H5080" i="16"/>
  <c r="G5080" i="16"/>
  <c r="F5080" i="16"/>
  <c r="E5079" i="16"/>
  <c r="E5078" i="16"/>
  <c r="E5077" i="16"/>
  <c r="M5076" i="16"/>
  <c r="L5076" i="16"/>
  <c r="K5076" i="16"/>
  <c r="K5070" i="16" s="1"/>
  <c r="K5069" i="16" s="1"/>
  <c r="J5076" i="16"/>
  <c r="I5076" i="16"/>
  <c r="I5070" i="16" s="1"/>
  <c r="H5076" i="16"/>
  <c r="H5070" i="16" s="1"/>
  <c r="H5069" i="16" s="1"/>
  <c r="G5076" i="16"/>
  <c r="F5076" i="16"/>
  <c r="E5075" i="16"/>
  <c r="E5074" i="16"/>
  <c r="E5073" i="16"/>
  <c r="E5072" i="16"/>
  <c r="M5071" i="16"/>
  <c r="L5071" i="16"/>
  <c r="L5070" i="16" s="1"/>
  <c r="L5069" i="16" s="1"/>
  <c r="K5071" i="16"/>
  <c r="J5071" i="16"/>
  <c r="J5070" i="16" s="1"/>
  <c r="I5071" i="16"/>
  <c r="H5071" i="16"/>
  <c r="G5071" i="16"/>
  <c r="F5071" i="16"/>
  <c r="M5070" i="16"/>
  <c r="M5069" i="16"/>
  <c r="I5069" i="16"/>
  <c r="E5068" i="16"/>
  <c r="E5067" i="16"/>
  <c r="E5066" i="16"/>
  <c r="E5065" i="16"/>
  <c r="E5064" i="16"/>
  <c r="E5063" i="16"/>
  <c r="E5062" i="16"/>
  <c r="E5061" i="16"/>
  <c r="E5060" i="16"/>
  <c r="E5059" i="16"/>
  <c r="E5058" i="16"/>
  <c r="E5057" i="16"/>
  <c r="M5056" i="16"/>
  <c r="L5056" i="16"/>
  <c r="K5056" i="16"/>
  <c r="J5056" i="16"/>
  <c r="E5056" i="16" s="1"/>
  <c r="I5056" i="16"/>
  <c r="H5056" i="16"/>
  <c r="G5056" i="16"/>
  <c r="F5056" i="16"/>
  <c r="E5055" i="16"/>
  <c r="E5054" i="16"/>
  <c r="E5053" i="16"/>
  <c r="E5052" i="16"/>
  <c r="E5051" i="16"/>
  <c r="E5050" i="16"/>
  <c r="E5049" i="16"/>
  <c r="E5048" i="16"/>
  <c r="E5047" i="16"/>
  <c r="E5046" i="16"/>
  <c r="E5045" i="16"/>
  <c r="M5044" i="16"/>
  <c r="M5043" i="16" s="1"/>
  <c r="L5044" i="16"/>
  <c r="L5043" i="16" s="1"/>
  <c r="K5044" i="16"/>
  <c r="J5044" i="16"/>
  <c r="E5044" i="16" s="1"/>
  <c r="I5044" i="16"/>
  <c r="H5044" i="16"/>
  <c r="G5044" i="16"/>
  <c r="F5044" i="16"/>
  <c r="K5043" i="16"/>
  <c r="J5043" i="16"/>
  <c r="E5043" i="16" s="1"/>
  <c r="I5043" i="16"/>
  <c r="H5043" i="16"/>
  <c r="G5043" i="16"/>
  <c r="F5043" i="16"/>
  <c r="E5042" i="16"/>
  <c r="E5041" i="16"/>
  <c r="E5040" i="16"/>
  <c r="E5039" i="16"/>
  <c r="E5038" i="16"/>
  <c r="E5037" i="16"/>
  <c r="E5036" i="16"/>
  <c r="E5035" i="16"/>
  <c r="E5034" i="16"/>
  <c r="M5033" i="16"/>
  <c r="M5032" i="16" s="1"/>
  <c r="L5033" i="16"/>
  <c r="L5032" i="16" s="1"/>
  <c r="K5033" i="16"/>
  <c r="J5033" i="16"/>
  <c r="I5033" i="16"/>
  <c r="I5032" i="16" s="1"/>
  <c r="H5033" i="16"/>
  <c r="H5032" i="16" s="1"/>
  <c r="G5033" i="16"/>
  <c r="G5032" i="16" s="1"/>
  <c r="F5033" i="16"/>
  <c r="E5033" i="16"/>
  <c r="K5032" i="16"/>
  <c r="J5032" i="16"/>
  <c r="E5032" i="16" s="1"/>
  <c r="F5032" i="16"/>
  <c r="M5031" i="16"/>
  <c r="L5031" i="16"/>
  <c r="K5031" i="16"/>
  <c r="J5031" i="16"/>
  <c r="H5031" i="16" s="1"/>
  <c r="I5031" i="16"/>
  <c r="G5031" i="16" s="1"/>
  <c r="E5031" i="16" s="1"/>
  <c r="M5030" i="16"/>
  <c r="L5030" i="16"/>
  <c r="K5030" i="16"/>
  <c r="J5030" i="16"/>
  <c r="I5030" i="16"/>
  <c r="H5030" i="16"/>
  <c r="G5030" i="16"/>
  <c r="F5030" i="16"/>
  <c r="E5030" i="16"/>
  <c r="E5029" i="16"/>
  <c r="E5028" i="16"/>
  <c r="M5027" i="16"/>
  <c r="M5023" i="16" s="1"/>
  <c r="M4966" i="16" s="1"/>
  <c r="K5027" i="16"/>
  <c r="K5023" i="16" s="1"/>
  <c r="G5027" i="16"/>
  <c r="E5026" i="16"/>
  <c r="E5025" i="16"/>
  <c r="E5024" i="16"/>
  <c r="F5023" i="16"/>
  <c r="E5022" i="16"/>
  <c r="E5021" i="16"/>
  <c r="M5020" i="16"/>
  <c r="L5020" i="16"/>
  <c r="K5020" i="16"/>
  <c r="J5020" i="16"/>
  <c r="E5020" i="16" s="1"/>
  <c r="I5020" i="16"/>
  <c r="H5020" i="16"/>
  <c r="G5020" i="16"/>
  <c r="F5020" i="16"/>
  <c r="E5019" i="16"/>
  <c r="E5018" i="16"/>
  <c r="M5017" i="16"/>
  <c r="L5017" i="16"/>
  <c r="K5017" i="16"/>
  <c r="J5017" i="16"/>
  <c r="I5017" i="16"/>
  <c r="I5016" i="16" s="1"/>
  <c r="H5017" i="16"/>
  <c r="H5016" i="16" s="1"/>
  <c r="G5017" i="16"/>
  <c r="F5017" i="16"/>
  <c r="M5016" i="16"/>
  <c r="L5016" i="16"/>
  <c r="K5016" i="16"/>
  <c r="J5016" i="16"/>
  <c r="F5016" i="16"/>
  <c r="E5015" i="16"/>
  <c r="M5014" i="16"/>
  <c r="L5014" i="16"/>
  <c r="K5014" i="16"/>
  <c r="J5014" i="16"/>
  <c r="I5014" i="16"/>
  <c r="H5014" i="16"/>
  <c r="E5014" i="16" s="1"/>
  <c r="E5013" i="16"/>
  <c r="M5012" i="16"/>
  <c r="L5012" i="16"/>
  <c r="L5006" i="16" s="1"/>
  <c r="L5005" i="16" s="1"/>
  <c r="K5012" i="16"/>
  <c r="J5012" i="16"/>
  <c r="I5012" i="16"/>
  <c r="H5012" i="16"/>
  <c r="G5012" i="16"/>
  <c r="F5012" i="16"/>
  <c r="E5011" i="16"/>
  <c r="E5010" i="16"/>
  <c r="E5009" i="16"/>
  <c r="E5008" i="16"/>
  <c r="J5007" i="16"/>
  <c r="J5006" i="16" s="1"/>
  <c r="J5005" i="16" s="1"/>
  <c r="I5007" i="16"/>
  <c r="I5006" i="16" s="1"/>
  <c r="H5007" i="16"/>
  <c r="H5006" i="16" s="1"/>
  <c r="H5005" i="16" s="1"/>
  <c r="G5007" i="16"/>
  <c r="F5007" i="16"/>
  <c r="F5006" i="16"/>
  <c r="I5005" i="16"/>
  <c r="F5005" i="16"/>
  <c r="E5004" i="16"/>
  <c r="E5003" i="16"/>
  <c r="E5002" i="16"/>
  <c r="E5001" i="16"/>
  <c r="E5000" i="16"/>
  <c r="E4999" i="16"/>
  <c r="E4998" i="16"/>
  <c r="E4997" i="16"/>
  <c r="E4996" i="16"/>
  <c r="E4995" i="16"/>
  <c r="E4994" i="16"/>
  <c r="E4993" i="16"/>
  <c r="M4992" i="16"/>
  <c r="L4992" i="16"/>
  <c r="K4992" i="16"/>
  <c r="J4992" i="16"/>
  <c r="E4992" i="16" s="1"/>
  <c r="I4992" i="16"/>
  <c r="H4992" i="16"/>
  <c r="G4992" i="16"/>
  <c r="F4992" i="16"/>
  <c r="E4991" i="16"/>
  <c r="E4990" i="16"/>
  <c r="E4989" i="16"/>
  <c r="E4988" i="16"/>
  <c r="E4987" i="16"/>
  <c r="M4986" i="16"/>
  <c r="L4986" i="16"/>
  <c r="L5027" i="16" s="1"/>
  <c r="L5023" i="16" s="1"/>
  <c r="K4986" i="16"/>
  <c r="J4986" i="16"/>
  <c r="I4986" i="16"/>
  <c r="I5027" i="16" s="1"/>
  <c r="I5023" i="16" s="1"/>
  <c r="H4986" i="16"/>
  <c r="G4986" i="16"/>
  <c r="E4985" i="16"/>
  <c r="E4984" i="16"/>
  <c r="E4983" i="16"/>
  <c r="E4982" i="16"/>
  <c r="E4981" i="16"/>
  <c r="L4980" i="16"/>
  <c r="L4979" i="16" s="1"/>
  <c r="K4980" i="16"/>
  <c r="K4979" i="16" s="1"/>
  <c r="J4980" i="16"/>
  <c r="J4979" i="16" s="1"/>
  <c r="I4980" i="16"/>
  <c r="I4979" i="16" s="1"/>
  <c r="G4980" i="16"/>
  <c r="G4979" i="16" s="1"/>
  <c r="F4980" i="16"/>
  <c r="F4979" i="16" s="1"/>
  <c r="E4978" i="16"/>
  <c r="E4977" i="16"/>
  <c r="E4976" i="16"/>
  <c r="E4975" i="16"/>
  <c r="E4974" i="16"/>
  <c r="E4973" i="16"/>
  <c r="E4972" i="16"/>
  <c r="E4971" i="16"/>
  <c r="E4970" i="16"/>
  <c r="M4969" i="16"/>
  <c r="L4969" i="16"/>
  <c r="K4969" i="16"/>
  <c r="J4969" i="16"/>
  <c r="I4969" i="16"/>
  <c r="H4969" i="16"/>
  <c r="H4968" i="16" s="1"/>
  <c r="G4969" i="16"/>
  <c r="F4969" i="16"/>
  <c r="M4968" i="16"/>
  <c r="L4968" i="16"/>
  <c r="K4968" i="16"/>
  <c r="J4968" i="16"/>
  <c r="F4968" i="16"/>
  <c r="L4966" i="16"/>
  <c r="K4966" i="16"/>
  <c r="I4966" i="16"/>
  <c r="F4966" i="16"/>
  <c r="F4965" i="16"/>
  <c r="E4964" i="16"/>
  <c r="E4963" i="16"/>
  <c r="M4962" i="16"/>
  <c r="L4962" i="16"/>
  <c r="K4962" i="16"/>
  <c r="K4960" i="16" s="1"/>
  <c r="J4962" i="16"/>
  <c r="J4960" i="16" s="1"/>
  <c r="J4938" i="16" s="1"/>
  <c r="I4962" i="16"/>
  <c r="I4960" i="16" s="1"/>
  <c r="I4938" i="16" s="1"/>
  <c r="E4961" i="16"/>
  <c r="M4960" i="16"/>
  <c r="L4960" i="16"/>
  <c r="L4938" i="16" s="1"/>
  <c r="F4960" i="16"/>
  <c r="F4938" i="16" s="1"/>
  <c r="E4959" i="16"/>
  <c r="E4958" i="16"/>
  <c r="E4957" i="16"/>
  <c r="E4956" i="16"/>
  <c r="E4955" i="16"/>
  <c r="M4954" i="16"/>
  <c r="M4953" i="16" s="1"/>
  <c r="L4954" i="16"/>
  <c r="K4954" i="16"/>
  <c r="J4954" i="16"/>
  <c r="I4954" i="16"/>
  <c r="H4954" i="16"/>
  <c r="H4962" i="16" s="1"/>
  <c r="H4960" i="16" s="1"/>
  <c r="H4938" i="16" s="1"/>
  <c r="G4954" i="16"/>
  <c r="L4953" i="16"/>
  <c r="K4953" i="16"/>
  <c r="J4953" i="16"/>
  <c r="I4953" i="16"/>
  <c r="H4953" i="16"/>
  <c r="F4953" i="16"/>
  <c r="E4952" i="16"/>
  <c r="E4951" i="16"/>
  <c r="E4950" i="16"/>
  <c r="E4949" i="16"/>
  <c r="E4948" i="16"/>
  <c r="E4947" i="16"/>
  <c r="E4946" i="16"/>
  <c r="E4945" i="16"/>
  <c r="E4944" i="16"/>
  <c r="E4943" i="16"/>
  <c r="M4942" i="16"/>
  <c r="L4942" i="16"/>
  <c r="K4942" i="16"/>
  <c r="K4941" i="16" s="1"/>
  <c r="K4940" i="16" s="1"/>
  <c r="J4942" i="16"/>
  <c r="I4942" i="16"/>
  <c r="H4942" i="16"/>
  <c r="G4942" i="16"/>
  <c r="F4942" i="16"/>
  <c r="F4941" i="16" s="1"/>
  <c r="M4941" i="16"/>
  <c r="L4941" i="16"/>
  <c r="J4941" i="16"/>
  <c r="J4940" i="16" s="1"/>
  <c r="I4941" i="16"/>
  <c r="G4941" i="16"/>
  <c r="M4940" i="16"/>
  <c r="I4940" i="16"/>
  <c r="E4939" i="16"/>
  <c r="M4938" i="16"/>
  <c r="K4938" i="16"/>
  <c r="E4937" i="16"/>
  <c r="E4935" i="16"/>
  <c r="E4934" i="16"/>
  <c r="E4933" i="16"/>
  <c r="F4931" i="16"/>
  <c r="E4930" i="16"/>
  <c r="E4929" i="16"/>
  <c r="M4928" i="16"/>
  <c r="L4928" i="16"/>
  <c r="K4928" i="16"/>
  <c r="J4928" i="16"/>
  <c r="I4928" i="16"/>
  <c r="H4928" i="16"/>
  <c r="G4928" i="16"/>
  <c r="F4928" i="16"/>
  <c r="E4928" i="16"/>
  <c r="E4927" i="16"/>
  <c r="M4926" i="16"/>
  <c r="M4925" i="16" s="1"/>
  <c r="K4926" i="16"/>
  <c r="K4925" i="16" s="1"/>
  <c r="J4926" i="16"/>
  <c r="J4925" i="16" s="1"/>
  <c r="I4926" i="16"/>
  <c r="I4925" i="16" s="1"/>
  <c r="F4925" i="16"/>
  <c r="E4924" i="16"/>
  <c r="E4923" i="16"/>
  <c r="M4922" i="16"/>
  <c r="M4921" i="16" s="1"/>
  <c r="L4922" i="16"/>
  <c r="L4921" i="16" s="1"/>
  <c r="K4922" i="16"/>
  <c r="J4922" i="16"/>
  <c r="J4921" i="16" s="1"/>
  <c r="I4922" i="16"/>
  <c r="I4921" i="16" s="1"/>
  <c r="H4922" i="16"/>
  <c r="H4921" i="16" s="1"/>
  <c r="G4922" i="16"/>
  <c r="F4922" i="16"/>
  <c r="K4921" i="16"/>
  <c r="F4921" i="16"/>
  <c r="E4920" i="16"/>
  <c r="M4919" i="16"/>
  <c r="L4919" i="16"/>
  <c r="K4919" i="16"/>
  <c r="J4919" i="16"/>
  <c r="I4919" i="16"/>
  <c r="H4919" i="16"/>
  <c r="G4919" i="16"/>
  <c r="E4919" i="16" s="1"/>
  <c r="E4918" i="16"/>
  <c r="M4917" i="16"/>
  <c r="L4917" i="16"/>
  <c r="K4917" i="16"/>
  <c r="J4917" i="16"/>
  <c r="I4917" i="16"/>
  <c r="H4917" i="16"/>
  <c r="G4917" i="16"/>
  <c r="F4917" i="16"/>
  <c r="E4917" i="16"/>
  <c r="M4916" i="16"/>
  <c r="L4916" i="16"/>
  <c r="L4912" i="16" s="1"/>
  <c r="K4916" i="16"/>
  <c r="J4916" i="16"/>
  <c r="I4916" i="16"/>
  <c r="H4916" i="16"/>
  <c r="G4916" i="16"/>
  <c r="M4915" i="16"/>
  <c r="M4189" i="16" s="1"/>
  <c r="L4915" i="16"/>
  <c r="K4915" i="16"/>
  <c r="J4915" i="16"/>
  <c r="I4915" i="16"/>
  <c r="H4915" i="16"/>
  <c r="G4915" i="16"/>
  <c r="M4914" i="16"/>
  <c r="L4914" i="16"/>
  <c r="K4914" i="16"/>
  <c r="J4914" i="16"/>
  <c r="I4914" i="16"/>
  <c r="H4914" i="16"/>
  <c r="G4914" i="16"/>
  <c r="M4913" i="16"/>
  <c r="L4913" i="16"/>
  <c r="K4913" i="16"/>
  <c r="J4913" i="16"/>
  <c r="I4913" i="16"/>
  <c r="I4912" i="16" s="1"/>
  <c r="I4911" i="16" s="1"/>
  <c r="I4910" i="16" s="1"/>
  <c r="I4936" i="16" s="1"/>
  <c r="G4913" i="16"/>
  <c r="K4912" i="16"/>
  <c r="K4911" i="16" s="1"/>
  <c r="K4910" i="16" s="1"/>
  <c r="K4936" i="16" s="1"/>
  <c r="F4912" i="16"/>
  <c r="F4911" i="16"/>
  <c r="F4910" i="16" s="1"/>
  <c r="M4909" i="16"/>
  <c r="M4177" i="16" s="1"/>
  <c r="M4176" i="16" s="1"/>
  <c r="L4909" i="16"/>
  <c r="K4909" i="16"/>
  <c r="K4177" i="16" s="1"/>
  <c r="J4909" i="16"/>
  <c r="I4909" i="16"/>
  <c r="H4909" i="16"/>
  <c r="G4909" i="16"/>
  <c r="J4908" i="16"/>
  <c r="J4932" i="16" s="1"/>
  <c r="J4931" i="16" s="1"/>
  <c r="M4907" i="16"/>
  <c r="L4907" i="16"/>
  <c r="K4907" i="16"/>
  <c r="J4907" i="16"/>
  <c r="I4907" i="16"/>
  <c r="H4907" i="16"/>
  <c r="G4907" i="16"/>
  <c r="E4906" i="16"/>
  <c r="E4905" i="16"/>
  <c r="M4904" i="16"/>
  <c r="L4904" i="16"/>
  <c r="L4172" i="16" s="1"/>
  <c r="K4904" i="16"/>
  <c r="J4904" i="16"/>
  <c r="J4895" i="16" s="1"/>
  <c r="I4904" i="16"/>
  <c r="H4904" i="16"/>
  <c r="G4904" i="16"/>
  <c r="E4904" i="16"/>
  <c r="E4903" i="16"/>
  <c r="E4902" i="16"/>
  <c r="E4901" i="16"/>
  <c r="E4900" i="16"/>
  <c r="E4899" i="16"/>
  <c r="E4898" i="16"/>
  <c r="E4897" i="16"/>
  <c r="M4896" i="16"/>
  <c r="M4895" i="16" s="1"/>
  <c r="M4932" i="16" s="1"/>
  <c r="M4931" i="16" s="1"/>
  <c r="L4896" i="16"/>
  <c r="K4896" i="16"/>
  <c r="K4895" i="16" s="1"/>
  <c r="J4896" i="16"/>
  <c r="I4896" i="16"/>
  <c r="I4895" i="16" s="1"/>
  <c r="H4896" i="16"/>
  <c r="G4896" i="16"/>
  <c r="E4896" i="16"/>
  <c r="F4895" i="16"/>
  <c r="E4894" i="16"/>
  <c r="E4893" i="16"/>
  <c r="E4892" i="16"/>
  <c r="E4891" i="16"/>
  <c r="E4890" i="16"/>
  <c r="E4889" i="16"/>
  <c r="E4888" i="16"/>
  <c r="E4887" i="16"/>
  <c r="E4886" i="16"/>
  <c r="E4885" i="16"/>
  <c r="E4884" i="16"/>
  <c r="M4883" i="16"/>
  <c r="L4883" i="16"/>
  <c r="L4882" i="16" s="1"/>
  <c r="K4883" i="16"/>
  <c r="K4882" i="16" s="1"/>
  <c r="J4883" i="16"/>
  <c r="I4883" i="16"/>
  <c r="I4882" i="16" s="1"/>
  <c r="H4883" i="16"/>
  <c r="H4882" i="16" s="1"/>
  <c r="G4883" i="16"/>
  <c r="F4883" i="16"/>
  <c r="M4882" i="16"/>
  <c r="J4882" i="16"/>
  <c r="F4882" i="16"/>
  <c r="E4881" i="16"/>
  <c r="E4880" i="16"/>
  <c r="E4879" i="16"/>
  <c r="E4878" i="16"/>
  <c r="E4877" i="16"/>
  <c r="E4876" i="16"/>
  <c r="E4875" i="16"/>
  <c r="E4874" i="16"/>
  <c r="E4873" i="16"/>
  <c r="M4872" i="16"/>
  <c r="L4872" i="16"/>
  <c r="L4871" i="16" s="1"/>
  <c r="K4872" i="16"/>
  <c r="K4871" i="16" s="1"/>
  <c r="J4872" i="16"/>
  <c r="I4872" i="16"/>
  <c r="H4872" i="16"/>
  <c r="G4872" i="16"/>
  <c r="E4872" i="16" s="1"/>
  <c r="F4872" i="16"/>
  <c r="F4871" i="16" s="1"/>
  <c r="F4870" i="16" s="1"/>
  <c r="M4871" i="16"/>
  <c r="J4871" i="16"/>
  <c r="I4871" i="16"/>
  <c r="H4871" i="16"/>
  <c r="G4871" i="16"/>
  <c r="E4871" i="16"/>
  <c r="F4869" i="16"/>
  <c r="E4867" i="16"/>
  <c r="H4866" i="16"/>
  <c r="E4866" i="16"/>
  <c r="E4865" i="16"/>
  <c r="E4864" i="16"/>
  <c r="M4863" i="16"/>
  <c r="L4863" i="16"/>
  <c r="K4863" i="16"/>
  <c r="J4863" i="16"/>
  <c r="I4863" i="16"/>
  <c r="H4863" i="16"/>
  <c r="G4863" i="16"/>
  <c r="F4863" i="16"/>
  <c r="E4863" i="16"/>
  <c r="M4862" i="16"/>
  <c r="E4861" i="16"/>
  <c r="E4860" i="16"/>
  <c r="H4859" i="16"/>
  <c r="H4858" i="16"/>
  <c r="E4858" i="16" s="1"/>
  <c r="M4857" i="16"/>
  <c r="L4857" i="16"/>
  <c r="K4857" i="16"/>
  <c r="J4857" i="16"/>
  <c r="I4857" i="16"/>
  <c r="H4857" i="16"/>
  <c r="G4857" i="16"/>
  <c r="F4857" i="16"/>
  <c r="F4789" i="16" s="1"/>
  <c r="E4856" i="16"/>
  <c r="E4855" i="16"/>
  <c r="E4854" i="16"/>
  <c r="M4853" i="16"/>
  <c r="L4853" i="16"/>
  <c r="K4853" i="16"/>
  <c r="J4853" i="16"/>
  <c r="I4853" i="16"/>
  <c r="H4853" i="16"/>
  <c r="G4853" i="16"/>
  <c r="F4853" i="16"/>
  <c r="E4852" i="16"/>
  <c r="E4851" i="16"/>
  <c r="M4850" i="16"/>
  <c r="L4850" i="16"/>
  <c r="K4850" i="16"/>
  <c r="J4850" i="16"/>
  <c r="I4850" i="16"/>
  <c r="H4850" i="16"/>
  <c r="H4849" i="16" s="1"/>
  <c r="G4850" i="16"/>
  <c r="F4850" i="16"/>
  <c r="F4849" i="16" s="1"/>
  <c r="M4849" i="16"/>
  <c r="L4849" i="16"/>
  <c r="K4849" i="16"/>
  <c r="J4849" i="16"/>
  <c r="I4849" i="16"/>
  <c r="G4849" i="16"/>
  <c r="E4849" i="16" s="1"/>
  <c r="E4848" i="16"/>
  <c r="M4847" i="16"/>
  <c r="L4847" i="16"/>
  <c r="K4847" i="16"/>
  <c r="J4847" i="16"/>
  <c r="I4847" i="16"/>
  <c r="H4847" i="16"/>
  <c r="G4847" i="16"/>
  <c r="E4847" i="16" s="1"/>
  <c r="E4846" i="16"/>
  <c r="M4845" i="16"/>
  <c r="L4845" i="16"/>
  <c r="K4845" i="16"/>
  <c r="J4845" i="16"/>
  <c r="I4845" i="16"/>
  <c r="E4845" i="16" s="1"/>
  <c r="H4845" i="16"/>
  <c r="G4845" i="16"/>
  <c r="F4845" i="16"/>
  <c r="M4844" i="16"/>
  <c r="L4844" i="16"/>
  <c r="L4840" i="16" s="1"/>
  <c r="K4844" i="16"/>
  <c r="J4844" i="16"/>
  <c r="I4844" i="16"/>
  <c r="G4844" i="16"/>
  <c r="M4843" i="16"/>
  <c r="L4843" i="16"/>
  <c r="K4843" i="16"/>
  <c r="J4843" i="16"/>
  <c r="I4843" i="16"/>
  <c r="H4843" i="16"/>
  <c r="G4843" i="16"/>
  <c r="M4842" i="16"/>
  <c r="L4842" i="16"/>
  <c r="K4842" i="16"/>
  <c r="K4840" i="16" s="1"/>
  <c r="K4839" i="16" s="1"/>
  <c r="J4842" i="16"/>
  <c r="I4842" i="16"/>
  <c r="H4842" i="16"/>
  <c r="G4842" i="16"/>
  <c r="M4841" i="16"/>
  <c r="L4841" i="16"/>
  <c r="K4841" i="16"/>
  <c r="J4841" i="16"/>
  <c r="I4841" i="16"/>
  <c r="G4841" i="16"/>
  <c r="G4840" i="16"/>
  <c r="F4840" i="16"/>
  <c r="F4839" i="16"/>
  <c r="K4838" i="16"/>
  <c r="M4837" i="16"/>
  <c r="L4837" i="16"/>
  <c r="K4837" i="16"/>
  <c r="J4837" i="16"/>
  <c r="I4837" i="16"/>
  <c r="I4183" i="16" s="1"/>
  <c r="H4837" i="16"/>
  <c r="G4837" i="16"/>
  <c r="M4836" i="16"/>
  <c r="L4836" i="16"/>
  <c r="K4836" i="16"/>
  <c r="J4836" i="16"/>
  <c r="I4836" i="16"/>
  <c r="H4836" i="16"/>
  <c r="H4834" i="16" s="1"/>
  <c r="G4836" i="16"/>
  <c r="G4182" i="16" s="1"/>
  <c r="M4835" i="16"/>
  <c r="M4834" i="16" s="1"/>
  <c r="L4835" i="16"/>
  <c r="L4834" i="16" s="1"/>
  <c r="K4835" i="16"/>
  <c r="J4835" i="16"/>
  <c r="I4835" i="16"/>
  <c r="H4835" i="16"/>
  <c r="G4835" i="16"/>
  <c r="M4833" i="16"/>
  <c r="L4833" i="16"/>
  <c r="K4833" i="16"/>
  <c r="J4833" i="16"/>
  <c r="I4833" i="16"/>
  <c r="I4179" i="16" s="1"/>
  <c r="H4833" i="16"/>
  <c r="G4833" i="16"/>
  <c r="E4833" i="16"/>
  <c r="M4832" i="16"/>
  <c r="L4832" i="16"/>
  <c r="K4832" i="16"/>
  <c r="J4832" i="16"/>
  <c r="I4832" i="16"/>
  <c r="H4832" i="16"/>
  <c r="G4832" i="16"/>
  <c r="E4832" i="16" s="1"/>
  <c r="M4831" i="16"/>
  <c r="L4831" i="16"/>
  <c r="K4831" i="16"/>
  <c r="I4831" i="16"/>
  <c r="H4831" i="16"/>
  <c r="G4831" i="16"/>
  <c r="M4829" i="16"/>
  <c r="L4829" i="16"/>
  <c r="K4829" i="16"/>
  <c r="J4829" i="16"/>
  <c r="I4829" i="16"/>
  <c r="H4829" i="16"/>
  <c r="H4815" i="16" s="1"/>
  <c r="E4828" i="16"/>
  <c r="E4827" i="16"/>
  <c r="E4826" i="16"/>
  <c r="E4825" i="16"/>
  <c r="E4824" i="16"/>
  <c r="E4823" i="16"/>
  <c r="E4822" i="16"/>
  <c r="E4821" i="16"/>
  <c r="E4820" i="16"/>
  <c r="E4819" i="16"/>
  <c r="E4818" i="16"/>
  <c r="E4817" i="16"/>
  <c r="E4816" i="16"/>
  <c r="M4815" i="16"/>
  <c r="L4815" i="16"/>
  <c r="K4815" i="16"/>
  <c r="J4815" i="16"/>
  <c r="I4815" i="16"/>
  <c r="F4815" i="16"/>
  <c r="E4814" i="16"/>
  <c r="E4813" i="16"/>
  <c r="E4812" i="16"/>
  <c r="E4811" i="16"/>
  <c r="E4810" i="16"/>
  <c r="E4809" i="16"/>
  <c r="E4808" i="16"/>
  <c r="E4807" i="16"/>
  <c r="E4806" i="16"/>
  <c r="E4805" i="16"/>
  <c r="E4804" i="16"/>
  <c r="M4803" i="16"/>
  <c r="L4803" i="16"/>
  <c r="L4802" i="16" s="1"/>
  <c r="K4803" i="16"/>
  <c r="K4802" i="16" s="1"/>
  <c r="J4803" i="16"/>
  <c r="J4802" i="16" s="1"/>
  <c r="I4803" i="16"/>
  <c r="H4803" i="16"/>
  <c r="G4803" i="16"/>
  <c r="F4803" i="16"/>
  <c r="M4802" i="16"/>
  <c r="I4802" i="16"/>
  <c r="H4802" i="16"/>
  <c r="G4802" i="16"/>
  <c r="F4802" i="16"/>
  <c r="E4802" i="16"/>
  <c r="E4801" i="16"/>
  <c r="M4800" i="16"/>
  <c r="L4800" i="16"/>
  <c r="L4862" i="16" s="1"/>
  <c r="K4800" i="16"/>
  <c r="J4800" i="16"/>
  <c r="J4862" i="16" s="1"/>
  <c r="J4789" i="16" s="1"/>
  <c r="I4800" i="16"/>
  <c r="I4862" i="16" s="1"/>
  <c r="I4789" i="16" s="1"/>
  <c r="H4800" i="16"/>
  <c r="H4862" i="16" s="1"/>
  <c r="G4800" i="16"/>
  <c r="E4799" i="16"/>
  <c r="E4798" i="16"/>
  <c r="E4797" i="16"/>
  <c r="E4796" i="16"/>
  <c r="E4795" i="16"/>
  <c r="E4794" i="16"/>
  <c r="E4793" i="16"/>
  <c r="M4792" i="16"/>
  <c r="M4791" i="16" s="1"/>
  <c r="L4792" i="16"/>
  <c r="J4792" i="16"/>
  <c r="I4792" i="16"/>
  <c r="H4792" i="16"/>
  <c r="H4791" i="16" s="1"/>
  <c r="F4792" i="16"/>
  <c r="L4791" i="16"/>
  <c r="J4791" i="16"/>
  <c r="I4791" i="16"/>
  <c r="F4791" i="16"/>
  <c r="M4789" i="16"/>
  <c r="E4788" i="16"/>
  <c r="E4787" i="16"/>
  <c r="E4786" i="16"/>
  <c r="E4785" i="16"/>
  <c r="E4784" i="16"/>
  <c r="E4783" i="16"/>
  <c r="M4782" i="16"/>
  <c r="L4782" i="16"/>
  <c r="K4782" i="16"/>
  <c r="J4782" i="16"/>
  <c r="I4782" i="16"/>
  <c r="H4782" i="16"/>
  <c r="G4782" i="16"/>
  <c r="E4782" i="16" s="1"/>
  <c r="F4782" i="16"/>
  <c r="E4781" i="16"/>
  <c r="E4780" i="16"/>
  <c r="E4779" i="16"/>
  <c r="E4778" i="16"/>
  <c r="E4777" i="16"/>
  <c r="E4776" i="16"/>
  <c r="G4775" i="16"/>
  <c r="E4775" i="16"/>
  <c r="H4774" i="16"/>
  <c r="G4774" i="16"/>
  <c r="F4772" i="16"/>
  <c r="E4771" i="16"/>
  <c r="E4770" i="16"/>
  <c r="M4769" i="16"/>
  <c r="L4769" i="16"/>
  <c r="K4769" i="16"/>
  <c r="J4769" i="16"/>
  <c r="I4769" i="16"/>
  <c r="H4769" i="16"/>
  <c r="G4769" i="16"/>
  <c r="F4769" i="16"/>
  <c r="E4768" i="16"/>
  <c r="G4767" i="16"/>
  <c r="G4766" i="16" s="1"/>
  <c r="E4767" i="16"/>
  <c r="M4766" i="16"/>
  <c r="L4766" i="16"/>
  <c r="K4766" i="16"/>
  <c r="K4765" i="16" s="1"/>
  <c r="J4766" i="16"/>
  <c r="I4766" i="16"/>
  <c r="H4766" i="16"/>
  <c r="F4766" i="16"/>
  <c r="M4765" i="16"/>
  <c r="L4765" i="16"/>
  <c r="I4765" i="16"/>
  <c r="H4765" i="16"/>
  <c r="G4765" i="16"/>
  <c r="F4765" i="16"/>
  <c r="F4754" i="16" s="1"/>
  <c r="G4764" i="16"/>
  <c r="E4764" i="16" s="1"/>
  <c r="M4763" i="16"/>
  <c r="L4763" i="16"/>
  <c r="K4763" i="16"/>
  <c r="J4763" i="16"/>
  <c r="I4763" i="16"/>
  <c r="H4763" i="16"/>
  <c r="E4763" i="16" s="1"/>
  <c r="G4763" i="16"/>
  <c r="M4762" i="16"/>
  <c r="L4762" i="16"/>
  <c r="L4761" i="16" s="1"/>
  <c r="K4762" i="16"/>
  <c r="J4762" i="16"/>
  <c r="I4762" i="16"/>
  <c r="I4761" i="16" s="1"/>
  <c r="H4762" i="16"/>
  <c r="G4762" i="16"/>
  <c r="M4761" i="16"/>
  <c r="K4761" i="16"/>
  <c r="H4761" i="16"/>
  <c r="G4761" i="16"/>
  <c r="F4761" i="16"/>
  <c r="M4760" i="16"/>
  <c r="L4760" i="16"/>
  <c r="K4760" i="16"/>
  <c r="J4760" i="16"/>
  <c r="I4760" i="16"/>
  <c r="I4756" i="16" s="1"/>
  <c r="I4755" i="16" s="1"/>
  <c r="I4754" i="16" s="1"/>
  <c r="H4760" i="16"/>
  <c r="G4760" i="16"/>
  <c r="E4760" i="16"/>
  <c r="M4759" i="16"/>
  <c r="L4759" i="16"/>
  <c r="K4759" i="16"/>
  <c r="J4759" i="16"/>
  <c r="I4759" i="16"/>
  <c r="H4759" i="16"/>
  <c r="G4759" i="16"/>
  <c r="M4758" i="16"/>
  <c r="L4758" i="16"/>
  <c r="L4756" i="16" s="1"/>
  <c r="L4755" i="16" s="1"/>
  <c r="L4754" i="16" s="1"/>
  <c r="L4773" i="16" s="1"/>
  <c r="L4772" i="16" s="1"/>
  <c r="L4713" i="16" s="1"/>
  <c r="K4758" i="16"/>
  <c r="J4758" i="16"/>
  <c r="I4758" i="16"/>
  <c r="H4758" i="16"/>
  <c r="G4758" i="16"/>
  <c r="M4757" i="16"/>
  <c r="L4757" i="16"/>
  <c r="K4757" i="16"/>
  <c r="J4757" i="16"/>
  <c r="I4757" i="16"/>
  <c r="H4757" i="16"/>
  <c r="G4757" i="16"/>
  <c r="K4756" i="16"/>
  <c r="K4755" i="16" s="1"/>
  <c r="K4754" i="16" s="1"/>
  <c r="J4756" i="16"/>
  <c r="G4756" i="16"/>
  <c r="F4756" i="16"/>
  <c r="F4755" i="16" s="1"/>
  <c r="M4753" i="16"/>
  <c r="M4179" i="16" s="1"/>
  <c r="L4753" i="16"/>
  <c r="K4753" i="16"/>
  <c r="J4753" i="16"/>
  <c r="I4753" i="16"/>
  <c r="H4753" i="16"/>
  <c r="G4753" i="16"/>
  <c r="K4752" i="16"/>
  <c r="M4751" i="16"/>
  <c r="L4751" i="16"/>
  <c r="L4739" i="16" s="1"/>
  <c r="K4751" i="16"/>
  <c r="K4739" i="16" s="1"/>
  <c r="J4751" i="16"/>
  <c r="I4751" i="16"/>
  <c r="H4751" i="16"/>
  <c r="G4751" i="16"/>
  <c r="E4750" i="16"/>
  <c r="E4749" i="16"/>
  <c r="E4748" i="16"/>
  <c r="E4747" i="16"/>
  <c r="E4746" i="16"/>
  <c r="E4745" i="16"/>
  <c r="E4744" i="16"/>
  <c r="E4743" i="16"/>
  <c r="E4742" i="16"/>
  <c r="E4741" i="16"/>
  <c r="M4740" i="16"/>
  <c r="L4740" i="16"/>
  <c r="K4740" i="16"/>
  <c r="J4740" i="16"/>
  <c r="I4740" i="16"/>
  <c r="H4740" i="16"/>
  <c r="G4740" i="16"/>
  <c r="I4739" i="16"/>
  <c r="F4739" i="16"/>
  <c r="E4738" i="16"/>
  <c r="E4737" i="16"/>
  <c r="E4736" i="16"/>
  <c r="E4735" i="16"/>
  <c r="E4734" i="16"/>
  <c r="E4733" i="16"/>
  <c r="E4732" i="16"/>
  <c r="E4731" i="16"/>
  <c r="E4730" i="16"/>
  <c r="E4729" i="16"/>
  <c r="E4728" i="16"/>
  <c r="M4727" i="16"/>
  <c r="M4726" i="16" s="1"/>
  <c r="L4727" i="16"/>
  <c r="K4727" i="16"/>
  <c r="J4727" i="16"/>
  <c r="I4727" i="16"/>
  <c r="I4726" i="16" s="1"/>
  <c r="H4727" i="16"/>
  <c r="G4727" i="16"/>
  <c r="G4726" i="16" s="1"/>
  <c r="F4727" i="16"/>
  <c r="F4726" i="16" s="1"/>
  <c r="E4727" i="16"/>
  <c r="L4726" i="16"/>
  <c r="K4726" i="16"/>
  <c r="J4726" i="16"/>
  <c r="H4726" i="16"/>
  <c r="E4725" i="16"/>
  <c r="M4724" i="16"/>
  <c r="L4724" i="16"/>
  <c r="K4724" i="16"/>
  <c r="J4724" i="16"/>
  <c r="I4724" i="16"/>
  <c r="I4716" i="16" s="1"/>
  <c r="I4715" i="16" s="1"/>
  <c r="E4723" i="16"/>
  <c r="E4722" i="16"/>
  <c r="E4721" i="16"/>
  <c r="E4720" i="16"/>
  <c r="E4719" i="16"/>
  <c r="E4718" i="16"/>
  <c r="E4717" i="16"/>
  <c r="J4716" i="16"/>
  <c r="F4716" i="16"/>
  <c r="F4715" i="16" s="1"/>
  <c r="J4715" i="16"/>
  <c r="I4714" i="16"/>
  <c r="F4713" i="16"/>
  <c r="E4712" i="16"/>
  <c r="E4711" i="16"/>
  <c r="M4710" i="16"/>
  <c r="L4710" i="16"/>
  <c r="K4710" i="16"/>
  <c r="J4710" i="16"/>
  <c r="I4710" i="16"/>
  <c r="H4710" i="16"/>
  <c r="G4710" i="16"/>
  <c r="F4710" i="16"/>
  <c r="E4709" i="16"/>
  <c r="E4708" i="16"/>
  <c r="L4707" i="16"/>
  <c r="L4706" i="16" s="1"/>
  <c r="K4707" i="16"/>
  <c r="K4706" i="16" s="1"/>
  <c r="K4649" i="16" s="1"/>
  <c r="I4707" i="16"/>
  <c r="I4706" i="16" s="1"/>
  <c r="I4649" i="16" s="1"/>
  <c r="F4706" i="16"/>
  <c r="E4705" i="16"/>
  <c r="E4704" i="16"/>
  <c r="M4703" i="16"/>
  <c r="L4703" i="16"/>
  <c r="K4703" i="16"/>
  <c r="J4703" i="16"/>
  <c r="I4703" i="16"/>
  <c r="H4703" i="16"/>
  <c r="G4703" i="16"/>
  <c r="F4703" i="16"/>
  <c r="E4703" i="16"/>
  <c r="E4702" i="16"/>
  <c r="E4701" i="16"/>
  <c r="M4700" i="16"/>
  <c r="L4700" i="16"/>
  <c r="K4700" i="16"/>
  <c r="J4700" i="16"/>
  <c r="I4700" i="16"/>
  <c r="H4700" i="16"/>
  <c r="G4700" i="16"/>
  <c r="F4700" i="16"/>
  <c r="E4700" i="16"/>
  <c r="M4699" i="16"/>
  <c r="L4699" i="16"/>
  <c r="K4699" i="16"/>
  <c r="J4699" i="16"/>
  <c r="I4699" i="16"/>
  <c r="H4699" i="16"/>
  <c r="G4699" i="16"/>
  <c r="E4699" i="16" s="1"/>
  <c r="F4699" i="16"/>
  <c r="E4698" i="16"/>
  <c r="E4697" i="16"/>
  <c r="E4696" i="16"/>
  <c r="M4695" i="16"/>
  <c r="L4695" i="16"/>
  <c r="K4695" i="16"/>
  <c r="K4689" i="16" s="1"/>
  <c r="J4695" i="16"/>
  <c r="J4689" i="16" s="1"/>
  <c r="I4695" i="16"/>
  <c r="H4695" i="16"/>
  <c r="G4695" i="16"/>
  <c r="F4695" i="16"/>
  <c r="E4695" i="16"/>
  <c r="E4694" i="16"/>
  <c r="E4693" i="16"/>
  <c r="E4692" i="16"/>
  <c r="E4691" i="16"/>
  <c r="M4690" i="16"/>
  <c r="L4690" i="16"/>
  <c r="K4690" i="16"/>
  <c r="J4690" i="16"/>
  <c r="I4690" i="16"/>
  <c r="I4689" i="16" s="1"/>
  <c r="I4688" i="16" s="1"/>
  <c r="H4690" i="16"/>
  <c r="H4689" i="16" s="1"/>
  <c r="H4688" i="16" s="1"/>
  <c r="G4690" i="16"/>
  <c r="G4689" i="16" s="1"/>
  <c r="F4690" i="16"/>
  <c r="M4689" i="16"/>
  <c r="M4688" i="16" s="1"/>
  <c r="L4689" i="16"/>
  <c r="L4688" i="16" s="1"/>
  <c r="F4689" i="16"/>
  <c r="F4688" i="16" s="1"/>
  <c r="K4688" i="16"/>
  <c r="J4688" i="16"/>
  <c r="E4687" i="16"/>
  <c r="E4686" i="16"/>
  <c r="E4685" i="16"/>
  <c r="E4684" i="16"/>
  <c r="E4683" i="16"/>
  <c r="E4682" i="16"/>
  <c r="E4681" i="16"/>
  <c r="E4680" i="16"/>
  <c r="E4679" i="16"/>
  <c r="E4678" i="16"/>
  <c r="E4677" i="16"/>
  <c r="E4676" i="16"/>
  <c r="M4675" i="16"/>
  <c r="L4675" i="16"/>
  <c r="K4675" i="16"/>
  <c r="J4675" i="16"/>
  <c r="I4675" i="16"/>
  <c r="G4675" i="16"/>
  <c r="F4675" i="16"/>
  <c r="E4675" i="16"/>
  <c r="E4674" i="16"/>
  <c r="E4673" i="16"/>
  <c r="E4672" i="16"/>
  <c r="E4671" i="16"/>
  <c r="E4670" i="16"/>
  <c r="E4669" i="16"/>
  <c r="E4668" i="16"/>
  <c r="E4667" i="16"/>
  <c r="E4666" i="16"/>
  <c r="E4665" i="16"/>
  <c r="E4664" i="16"/>
  <c r="M4663" i="16"/>
  <c r="M4662" i="16" s="1"/>
  <c r="L4663" i="16"/>
  <c r="K4663" i="16"/>
  <c r="J4663" i="16"/>
  <c r="I4663" i="16"/>
  <c r="H4663" i="16"/>
  <c r="G4663" i="16"/>
  <c r="F4663" i="16"/>
  <c r="L4662" i="16"/>
  <c r="K4662" i="16"/>
  <c r="J4662" i="16"/>
  <c r="I4662" i="16"/>
  <c r="H4662" i="16"/>
  <c r="F4662" i="16"/>
  <c r="E4661" i="16"/>
  <c r="M4660" i="16"/>
  <c r="M4147" i="16" s="1"/>
  <c r="L4660" i="16"/>
  <c r="L4147" i="16" s="1"/>
  <c r="K4660" i="16"/>
  <c r="K4147" i="16" s="1"/>
  <c r="J4660" i="16"/>
  <c r="I4660" i="16"/>
  <c r="I4652" i="16" s="1"/>
  <c r="H4660" i="16"/>
  <c r="G4660" i="16"/>
  <c r="E4659" i="16"/>
  <c r="E4658" i="16"/>
  <c r="E4657" i="16"/>
  <c r="E4656" i="16"/>
  <c r="E4655" i="16"/>
  <c r="E4654" i="16"/>
  <c r="M4653" i="16"/>
  <c r="L4653" i="16"/>
  <c r="K4653" i="16"/>
  <c r="J4653" i="16"/>
  <c r="I4653" i="16"/>
  <c r="G4653" i="16"/>
  <c r="G4140" i="16" s="1"/>
  <c r="L4652" i="16"/>
  <c r="L4651" i="16" s="1"/>
  <c r="L4650" i="16" s="1"/>
  <c r="G4652" i="16"/>
  <c r="F4652" i="16"/>
  <c r="I4651" i="16"/>
  <c r="F4651" i="16"/>
  <c r="F4650" i="16" s="1"/>
  <c r="I4650" i="16"/>
  <c r="F4649" i="16"/>
  <c r="E4648" i="16"/>
  <c r="E4647" i="16"/>
  <c r="E4646" i="16"/>
  <c r="E4645" i="16"/>
  <c r="M4644" i="16"/>
  <c r="L4644" i="16"/>
  <c r="K4644" i="16"/>
  <c r="J4644" i="16"/>
  <c r="I4644" i="16"/>
  <c r="H4644" i="16"/>
  <c r="G4644" i="16"/>
  <c r="E4644" i="16" s="1"/>
  <c r="F4644" i="16"/>
  <c r="F4642" i="16"/>
  <c r="E4641" i="16"/>
  <c r="E4640" i="16"/>
  <c r="E4639" i="16"/>
  <c r="E4638" i="16"/>
  <c r="M4637" i="16"/>
  <c r="L4637" i="16"/>
  <c r="K4637" i="16"/>
  <c r="J4637" i="16"/>
  <c r="I4637" i="16"/>
  <c r="H4637" i="16"/>
  <c r="G4637" i="16"/>
  <c r="F4637" i="16"/>
  <c r="E4636" i="16"/>
  <c r="E4635" i="16"/>
  <c r="M4634" i="16"/>
  <c r="L4634" i="16"/>
  <c r="K4634" i="16"/>
  <c r="J4634" i="16"/>
  <c r="I4634" i="16"/>
  <c r="H4634" i="16"/>
  <c r="G4634" i="16"/>
  <c r="F4634" i="16"/>
  <c r="E4633" i="16"/>
  <c r="E4632" i="16"/>
  <c r="M4631" i="16"/>
  <c r="L4631" i="16"/>
  <c r="K4631" i="16"/>
  <c r="J4631" i="16"/>
  <c r="I4631" i="16"/>
  <c r="H4631" i="16"/>
  <c r="G4631" i="16"/>
  <c r="F4631" i="16"/>
  <c r="E4630" i="16"/>
  <c r="E4629" i="16"/>
  <c r="M4628" i="16"/>
  <c r="L4628" i="16"/>
  <c r="K4628" i="16"/>
  <c r="J4628" i="16"/>
  <c r="J4627" i="16" s="1"/>
  <c r="I4628" i="16"/>
  <c r="I4627" i="16" s="1"/>
  <c r="H4628" i="16"/>
  <c r="H4627" i="16" s="1"/>
  <c r="E4627" i="16" s="1"/>
  <c r="G4628" i="16"/>
  <c r="F4628" i="16"/>
  <c r="M4627" i="16"/>
  <c r="L4627" i="16"/>
  <c r="K4627" i="16"/>
  <c r="G4627" i="16"/>
  <c r="F4627" i="16"/>
  <c r="E4626" i="16"/>
  <c r="E4625" i="16"/>
  <c r="E4624" i="16"/>
  <c r="M4623" i="16"/>
  <c r="L4623" i="16"/>
  <c r="K4623" i="16"/>
  <c r="J4623" i="16"/>
  <c r="I4623" i="16"/>
  <c r="H4623" i="16"/>
  <c r="G4623" i="16"/>
  <c r="F4623" i="16"/>
  <c r="M4622" i="16"/>
  <c r="L4622" i="16"/>
  <c r="K4622" i="16"/>
  <c r="J4622" i="16"/>
  <c r="I4622" i="16"/>
  <c r="H4622" i="16"/>
  <c r="G4622" i="16"/>
  <c r="E4622" i="16"/>
  <c r="M4621" i="16"/>
  <c r="L4621" i="16"/>
  <c r="K4621" i="16"/>
  <c r="J4621" i="16"/>
  <c r="I4621" i="16"/>
  <c r="I4189" i="16" s="1"/>
  <c r="H4621" i="16"/>
  <c r="G4621" i="16"/>
  <c r="M4620" i="16"/>
  <c r="L4620" i="16"/>
  <c r="K4620" i="16"/>
  <c r="J4620" i="16"/>
  <c r="J4618" i="16" s="1"/>
  <c r="J4617" i="16" s="1"/>
  <c r="J4616" i="16" s="1"/>
  <c r="I4620" i="16"/>
  <c r="H4620" i="16"/>
  <c r="G4620" i="16"/>
  <c r="E4620" i="16" s="1"/>
  <c r="M4619" i="16"/>
  <c r="L4619" i="16"/>
  <c r="K4619" i="16"/>
  <c r="J4619" i="16"/>
  <c r="I4619" i="16"/>
  <c r="H4619" i="16"/>
  <c r="G4619" i="16"/>
  <c r="F4618" i="16"/>
  <c r="F4617" i="16"/>
  <c r="F4616" i="16"/>
  <c r="F4577" i="16" s="1"/>
  <c r="M4615" i="16"/>
  <c r="E4614" i="16"/>
  <c r="E4613" i="16"/>
  <c r="E4612" i="16"/>
  <c r="E4611" i="16"/>
  <c r="E4610" i="16"/>
  <c r="E4609" i="16"/>
  <c r="E4608" i="16"/>
  <c r="E4607" i="16"/>
  <c r="E4606" i="16"/>
  <c r="E4605" i="16"/>
  <c r="E4604" i="16"/>
  <c r="E4603" i="16"/>
  <c r="M4602" i="16"/>
  <c r="F4602" i="16"/>
  <c r="E4601" i="16"/>
  <c r="E4600" i="16"/>
  <c r="E4599" i="16"/>
  <c r="E4598" i="16"/>
  <c r="E4597" i="16"/>
  <c r="E4596" i="16"/>
  <c r="E4595" i="16"/>
  <c r="E4594" i="16"/>
  <c r="E4593" i="16"/>
  <c r="E4592" i="16"/>
  <c r="E4591" i="16"/>
  <c r="M4590" i="16"/>
  <c r="M4589" i="16" s="1"/>
  <c r="L4590" i="16"/>
  <c r="K4590" i="16"/>
  <c r="J4590" i="16"/>
  <c r="I4590" i="16"/>
  <c r="I4589" i="16" s="1"/>
  <c r="H4590" i="16"/>
  <c r="G4590" i="16"/>
  <c r="F4590" i="16"/>
  <c r="L4589" i="16"/>
  <c r="K4589" i="16"/>
  <c r="J4589" i="16"/>
  <c r="H4589" i="16"/>
  <c r="G4589" i="16"/>
  <c r="F4589" i="16"/>
  <c r="E4588" i="16"/>
  <c r="E4587" i="16"/>
  <c r="E4586" i="16"/>
  <c r="E4585" i="16"/>
  <c r="E4584" i="16"/>
  <c r="E4583" i="16"/>
  <c r="E4582" i="16"/>
  <c r="E4581" i="16"/>
  <c r="E4580" i="16"/>
  <c r="M4579" i="16"/>
  <c r="M4578" i="16" s="1"/>
  <c r="L4579" i="16"/>
  <c r="L4578" i="16" s="1"/>
  <c r="K4579" i="16"/>
  <c r="J4579" i="16"/>
  <c r="J4578" i="16" s="1"/>
  <c r="I4579" i="16"/>
  <c r="I4578" i="16" s="1"/>
  <c r="H4579" i="16"/>
  <c r="H4578" i="16" s="1"/>
  <c r="G4579" i="16"/>
  <c r="F4579" i="16"/>
  <c r="F4578" i="16" s="1"/>
  <c r="E4579" i="16"/>
  <c r="K4578" i="16"/>
  <c r="G4578" i="16"/>
  <c r="E4574" i="16"/>
  <c r="E4573" i="16"/>
  <c r="E4571" i="16"/>
  <c r="M4570" i="16"/>
  <c r="L4570" i="16"/>
  <c r="K4570" i="16"/>
  <c r="J4570" i="16"/>
  <c r="I4570" i="16"/>
  <c r="H4570" i="16"/>
  <c r="G4570" i="16"/>
  <c r="F4570" i="16"/>
  <c r="F4513" i="16" s="1"/>
  <c r="E4570" i="16"/>
  <c r="E4569" i="16"/>
  <c r="E4568" i="16"/>
  <c r="M4567" i="16"/>
  <c r="L4567" i="16"/>
  <c r="K4567" i="16"/>
  <c r="J4567" i="16"/>
  <c r="I4567" i="16"/>
  <c r="H4567" i="16"/>
  <c r="G4567" i="16"/>
  <c r="F4567" i="16"/>
  <c r="E4567" i="16"/>
  <c r="E4566" i="16"/>
  <c r="E4565" i="16"/>
  <c r="M4564" i="16"/>
  <c r="M4563" i="16" s="1"/>
  <c r="L4564" i="16"/>
  <c r="L4563" i="16" s="1"/>
  <c r="K4564" i="16"/>
  <c r="K4563" i="16" s="1"/>
  <c r="J4564" i="16"/>
  <c r="J4563" i="16" s="1"/>
  <c r="I4564" i="16"/>
  <c r="H4564" i="16"/>
  <c r="H4563" i="16" s="1"/>
  <c r="G4564" i="16"/>
  <c r="F4564" i="16"/>
  <c r="I4563" i="16"/>
  <c r="F4563" i="16"/>
  <c r="E4562" i="16"/>
  <c r="M4561" i="16"/>
  <c r="L4561" i="16"/>
  <c r="K4561" i="16"/>
  <c r="J4561" i="16"/>
  <c r="I4561" i="16"/>
  <c r="H4561" i="16"/>
  <c r="G4561" i="16"/>
  <c r="E4561" i="16" s="1"/>
  <c r="E4560" i="16"/>
  <c r="M4559" i="16"/>
  <c r="L4559" i="16"/>
  <c r="K4559" i="16"/>
  <c r="J4559" i="16"/>
  <c r="I4559" i="16"/>
  <c r="H4559" i="16"/>
  <c r="G4559" i="16"/>
  <c r="E4559" i="16" s="1"/>
  <c r="F4559" i="16"/>
  <c r="M4558" i="16"/>
  <c r="L4558" i="16"/>
  <c r="K4558" i="16"/>
  <c r="J4558" i="16"/>
  <c r="I4558" i="16"/>
  <c r="E4558" i="16" s="1"/>
  <c r="H4558" i="16"/>
  <c r="G4558" i="16"/>
  <c r="M4557" i="16"/>
  <c r="L4557" i="16"/>
  <c r="L4554" i="16" s="1"/>
  <c r="K4557" i="16"/>
  <c r="J4557" i="16"/>
  <c r="I4557" i="16"/>
  <c r="H4557" i="16"/>
  <c r="G4557" i="16"/>
  <c r="M4556" i="16"/>
  <c r="M4554" i="16" s="1"/>
  <c r="L4556" i="16"/>
  <c r="K4556" i="16"/>
  <c r="J4556" i="16"/>
  <c r="I4556" i="16"/>
  <c r="H4556" i="16"/>
  <c r="G4556" i="16"/>
  <c r="E4556" i="16" s="1"/>
  <c r="M4555" i="16"/>
  <c r="L4555" i="16"/>
  <c r="K4555" i="16"/>
  <c r="J4555" i="16"/>
  <c r="I4555" i="16"/>
  <c r="I4554" i="16" s="1"/>
  <c r="H4555" i="16"/>
  <c r="H4554" i="16" s="1"/>
  <c r="H4553" i="16" s="1"/>
  <c r="H4552" i="16" s="1"/>
  <c r="G4555" i="16"/>
  <c r="E4555" i="16" s="1"/>
  <c r="F4554" i="16"/>
  <c r="F4553" i="16" s="1"/>
  <c r="M4553" i="16"/>
  <c r="M4552" i="16" s="1"/>
  <c r="E4551" i="16"/>
  <c r="E4550" i="16"/>
  <c r="E4549" i="16"/>
  <c r="E4548" i="16"/>
  <c r="E4547" i="16"/>
  <c r="E4546" i="16"/>
  <c r="E4545" i="16"/>
  <c r="E4544" i="16"/>
  <c r="E4543" i="16"/>
  <c r="E4542" i="16"/>
  <c r="E4541" i="16"/>
  <c r="E4540" i="16"/>
  <c r="M4539" i="16"/>
  <c r="L4539" i="16"/>
  <c r="K4539" i="16"/>
  <c r="J4539" i="16"/>
  <c r="I4539" i="16"/>
  <c r="H4539" i="16"/>
  <c r="G4539" i="16"/>
  <c r="E4539" i="16" s="1"/>
  <c r="F4539" i="16"/>
  <c r="E4538" i="16"/>
  <c r="E4537" i="16"/>
  <c r="E4536" i="16"/>
  <c r="E4535" i="16"/>
  <c r="E4534" i="16"/>
  <c r="E4533" i="16"/>
  <c r="E4532" i="16"/>
  <c r="E4531" i="16"/>
  <c r="E4530" i="16"/>
  <c r="E4529" i="16"/>
  <c r="E4528" i="16"/>
  <c r="M4527" i="16"/>
  <c r="L4527" i="16"/>
  <c r="L4526" i="16" s="1"/>
  <c r="K4527" i="16"/>
  <c r="K4526" i="16" s="1"/>
  <c r="J4527" i="16"/>
  <c r="I4527" i="16"/>
  <c r="H4527" i="16"/>
  <c r="G4527" i="16"/>
  <c r="F4527" i="16"/>
  <c r="F4526" i="16" s="1"/>
  <c r="M4526" i="16"/>
  <c r="J4526" i="16"/>
  <c r="I4526" i="16"/>
  <c r="H4526" i="16"/>
  <c r="E4525" i="16"/>
  <c r="E4524" i="16"/>
  <c r="E4523" i="16"/>
  <c r="E4522" i="16"/>
  <c r="E4521" i="16"/>
  <c r="E4520" i="16"/>
  <c r="E4519" i="16"/>
  <c r="E4518" i="16"/>
  <c r="E4517" i="16"/>
  <c r="M4516" i="16"/>
  <c r="M4515" i="16" s="1"/>
  <c r="L4516" i="16"/>
  <c r="K4516" i="16"/>
  <c r="K4515" i="16" s="1"/>
  <c r="J4516" i="16"/>
  <c r="I4516" i="16"/>
  <c r="I4515" i="16" s="1"/>
  <c r="H4516" i="16"/>
  <c r="H4515" i="16" s="1"/>
  <c r="G4516" i="16"/>
  <c r="F4516" i="16"/>
  <c r="F4515" i="16" s="1"/>
  <c r="L4515" i="16"/>
  <c r="J4515" i="16"/>
  <c r="E4512" i="16"/>
  <c r="E4510" i="16"/>
  <c r="E4509" i="16"/>
  <c r="M4508" i="16"/>
  <c r="L4508" i="16"/>
  <c r="K4508" i="16"/>
  <c r="J4508" i="16"/>
  <c r="I4508" i="16"/>
  <c r="E4508" i="16" s="1"/>
  <c r="H4508" i="16"/>
  <c r="G4508" i="16"/>
  <c r="F4508" i="16"/>
  <c r="E4507" i="16"/>
  <c r="E4506" i="16"/>
  <c r="M4505" i="16"/>
  <c r="M4504" i="16" s="1"/>
  <c r="L4505" i="16"/>
  <c r="L4504" i="16" s="1"/>
  <c r="K4505" i="16"/>
  <c r="K4504" i="16" s="1"/>
  <c r="J4505" i="16"/>
  <c r="I4505" i="16"/>
  <c r="H4505" i="16"/>
  <c r="H4504" i="16" s="1"/>
  <c r="G4505" i="16"/>
  <c r="G4504" i="16" s="1"/>
  <c r="F4505" i="16"/>
  <c r="J4504" i="16"/>
  <c r="F4504" i="16"/>
  <c r="E4503" i="16"/>
  <c r="M4502" i="16"/>
  <c r="L4502" i="16"/>
  <c r="K4502" i="16"/>
  <c r="J4502" i="16"/>
  <c r="I4502" i="16"/>
  <c r="H4502" i="16"/>
  <c r="G4502" i="16"/>
  <c r="E4502" i="16" s="1"/>
  <c r="E4501" i="16"/>
  <c r="M4500" i="16"/>
  <c r="L4500" i="16"/>
  <c r="K4500" i="16"/>
  <c r="J4500" i="16"/>
  <c r="I4500" i="16"/>
  <c r="E4500" i="16" s="1"/>
  <c r="H4500" i="16"/>
  <c r="G4500" i="16"/>
  <c r="F4500" i="16"/>
  <c r="M4499" i="16"/>
  <c r="M4495" i="16" s="1"/>
  <c r="L4499" i="16"/>
  <c r="K4499" i="16"/>
  <c r="J4499" i="16"/>
  <c r="J4190" i="16" s="1"/>
  <c r="I4499" i="16"/>
  <c r="H4499" i="16"/>
  <c r="G4499" i="16"/>
  <c r="M4498" i="16"/>
  <c r="L4498" i="16"/>
  <c r="K4498" i="16"/>
  <c r="J4498" i="16"/>
  <c r="I4498" i="16"/>
  <c r="H4498" i="16"/>
  <c r="G4498" i="16"/>
  <c r="M4497" i="16"/>
  <c r="L4497" i="16"/>
  <c r="K4497" i="16"/>
  <c r="K4495" i="16" s="1"/>
  <c r="K4494" i="16" s="1"/>
  <c r="K4493" i="16" s="1"/>
  <c r="K4511" i="16" s="1"/>
  <c r="K4454" i="16" s="1"/>
  <c r="J4497" i="16"/>
  <c r="I4497" i="16"/>
  <c r="I4188" i="16" s="1"/>
  <c r="H4497" i="16"/>
  <c r="G4497" i="16"/>
  <c r="M4496" i="16"/>
  <c r="L4496" i="16"/>
  <c r="L4495" i="16" s="1"/>
  <c r="L4494" i="16" s="1"/>
  <c r="L4493" i="16" s="1"/>
  <c r="L4511" i="16" s="1"/>
  <c r="L4454" i="16" s="1"/>
  <c r="K4496" i="16"/>
  <c r="J4496" i="16"/>
  <c r="I4496" i="16"/>
  <c r="H4496" i="16"/>
  <c r="G4496" i="16"/>
  <c r="J4495" i="16"/>
  <c r="J4494" i="16" s="1"/>
  <c r="J4493" i="16" s="1"/>
  <c r="J4511" i="16" s="1"/>
  <c r="J4454" i="16" s="1"/>
  <c r="H4495" i="16"/>
  <c r="H4494" i="16" s="1"/>
  <c r="H4493" i="16" s="1"/>
  <c r="H4511" i="16" s="1"/>
  <c r="H4454" i="16" s="1"/>
  <c r="F4495" i="16"/>
  <c r="F4494" i="16" s="1"/>
  <c r="E4492" i="16"/>
  <c r="E4491" i="16"/>
  <c r="E4490" i="16"/>
  <c r="E4489" i="16"/>
  <c r="E4488" i="16"/>
  <c r="E4487" i="16"/>
  <c r="E4486" i="16"/>
  <c r="E4485" i="16"/>
  <c r="E4484" i="16"/>
  <c r="E4483" i="16"/>
  <c r="E4482" i="16"/>
  <c r="E4481" i="16"/>
  <c r="M4480" i="16"/>
  <c r="L4480" i="16"/>
  <c r="K4480" i="16"/>
  <c r="J4480" i="16"/>
  <c r="I4480" i="16"/>
  <c r="H4480" i="16"/>
  <c r="G4480" i="16"/>
  <c r="F4480" i="16"/>
  <c r="E4479" i="16"/>
  <c r="E4478" i="16"/>
  <c r="E4477" i="16"/>
  <c r="E4476" i="16"/>
  <c r="E4475" i="16"/>
  <c r="E4474" i="16"/>
  <c r="E4473" i="16"/>
  <c r="E4472" i="16"/>
  <c r="E4471" i="16"/>
  <c r="E4470" i="16"/>
  <c r="E4469" i="16"/>
  <c r="M4468" i="16"/>
  <c r="M4467" i="16" s="1"/>
  <c r="L4468" i="16"/>
  <c r="K4468" i="16"/>
  <c r="K4467" i="16" s="1"/>
  <c r="J4468" i="16"/>
  <c r="I4468" i="16"/>
  <c r="H4468" i="16"/>
  <c r="G4468" i="16"/>
  <c r="G4467" i="16" s="1"/>
  <c r="F4468" i="16"/>
  <c r="F4467" i="16" s="1"/>
  <c r="L4467" i="16"/>
  <c r="J4467" i="16"/>
  <c r="I4467" i="16"/>
  <c r="E4466" i="16"/>
  <c r="E4465" i="16"/>
  <c r="E4464" i="16"/>
  <c r="E4463" i="16"/>
  <c r="E4462" i="16"/>
  <c r="E4461" i="16"/>
  <c r="E4460" i="16"/>
  <c r="E4459" i="16"/>
  <c r="E4458" i="16"/>
  <c r="M4457" i="16"/>
  <c r="L4457" i="16"/>
  <c r="L4456" i="16" s="1"/>
  <c r="K4457" i="16"/>
  <c r="J4457" i="16"/>
  <c r="I4457" i="16"/>
  <c r="H4457" i="16"/>
  <c r="H4456" i="16" s="1"/>
  <c r="G4457" i="16"/>
  <c r="F4457" i="16"/>
  <c r="F4456" i="16" s="1"/>
  <c r="M4456" i="16"/>
  <c r="K4456" i="16"/>
  <c r="J4456" i="16"/>
  <c r="I4456" i="16"/>
  <c r="F4454" i="16"/>
  <c r="F4453" i="16"/>
  <c r="E4452" i="16"/>
  <c r="E4451" i="16"/>
  <c r="E4450" i="16"/>
  <c r="E4449" i="16"/>
  <c r="E4448" i="16"/>
  <c r="E4447" i="16"/>
  <c r="M4446" i="16"/>
  <c r="L4446" i="16"/>
  <c r="K4446" i="16"/>
  <c r="J4446" i="16"/>
  <c r="I4446" i="16"/>
  <c r="H4446" i="16"/>
  <c r="G4446" i="16"/>
  <c r="F4446" i="16"/>
  <c r="E4445" i="16"/>
  <c r="E4444" i="16"/>
  <c r="M4443" i="16"/>
  <c r="L4443" i="16"/>
  <c r="K4443" i="16"/>
  <c r="J4443" i="16"/>
  <c r="I4443" i="16"/>
  <c r="H4443" i="16"/>
  <c r="G4443" i="16"/>
  <c r="F4443" i="16"/>
  <c r="F4442" i="16" s="1"/>
  <c r="E4443" i="16"/>
  <c r="M4442" i="16"/>
  <c r="L4442" i="16"/>
  <c r="K4442" i="16"/>
  <c r="J4442" i="16"/>
  <c r="I4442" i="16"/>
  <c r="H4442" i="16"/>
  <c r="G4442" i="16"/>
  <c r="E4441" i="16"/>
  <c r="E4440" i="16"/>
  <c r="E4439" i="16"/>
  <c r="M4438" i="16"/>
  <c r="L4438" i="16"/>
  <c r="K4438" i="16"/>
  <c r="K4432" i="16" s="1"/>
  <c r="K4431" i="16" s="1"/>
  <c r="J4438" i="16"/>
  <c r="J4432" i="16" s="1"/>
  <c r="I4438" i="16"/>
  <c r="I4432" i="16" s="1"/>
  <c r="I4431" i="16" s="1"/>
  <c r="H4438" i="16"/>
  <c r="G4438" i="16"/>
  <c r="F4438" i="16"/>
  <c r="E4437" i="16"/>
  <c r="E4436" i="16"/>
  <c r="E4435" i="16"/>
  <c r="E4434" i="16"/>
  <c r="M4433" i="16"/>
  <c r="L4433" i="16"/>
  <c r="L4432" i="16" s="1"/>
  <c r="L4431" i="16" s="1"/>
  <c r="K4433" i="16"/>
  <c r="J4433" i="16"/>
  <c r="I4433" i="16"/>
  <c r="H4433" i="16"/>
  <c r="H4432" i="16" s="1"/>
  <c r="G4433" i="16"/>
  <c r="E4433" i="16" s="1"/>
  <c r="F4433" i="16"/>
  <c r="M4432" i="16"/>
  <c r="F4432" i="16"/>
  <c r="J4431" i="16"/>
  <c r="F4431" i="16"/>
  <c r="E4430" i="16"/>
  <c r="E4429" i="16"/>
  <c r="E4428" i="16"/>
  <c r="E4427" i="16"/>
  <c r="E4426" i="16"/>
  <c r="E4425" i="16"/>
  <c r="E4424" i="16"/>
  <c r="E4423" i="16"/>
  <c r="E4422" i="16"/>
  <c r="E4421" i="16"/>
  <c r="E4420" i="16"/>
  <c r="E4419" i="16"/>
  <c r="M4418" i="16"/>
  <c r="L4418" i="16"/>
  <c r="K4418" i="16"/>
  <c r="J4418" i="16"/>
  <c r="I4418" i="16"/>
  <c r="H4418" i="16"/>
  <c r="G4418" i="16"/>
  <c r="F4418" i="16"/>
  <c r="E4417" i="16"/>
  <c r="E4416" i="16"/>
  <c r="E4415" i="16"/>
  <c r="E4414" i="16"/>
  <c r="E4413" i="16"/>
  <c r="E4412" i="16"/>
  <c r="E4411" i="16"/>
  <c r="E4410" i="16"/>
  <c r="E4409" i="16"/>
  <c r="E4408" i="16"/>
  <c r="E4407" i="16"/>
  <c r="M4406" i="16"/>
  <c r="L4406" i="16"/>
  <c r="L4405" i="16" s="1"/>
  <c r="K4406" i="16"/>
  <c r="J4406" i="16"/>
  <c r="J4405" i="16" s="1"/>
  <c r="I4406" i="16"/>
  <c r="H4406" i="16"/>
  <c r="H4405" i="16" s="1"/>
  <c r="G4406" i="16"/>
  <c r="F4406" i="16"/>
  <c r="F4405" i="16" s="1"/>
  <c r="M4405" i="16"/>
  <c r="K4405" i="16"/>
  <c r="I4405" i="16"/>
  <c r="E4404" i="16"/>
  <c r="E4403" i="16"/>
  <c r="E4402" i="16"/>
  <c r="E4401" i="16"/>
  <c r="E4400" i="16"/>
  <c r="E4399" i="16"/>
  <c r="E4398" i="16"/>
  <c r="E4397" i="16"/>
  <c r="E4396" i="16"/>
  <c r="M4395" i="16"/>
  <c r="M4394" i="16" s="1"/>
  <c r="L4395" i="16"/>
  <c r="K4395" i="16"/>
  <c r="J4395" i="16"/>
  <c r="I4395" i="16"/>
  <c r="H4395" i="16"/>
  <c r="G4395" i="16"/>
  <c r="F4395" i="16"/>
  <c r="E4395" i="16"/>
  <c r="L4394" i="16"/>
  <c r="K4394" i="16"/>
  <c r="J4394" i="16"/>
  <c r="I4394" i="16"/>
  <c r="E4394" i="16" s="1"/>
  <c r="H4394" i="16"/>
  <c r="G4394" i="16"/>
  <c r="F4394" i="16"/>
  <c r="E4393" i="16"/>
  <c r="E4392" i="16"/>
  <c r="M4391" i="16"/>
  <c r="L4391" i="16"/>
  <c r="K4391" i="16"/>
  <c r="J4391" i="16"/>
  <c r="I4391" i="16"/>
  <c r="H4391" i="16"/>
  <c r="E4391" i="16" s="1"/>
  <c r="G4391" i="16"/>
  <c r="F4391" i="16"/>
  <c r="E4390" i="16"/>
  <c r="M4389" i="16"/>
  <c r="L4389" i="16"/>
  <c r="K4389" i="16"/>
  <c r="J4389" i="16"/>
  <c r="I4389" i="16"/>
  <c r="H4389" i="16"/>
  <c r="G4389" i="16"/>
  <c r="F4389" i="16"/>
  <c r="E4389" i="16"/>
  <c r="E4388" i="16"/>
  <c r="E4387" i="16"/>
  <c r="M4386" i="16"/>
  <c r="L4386" i="16"/>
  <c r="L4385" i="16" s="1"/>
  <c r="K4386" i="16"/>
  <c r="K4385" i="16" s="1"/>
  <c r="J4386" i="16"/>
  <c r="J4385" i="16" s="1"/>
  <c r="I4386" i="16"/>
  <c r="H4386" i="16"/>
  <c r="G4386" i="16"/>
  <c r="G4385" i="16" s="1"/>
  <c r="F4386" i="16"/>
  <c r="F4385" i="16" s="1"/>
  <c r="M4385" i="16"/>
  <c r="H4385" i="16"/>
  <c r="E4384" i="16"/>
  <c r="E4383" i="16"/>
  <c r="E4382" i="16"/>
  <c r="M4381" i="16"/>
  <c r="L4381" i="16"/>
  <c r="K4381" i="16"/>
  <c r="J4381" i="16"/>
  <c r="J4375" i="16" s="1"/>
  <c r="J4374" i="16" s="1"/>
  <c r="I4381" i="16"/>
  <c r="H4381" i="16"/>
  <c r="G4381" i="16"/>
  <c r="F4381" i="16"/>
  <c r="E4380" i="16"/>
  <c r="E4379" i="16"/>
  <c r="E4378" i="16"/>
  <c r="E4377" i="16"/>
  <c r="M4376" i="16"/>
  <c r="M4375" i="16" s="1"/>
  <c r="M4374" i="16" s="1"/>
  <c r="L4376" i="16"/>
  <c r="K4376" i="16"/>
  <c r="J4376" i="16"/>
  <c r="I4376" i="16"/>
  <c r="I4375" i="16" s="1"/>
  <c r="H4376" i="16"/>
  <c r="G4376" i="16"/>
  <c r="F4376" i="16"/>
  <c r="F4375" i="16"/>
  <c r="F4374" i="16" s="1"/>
  <c r="E4373" i="16"/>
  <c r="E4372" i="16"/>
  <c r="E4371" i="16"/>
  <c r="E4370" i="16"/>
  <c r="E4369" i="16"/>
  <c r="E4368" i="16"/>
  <c r="E4367" i="16"/>
  <c r="E4366" i="16"/>
  <c r="E4365" i="16"/>
  <c r="E4364" i="16"/>
  <c r="E4363" i="16"/>
  <c r="E4362" i="16"/>
  <c r="M4361" i="16"/>
  <c r="L4361" i="16"/>
  <c r="K4361" i="16"/>
  <c r="J4361" i="16"/>
  <c r="E4361" i="16" s="1"/>
  <c r="I4361" i="16"/>
  <c r="H4361" i="16"/>
  <c r="G4361" i="16"/>
  <c r="F4361" i="16"/>
  <c r="E4360" i="16"/>
  <c r="E4359" i="16"/>
  <c r="E4358" i="16"/>
  <c r="E4357" i="16"/>
  <c r="E4356" i="16"/>
  <c r="E4355" i="16"/>
  <c r="E4354" i="16"/>
  <c r="E4353" i="16"/>
  <c r="E4352" i="16"/>
  <c r="E4351" i="16"/>
  <c r="E4350" i="16"/>
  <c r="M4349" i="16"/>
  <c r="M4348" i="16" s="1"/>
  <c r="L4349" i="16"/>
  <c r="K4349" i="16"/>
  <c r="J4349" i="16"/>
  <c r="I4349" i="16"/>
  <c r="H4349" i="16"/>
  <c r="H4348" i="16" s="1"/>
  <c r="G4349" i="16"/>
  <c r="F4349" i="16"/>
  <c r="F4348" i="16" s="1"/>
  <c r="L4348" i="16"/>
  <c r="K4348" i="16"/>
  <c r="J4348" i="16"/>
  <c r="I4348" i="16"/>
  <c r="E4347" i="16"/>
  <c r="E4346" i="16"/>
  <c r="E4345" i="16"/>
  <c r="E4344" i="16"/>
  <c r="E4343" i="16"/>
  <c r="E4342" i="16"/>
  <c r="E4341" i="16"/>
  <c r="E4340" i="16"/>
  <c r="E4339" i="16"/>
  <c r="M4338" i="16"/>
  <c r="M4337" i="16" s="1"/>
  <c r="L4338" i="16"/>
  <c r="K4338" i="16"/>
  <c r="J4338" i="16"/>
  <c r="I4338" i="16"/>
  <c r="H4338" i="16"/>
  <c r="G4338" i="16"/>
  <c r="E4338" i="16" s="1"/>
  <c r="F4338" i="16"/>
  <c r="F4337" i="16" s="1"/>
  <c r="L4337" i="16"/>
  <c r="K4337" i="16"/>
  <c r="J4337" i="16"/>
  <c r="I4337" i="16"/>
  <c r="H4337" i="16"/>
  <c r="G4337" i="16"/>
  <c r="M4336" i="16"/>
  <c r="L4336" i="16"/>
  <c r="E4333" i="16"/>
  <c r="E4332" i="16"/>
  <c r="L4331" i="16"/>
  <c r="L4271" i="16" s="1"/>
  <c r="J4331" i="16"/>
  <c r="J4271" i="16" s="1"/>
  <c r="I4331" i="16"/>
  <c r="H4331" i="16"/>
  <c r="G4331" i="16"/>
  <c r="E4330" i="16"/>
  <c r="E4329" i="16"/>
  <c r="E4328" i="16"/>
  <c r="E4327" i="16"/>
  <c r="E4326" i="16"/>
  <c r="M4325" i="16"/>
  <c r="L4325" i="16"/>
  <c r="K4325" i="16"/>
  <c r="J4325" i="16"/>
  <c r="I4325" i="16"/>
  <c r="H4325" i="16"/>
  <c r="G4325" i="16"/>
  <c r="E4325" i="16" s="1"/>
  <c r="F4325" i="16"/>
  <c r="E4324" i="16"/>
  <c r="E4323" i="16"/>
  <c r="M4322" i="16"/>
  <c r="L4322" i="16"/>
  <c r="K4322" i="16"/>
  <c r="J4322" i="16"/>
  <c r="I4322" i="16"/>
  <c r="H4322" i="16"/>
  <c r="G4322" i="16"/>
  <c r="F4322" i="16"/>
  <c r="F4321" i="16" s="1"/>
  <c r="E4322" i="16"/>
  <c r="M4321" i="16"/>
  <c r="L4321" i="16"/>
  <c r="K4321" i="16"/>
  <c r="J4321" i="16"/>
  <c r="J4310" i="16" s="1"/>
  <c r="I4321" i="16"/>
  <c r="I4310" i="16" s="1"/>
  <c r="H4321" i="16"/>
  <c r="G4321" i="16"/>
  <c r="E4320" i="16"/>
  <c r="E4319" i="16"/>
  <c r="E4318" i="16"/>
  <c r="M4317" i="16"/>
  <c r="M4311" i="16" s="1"/>
  <c r="M4310" i="16" s="1"/>
  <c r="L4317" i="16"/>
  <c r="K4317" i="16"/>
  <c r="J4317" i="16"/>
  <c r="I4317" i="16"/>
  <c r="I4311" i="16" s="1"/>
  <c r="H4317" i="16"/>
  <c r="G4317" i="16"/>
  <c r="F4317" i="16"/>
  <c r="E4316" i="16"/>
  <c r="E4315" i="16"/>
  <c r="E4314" i="16"/>
  <c r="E4313" i="16"/>
  <c r="M4312" i="16"/>
  <c r="L4312" i="16"/>
  <c r="K4312" i="16"/>
  <c r="J4312" i="16"/>
  <c r="J4311" i="16" s="1"/>
  <c r="I4312" i="16"/>
  <c r="H4312" i="16"/>
  <c r="H4311" i="16" s="1"/>
  <c r="G4312" i="16"/>
  <c r="F4312" i="16"/>
  <c r="L4311" i="16"/>
  <c r="L4310" i="16" s="1"/>
  <c r="G4311" i="16"/>
  <c r="F4311" i="16"/>
  <c r="F4310" i="16" s="1"/>
  <c r="E4309" i="16"/>
  <c r="E4308" i="16"/>
  <c r="E4307" i="16"/>
  <c r="E4306" i="16"/>
  <c r="E4305" i="16"/>
  <c r="E4304" i="16"/>
  <c r="E4303" i="16"/>
  <c r="E4302" i="16"/>
  <c r="E4301" i="16"/>
  <c r="E4300" i="16"/>
  <c r="E4299" i="16"/>
  <c r="E4298" i="16"/>
  <c r="M4297" i="16"/>
  <c r="L4297" i="16"/>
  <c r="K4297" i="16"/>
  <c r="J4297" i="16"/>
  <c r="E4297" i="16" s="1"/>
  <c r="I4297" i="16"/>
  <c r="H4297" i="16"/>
  <c r="G4297" i="16"/>
  <c r="F4297" i="16"/>
  <c r="E4296" i="16"/>
  <c r="E4295" i="16"/>
  <c r="E4294" i="16"/>
  <c r="E4293" i="16"/>
  <c r="E4292" i="16"/>
  <c r="E4291" i="16"/>
  <c r="E4290" i="16"/>
  <c r="E4289" i="16"/>
  <c r="E4288" i="16"/>
  <c r="E4287" i="16"/>
  <c r="E4286" i="16"/>
  <c r="M4285" i="16"/>
  <c r="L4285" i="16"/>
  <c r="L4284" i="16" s="1"/>
  <c r="K4285" i="16"/>
  <c r="J4285" i="16"/>
  <c r="I4285" i="16"/>
  <c r="H4285" i="16"/>
  <c r="H4284" i="16" s="1"/>
  <c r="G4285" i="16"/>
  <c r="E4285" i="16" s="1"/>
  <c r="F4285" i="16"/>
  <c r="F4284" i="16" s="1"/>
  <c r="M4284" i="16"/>
  <c r="K4284" i="16"/>
  <c r="J4284" i="16"/>
  <c r="I4284" i="16"/>
  <c r="G4284" i="16"/>
  <c r="M4283" i="16"/>
  <c r="L4283" i="16"/>
  <c r="K4283" i="16"/>
  <c r="J4283" i="16"/>
  <c r="I4283" i="16"/>
  <c r="H4283" i="16"/>
  <c r="G4283" i="16"/>
  <c r="E4283" i="16"/>
  <c r="E4282" i="16"/>
  <c r="E4281" i="16"/>
  <c r="E4280" i="16"/>
  <c r="E4279" i="16"/>
  <c r="E4278" i="16"/>
  <c r="E4277" i="16"/>
  <c r="E4276" i="16"/>
  <c r="E4275" i="16"/>
  <c r="L4274" i="16"/>
  <c r="I4274" i="16"/>
  <c r="I4273" i="16" s="1"/>
  <c r="H4274" i="16"/>
  <c r="H4273" i="16" s="1"/>
  <c r="G4274" i="16"/>
  <c r="F4274" i="16"/>
  <c r="L4273" i="16"/>
  <c r="L4272" i="16" s="1"/>
  <c r="F4273" i="16"/>
  <c r="F4272" i="16"/>
  <c r="I4271" i="16"/>
  <c r="H4271" i="16"/>
  <c r="F4271" i="16"/>
  <c r="E4270" i="16"/>
  <c r="F4268" i="16"/>
  <c r="F4203" i="16" s="1"/>
  <c r="E4267" i="16"/>
  <c r="E4266" i="16"/>
  <c r="M4265" i="16"/>
  <c r="L4265" i="16"/>
  <c r="K4265" i="16"/>
  <c r="J4265" i="16"/>
  <c r="I4265" i="16"/>
  <c r="H4265" i="16"/>
  <c r="G4265" i="16"/>
  <c r="F4265" i="16"/>
  <c r="E4265" i="16"/>
  <c r="E4264" i="16"/>
  <c r="E4263" i="16"/>
  <c r="M4262" i="16"/>
  <c r="M4261" i="16" s="1"/>
  <c r="L4262" i="16"/>
  <c r="L4261" i="16" s="1"/>
  <c r="K4262" i="16"/>
  <c r="K4261" i="16" s="1"/>
  <c r="J4262" i="16"/>
  <c r="J4261" i="16" s="1"/>
  <c r="I4262" i="16"/>
  <c r="H4262" i="16"/>
  <c r="H4261" i="16" s="1"/>
  <c r="G4262" i="16"/>
  <c r="F4262" i="16"/>
  <c r="I4261" i="16"/>
  <c r="G4261" i="16"/>
  <c r="F4261" i="16"/>
  <c r="E4261" i="16"/>
  <c r="E4260" i="16"/>
  <c r="M4259" i="16"/>
  <c r="L4259" i="16"/>
  <c r="K4259" i="16"/>
  <c r="J4259" i="16"/>
  <c r="J4193" i="16" s="1"/>
  <c r="I4259" i="16"/>
  <c r="I4193" i="16" s="1"/>
  <c r="G4259" i="16"/>
  <c r="E4258" i="16"/>
  <c r="M4257" i="16"/>
  <c r="L4257" i="16"/>
  <c r="K4257" i="16"/>
  <c r="J4257" i="16"/>
  <c r="I4257" i="16"/>
  <c r="H4257" i="16"/>
  <c r="G4257" i="16"/>
  <c r="E4257" i="16" s="1"/>
  <c r="F4257" i="16"/>
  <c r="M4256" i="16"/>
  <c r="L4256" i="16"/>
  <c r="K4256" i="16"/>
  <c r="K4190" i="16" s="1"/>
  <c r="J4256" i="16"/>
  <c r="I4256" i="16"/>
  <c r="G4256" i="16"/>
  <c r="M4255" i="16"/>
  <c r="L4255" i="16"/>
  <c r="K4255" i="16"/>
  <c r="K4252" i="16" s="1"/>
  <c r="K4251" i="16" s="1"/>
  <c r="K4250" i="16" s="1"/>
  <c r="J4255" i="16"/>
  <c r="I4255" i="16"/>
  <c r="H4255" i="16"/>
  <c r="G4255" i="16"/>
  <c r="E4255" i="16"/>
  <c r="M4254" i="16"/>
  <c r="L4254" i="16"/>
  <c r="K4254" i="16"/>
  <c r="J4254" i="16"/>
  <c r="I4254" i="16"/>
  <c r="H4254" i="16"/>
  <c r="G4254" i="16"/>
  <c r="M4253" i="16"/>
  <c r="L4253" i="16"/>
  <c r="K4253" i="16"/>
  <c r="J4253" i="16"/>
  <c r="I4253" i="16"/>
  <c r="G4253" i="16"/>
  <c r="M4252" i="16"/>
  <c r="G4252" i="16"/>
  <c r="F4252" i="16"/>
  <c r="F4251" i="16" s="1"/>
  <c r="F4250" i="16"/>
  <c r="M4249" i="16"/>
  <c r="L4249" i="16"/>
  <c r="K4249" i="16"/>
  <c r="J4249" i="16"/>
  <c r="J4183" i="16" s="1"/>
  <c r="I4249" i="16"/>
  <c r="H4249" i="16"/>
  <c r="G4249" i="16"/>
  <c r="E4249" i="16"/>
  <c r="M4248" i="16"/>
  <c r="L4248" i="16"/>
  <c r="K4248" i="16"/>
  <c r="J4248" i="16"/>
  <c r="J4182" i="16" s="1"/>
  <c r="I4248" i="16"/>
  <c r="H4248" i="16"/>
  <c r="G4248" i="16"/>
  <c r="E4248" i="16"/>
  <c r="M4247" i="16"/>
  <c r="L4247" i="16"/>
  <c r="L4181" i="16" s="1"/>
  <c r="K4247" i="16"/>
  <c r="K4181" i="16" s="1"/>
  <c r="J4247" i="16"/>
  <c r="I4247" i="16"/>
  <c r="H4247" i="16"/>
  <c r="G4247" i="16"/>
  <c r="M4245" i="16"/>
  <c r="M4178" i="16" s="1"/>
  <c r="L4245" i="16"/>
  <c r="L4178" i="16" s="1"/>
  <c r="K4245" i="16"/>
  <c r="J4245" i="16"/>
  <c r="I4245" i="16"/>
  <c r="H4245" i="16"/>
  <c r="H4178" i="16" s="1"/>
  <c r="G4245" i="16"/>
  <c r="M4244" i="16"/>
  <c r="L4244" i="16"/>
  <c r="K4244" i="16"/>
  <c r="J4244" i="16"/>
  <c r="I4244" i="16"/>
  <c r="H4244" i="16"/>
  <c r="G4244" i="16"/>
  <c r="M4243" i="16"/>
  <c r="J4243" i="16"/>
  <c r="I4243" i="16"/>
  <c r="H4243" i="16"/>
  <c r="M4242" i="16"/>
  <c r="L4242" i="16"/>
  <c r="L4229" i="16" s="1"/>
  <c r="K4242" i="16"/>
  <c r="J4242" i="16"/>
  <c r="I4242" i="16"/>
  <c r="G4242" i="16"/>
  <c r="E4241" i="16"/>
  <c r="E4240" i="16"/>
  <c r="E4239" i="16"/>
  <c r="E4238" i="16"/>
  <c r="E4237" i="16"/>
  <c r="E4236" i="16"/>
  <c r="E4235" i="16"/>
  <c r="E4234" i="16"/>
  <c r="E4233" i="16"/>
  <c r="E4232" i="16"/>
  <c r="E4231" i="16"/>
  <c r="I4230" i="16"/>
  <c r="E4230" i="16" s="1"/>
  <c r="M4229" i="16"/>
  <c r="K4229" i="16"/>
  <c r="J4229" i="16"/>
  <c r="F4229" i="16"/>
  <c r="E4228" i="16"/>
  <c r="E4227" i="16"/>
  <c r="E4226" i="16"/>
  <c r="E4225" i="16"/>
  <c r="E4224" i="16"/>
  <c r="E4223" i="16"/>
  <c r="E4222" i="16"/>
  <c r="E4221" i="16"/>
  <c r="E4220" i="16"/>
  <c r="E4219" i="16"/>
  <c r="E4218" i="16"/>
  <c r="M4217" i="16"/>
  <c r="L4217" i="16"/>
  <c r="K4217" i="16"/>
  <c r="K4216" i="16" s="1"/>
  <c r="J4217" i="16"/>
  <c r="I4217" i="16"/>
  <c r="I4216" i="16" s="1"/>
  <c r="H4217" i="16"/>
  <c r="G4217" i="16"/>
  <c r="F4217" i="16"/>
  <c r="M4216" i="16"/>
  <c r="L4216" i="16"/>
  <c r="J4216" i="16"/>
  <c r="H4216" i="16"/>
  <c r="F4216" i="16"/>
  <c r="E4215" i="16"/>
  <c r="E4214" i="16"/>
  <c r="E4213" i="16"/>
  <c r="E4212" i="16"/>
  <c r="E4211" i="16"/>
  <c r="E4210" i="16"/>
  <c r="E4209" i="16"/>
  <c r="E4208" i="16"/>
  <c r="E4207" i="16"/>
  <c r="M4206" i="16"/>
  <c r="L4206" i="16"/>
  <c r="L4205" i="16" s="1"/>
  <c r="K4206" i="16"/>
  <c r="K4205" i="16" s="1"/>
  <c r="J4206" i="16"/>
  <c r="J4205" i="16" s="1"/>
  <c r="I4206" i="16"/>
  <c r="H4206" i="16"/>
  <c r="G4206" i="16"/>
  <c r="F4206" i="16"/>
  <c r="F4205" i="16" s="1"/>
  <c r="M4205" i="16"/>
  <c r="I4205" i="16"/>
  <c r="H4205" i="16"/>
  <c r="F4204" i="16"/>
  <c r="E4201" i="16"/>
  <c r="K4200" i="16"/>
  <c r="J4200" i="16"/>
  <c r="J4199" i="16" s="1"/>
  <c r="I4200" i="16"/>
  <c r="H4200" i="16"/>
  <c r="H4199" i="16" s="1"/>
  <c r="F4200" i="16"/>
  <c r="F4199" i="16" s="1"/>
  <c r="K4199" i="16"/>
  <c r="I4199" i="16"/>
  <c r="E4198" i="16"/>
  <c r="M4197" i="16"/>
  <c r="M4196" i="16" s="1"/>
  <c r="M4195" i="16" s="1"/>
  <c r="L4197" i="16"/>
  <c r="L4196" i="16" s="1"/>
  <c r="K4197" i="16"/>
  <c r="K4196" i="16" s="1"/>
  <c r="J4197" i="16"/>
  <c r="I4197" i="16"/>
  <c r="I4196" i="16" s="1"/>
  <c r="H4197" i="16"/>
  <c r="G4197" i="16"/>
  <c r="F4197" i="16"/>
  <c r="J4196" i="16"/>
  <c r="J4195" i="16" s="1"/>
  <c r="H4196" i="16"/>
  <c r="F4196" i="16"/>
  <c r="L4195" i="16"/>
  <c r="K4195" i="16"/>
  <c r="I4195" i="16"/>
  <c r="H4195" i="16"/>
  <c r="F4195" i="16"/>
  <c r="E4194" i="16"/>
  <c r="F4193" i="16"/>
  <c r="E4192" i="16"/>
  <c r="M4191" i="16"/>
  <c r="L4191" i="16"/>
  <c r="K4191" i="16"/>
  <c r="J4191" i="16"/>
  <c r="I4191" i="16"/>
  <c r="H4191" i="16"/>
  <c r="G4191" i="16"/>
  <c r="F4191" i="16"/>
  <c r="I4190" i="16"/>
  <c r="G4190" i="16"/>
  <c r="F4190" i="16"/>
  <c r="L4189" i="16"/>
  <c r="F4189" i="16"/>
  <c r="K4188" i="16"/>
  <c r="J4188" i="16"/>
  <c r="F4188" i="16"/>
  <c r="F4187" i="16"/>
  <c r="M4183" i="16"/>
  <c r="L4183" i="16"/>
  <c r="H4183" i="16"/>
  <c r="G4183" i="16"/>
  <c r="M4182" i="16"/>
  <c r="L4182" i="16"/>
  <c r="K4182" i="16"/>
  <c r="I4182" i="16"/>
  <c r="H4181" i="16"/>
  <c r="K4178" i="16"/>
  <c r="J4178" i="16"/>
  <c r="I4178" i="16"/>
  <c r="J4177" i="16"/>
  <c r="M4175" i="16"/>
  <c r="L4175" i="16"/>
  <c r="K4175" i="16"/>
  <c r="G4175" i="16"/>
  <c r="M4174" i="16"/>
  <c r="L4174" i="16"/>
  <c r="K4174" i="16"/>
  <c r="J4174" i="16"/>
  <c r="I4174" i="16"/>
  <c r="H4174" i="16"/>
  <c r="G4174" i="16"/>
  <c r="E4174" i="16" s="1"/>
  <c r="F4174" i="16"/>
  <c r="E4173" i="16"/>
  <c r="M4172" i="16"/>
  <c r="K4172" i="16"/>
  <c r="I4172" i="16"/>
  <c r="H4172" i="16"/>
  <c r="G4172" i="16"/>
  <c r="M4171" i="16"/>
  <c r="L4171" i="16"/>
  <c r="K4171" i="16"/>
  <c r="J4171" i="16"/>
  <c r="I4171" i="16"/>
  <c r="H4171" i="16"/>
  <c r="G4171" i="16"/>
  <c r="F4171" i="16"/>
  <c r="E4171" i="16"/>
  <c r="E4170" i="16"/>
  <c r="E4169" i="16"/>
  <c r="E4168" i="16"/>
  <c r="E4167" i="16"/>
  <c r="E4166" i="16"/>
  <c r="M4165" i="16"/>
  <c r="L4165" i="16"/>
  <c r="K4165" i="16"/>
  <c r="J4165" i="16"/>
  <c r="I4165" i="16"/>
  <c r="H4165" i="16"/>
  <c r="G4165" i="16"/>
  <c r="F4165" i="16"/>
  <c r="K4164" i="16"/>
  <c r="I4164" i="16"/>
  <c r="F4164" i="16"/>
  <c r="E4162" i="16"/>
  <c r="M4161" i="16"/>
  <c r="L4161" i="16"/>
  <c r="K4161" i="16"/>
  <c r="J4161" i="16"/>
  <c r="I4161" i="16"/>
  <c r="H4161" i="16"/>
  <c r="E4160" i="16"/>
  <c r="M4159" i="16"/>
  <c r="L4159" i="16"/>
  <c r="J4159" i="16"/>
  <c r="I4159" i="16"/>
  <c r="H4159" i="16"/>
  <c r="G4159" i="16"/>
  <c r="F4159" i="16"/>
  <c r="E4158" i="16"/>
  <c r="L4157" i="16"/>
  <c r="K4157" i="16"/>
  <c r="K4151" i="16" s="1"/>
  <c r="K4150" i="16" s="1"/>
  <c r="I4157" i="16"/>
  <c r="G4157" i="16"/>
  <c r="F4157" i="16"/>
  <c r="E4156" i="16"/>
  <c r="E4155" i="16"/>
  <c r="E4154" i="16"/>
  <c r="E4153" i="16"/>
  <c r="E4152" i="16"/>
  <c r="I4151" i="16"/>
  <c r="F4151" i="16"/>
  <c r="F4150" i="16" s="1"/>
  <c r="I4150" i="16"/>
  <c r="I4149" i="16"/>
  <c r="E4149" i="16"/>
  <c r="I4148" i="16"/>
  <c r="I4147" i="16"/>
  <c r="H4147" i="16"/>
  <c r="E4146" i="16"/>
  <c r="E4145" i="16"/>
  <c r="E4144" i="16"/>
  <c r="E4143" i="16"/>
  <c r="M4142" i="16"/>
  <c r="L4142" i="16"/>
  <c r="K4142" i="16"/>
  <c r="J4142" i="16"/>
  <c r="I4142" i="16"/>
  <c r="H4142" i="16"/>
  <c r="G4142" i="16"/>
  <c r="E4142" i="16" s="1"/>
  <c r="F4142" i="16"/>
  <c r="M4141" i="16"/>
  <c r="L4141" i="16"/>
  <c r="K4141" i="16"/>
  <c r="J4141" i="16"/>
  <c r="I4141" i="16"/>
  <c r="H4141" i="16"/>
  <c r="G4141" i="16"/>
  <c r="F4141" i="16"/>
  <c r="M4140" i="16"/>
  <c r="L4140" i="16"/>
  <c r="K4140" i="16"/>
  <c r="J4140" i="16"/>
  <c r="I4140" i="16"/>
  <c r="F4140" i="16"/>
  <c r="M4135" i="16"/>
  <c r="L4135" i="16"/>
  <c r="K4135" i="16"/>
  <c r="J4135" i="16"/>
  <c r="I4135" i="16"/>
  <c r="H4135" i="16"/>
  <c r="G4135" i="16"/>
  <c r="F4135" i="16"/>
  <c r="E4135" i="16"/>
  <c r="E4125" i="16"/>
  <c r="E4124" i="16"/>
  <c r="E4123" i="16"/>
  <c r="E4122" i="16"/>
  <c r="E4121" i="16"/>
  <c r="E4120" i="16"/>
  <c r="E4119" i="16"/>
  <c r="E4118" i="16"/>
  <c r="E4117" i="16"/>
  <c r="E4116" i="16"/>
  <c r="M4115" i="16"/>
  <c r="L4115" i="16"/>
  <c r="K4115" i="16"/>
  <c r="J4115" i="16"/>
  <c r="I4115" i="16"/>
  <c r="H4115" i="16"/>
  <c r="G4115" i="16"/>
  <c r="F4115" i="16"/>
  <c r="E4114" i="16"/>
  <c r="E4113" i="16"/>
  <c r="M4112" i="16"/>
  <c r="M4107" i="16" s="1"/>
  <c r="L4112" i="16"/>
  <c r="K4112" i="16"/>
  <c r="J4112" i="16"/>
  <c r="I4112" i="16"/>
  <c r="H4112" i="16"/>
  <c r="E4112" i="16" s="1"/>
  <c r="G4112" i="16"/>
  <c r="F4112" i="16"/>
  <c r="F4107" i="16" s="1"/>
  <c r="E4111" i="16"/>
  <c r="E4110" i="16"/>
  <c r="E4109" i="16"/>
  <c r="M4108" i="16"/>
  <c r="L4108" i="16"/>
  <c r="K4108" i="16"/>
  <c r="K4107" i="16" s="1"/>
  <c r="J4108" i="16"/>
  <c r="J4107" i="16" s="1"/>
  <c r="I4108" i="16"/>
  <c r="H4108" i="16"/>
  <c r="G4108" i="16"/>
  <c r="F4108" i="16"/>
  <c r="E4106" i="16"/>
  <c r="E4105" i="16"/>
  <c r="E4104" i="16"/>
  <c r="E4103" i="16"/>
  <c r="E4102" i="16"/>
  <c r="E4101" i="16"/>
  <c r="E4100" i="16"/>
  <c r="E4099" i="16"/>
  <c r="E4098" i="16"/>
  <c r="M4097" i="16"/>
  <c r="L4097" i="16"/>
  <c r="K4097" i="16"/>
  <c r="J4097" i="16"/>
  <c r="I4097" i="16"/>
  <c r="H4097" i="16"/>
  <c r="G4097" i="16"/>
  <c r="F4097" i="16"/>
  <c r="E4096" i="16"/>
  <c r="E4095" i="16"/>
  <c r="E4094" i="16"/>
  <c r="E4093" i="16"/>
  <c r="E4092" i="16"/>
  <c r="M4091" i="16"/>
  <c r="L4091" i="16"/>
  <c r="L4090" i="16" s="1"/>
  <c r="K4091" i="16"/>
  <c r="J4091" i="16"/>
  <c r="I4091" i="16"/>
  <c r="H4091" i="16"/>
  <c r="G4091" i="16"/>
  <c r="F4091" i="16"/>
  <c r="E4091" i="16"/>
  <c r="M4090" i="16"/>
  <c r="K4090" i="16"/>
  <c r="J4090" i="16"/>
  <c r="I4090" i="16"/>
  <c r="H4090" i="16"/>
  <c r="G4090" i="16"/>
  <c r="F4090" i="16"/>
  <c r="E4089" i="16"/>
  <c r="E4088" i="16"/>
  <c r="M4087" i="16"/>
  <c r="L4087" i="16"/>
  <c r="L4084" i="16" s="1"/>
  <c r="K4087" i="16"/>
  <c r="J4087" i="16"/>
  <c r="I4087" i="16"/>
  <c r="H4087" i="16"/>
  <c r="H4084" i="16" s="1"/>
  <c r="G4087" i="16"/>
  <c r="F4087" i="16"/>
  <c r="E4086" i="16"/>
  <c r="M4085" i="16"/>
  <c r="M4084" i="16" s="1"/>
  <c r="L4085" i="16"/>
  <c r="K4085" i="16"/>
  <c r="J4085" i="16"/>
  <c r="J4084" i="16" s="1"/>
  <c r="I4085" i="16"/>
  <c r="H4085" i="16"/>
  <c r="G4085" i="16"/>
  <c r="F4085" i="16"/>
  <c r="K4084" i="16"/>
  <c r="F4084" i="16"/>
  <c r="E4083" i="16"/>
  <c r="E4082" i="16"/>
  <c r="E4081" i="16"/>
  <c r="E4080" i="16"/>
  <c r="E4079" i="16"/>
  <c r="E4078" i="16"/>
  <c r="E4077" i="16"/>
  <c r="E4076" i="16"/>
  <c r="E4075" i="16"/>
  <c r="E4074" i="16"/>
  <c r="M4073" i="16"/>
  <c r="L4073" i="16"/>
  <c r="L4072" i="16" s="1"/>
  <c r="K4073" i="16"/>
  <c r="K4072" i="16" s="1"/>
  <c r="J4073" i="16"/>
  <c r="I4073" i="16"/>
  <c r="I4072" i="16" s="1"/>
  <c r="H4073" i="16"/>
  <c r="G4073" i="16"/>
  <c r="F4073" i="16"/>
  <c r="F4072" i="16" s="1"/>
  <c r="M4072" i="16"/>
  <c r="J4072" i="16"/>
  <c r="G4072" i="16"/>
  <c r="E4071" i="16"/>
  <c r="M4070" i="16"/>
  <c r="L4070" i="16"/>
  <c r="K4070" i="16"/>
  <c r="J4070" i="16"/>
  <c r="I4070" i="16"/>
  <c r="E4070" i="16" s="1"/>
  <c r="H4070" i="16"/>
  <c r="G4070" i="16"/>
  <c r="F4070" i="16"/>
  <c r="E4069" i="16"/>
  <c r="E4068" i="16"/>
  <c r="E4067" i="16"/>
  <c r="M4066" i="16"/>
  <c r="L4066" i="16"/>
  <c r="K4066" i="16"/>
  <c r="J4066" i="16"/>
  <c r="I4066" i="16"/>
  <c r="H4066" i="16"/>
  <c r="G4066" i="16"/>
  <c r="E4066" i="16" s="1"/>
  <c r="F4066" i="16"/>
  <c r="E4065" i="16"/>
  <c r="E4064" i="16"/>
  <c r="E4063" i="16"/>
  <c r="E4062" i="16"/>
  <c r="M4061" i="16"/>
  <c r="L4061" i="16"/>
  <c r="K4061" i="16"/>
  <c r="J4061" i="16"/>
  <c r="I4061" i="16"/>
  <c r="H4061" i="16"/>
  <c r="G4061" i="16"/>
  <c r="F4061" i="16"/>
  <c r="E4060" i="16"/>
  <c r="E4059" i="16"/>
  <c r="M4058" i="16"/>
  <c r="M4057" i="16" s="1"/>
  <c r="K4058" i="16"/>
  <c r="K4057" i="16"/>
  <c r="M4056" i="16"/>
  <c r="L4056" i="16"/>
  <c r="K4056" i="16"/>
  <c r="J4056" i="16"/>
  <c r="E4056" i="16" s="1"/>
  <c r="I4056" i="16"/>
  <c r="H4056" i="16"/>
  <c r="G4056" i="16"/>
  <c r="F4056" i="16"/>
  <c r="E4055" i="16"/>
  <c r="E4054" i="16"/>
  <c r="E4053" i="16"/>
  <c r="M4052" i="16"/>
  <c r="L4052" i="16"/>
  <c r="K4052" i="16"/>
  <c r="J4052" i="16"/>
  <c r="I4052" i="16"/>
  <c r="H4052" i="16"/>
  <c r="G4052" i="16"/>
  <c r="F4052" i="16"/>
  <c r="E4051" i="16"/>
  <c r="E4050" i="16"/>
  <c r="H4048" i="16"/>
  <c r="F4048" i="16"/>
  <c r="E4047" i="16"/>
  <c r="E4046" i="16"/>
  <c r="M4045" i="16"/>
  <c r="L4045" i="16"/>
  <c r="K4045" i="16"/>
  <c r="J4045" i="16"/>
  <c r="I4045" i="16"/>
  <c r="H4045" i="16"/>
  <c r="G4045" i="16"/>
  <c r="F4045" i="16"/>
  <c r="E4044" i="16"/>
  <c r="E4043" i="16"/>
  <c r="M4042" i="16"/>
  <c r="L4042" i="16"/>
  <c r="K4042" i="16"/>
  <c r="J4042" i="16"/>
  <c r="I4042" i="16"/>
  <c r="I4037" i="16" s="1"/>
  <c r="H4042" i="16"/>
  <c r="G4042" i="16"/>
  <c r="F4042" i="16"/>
  <c r="E4041" i="16"/>
  <c r="E4040" i="16"/>
  <c r="E4039" i="16"/>
  <c r="M4038" i="16"/>
  <c r="L4038" i="16"/>
  <c r="K4038" i="16"/>
  <c r="J4038" i="16"/>
  <c r="I4038" i="16"/>
  <c r="H4038" i="16"/>
  <c r="E4038" i="16" s="1"/>
  <c r="G4038" i="16"/>
  <c r="F4038" i="16"/>
  <c r="M4037" i="16"/>
  <c r="L4037" i="16"/>
  <c r="K4037" i="16"/>
  <c r="J4037" i="16"/>
  <c r="H4037" i="16"/>
  <c r="E4036" i="16"/>
  <c r="E4035" i="16"/>
  <c r="E4034" i="16"/>
  <c r="E4033" i="16"/>
  <c r="E4032" i="16"/>
  <c r="E4031" i="16"/>
  <c r="E4030" i="16"/>
  <c r="E4029" i="16"/>
  <c r="E4028" i="16"/>
  <c r="M4027" i="16"/>
  <c r="L4027" i="16"/>
  <c r="K4027" i="16"/>
  <c r="J4027" i="16"/>
  <c r="I4027" i="16"/>
  <c r="H4027" i="16"/>
  <c r="G4027" i="16"/>
  <c r="F4027" i="16"/>
  <c r="E4027" i="16"/>
  <c r="E4026" i="16"/>
  <c r="E4025" i="16"/>
  <c r="E4024" i="16"/>
  <c r="E4023" i="16"/>
  <c r="E4022" i="16"/>
  <c r="M4021" i="16"/>
  <c r="M4020" i="16" s="1"/>
  <c r="L4021" i="16"/>
  <c r="L4020" i="16" s="1"/>
  <c r="K4021" i="16"/>
  <c r="K4020" i="16" s="1"/>
  <c r="J4021" i="16"/>
  <c r="I4021" i="16"/>
  <c r="I4020" i="16" s="1"/>
  <c r="H4021" i="16"/>
  <c r="H4020" i="16" s="1"/>
  <c r="G4021" i="16"/>
  <c r="F4021" i="16"/>
  <c r="J4020" i="16"/>
  <c r="F4020" i="16"/>
  <c r="E4019" i="16"/>
  <c r="E4018" i="16"/>
  <c r="M4017" i="16"/>
  <c r="L4017" i="16"/>
  <c r="K4017" i="16"/>
  <c r="J4017" i="16"/>
  <c r="I4017" i="16"/>
  <c r="H4017" i="16"/>
  <c r="G4017" i="16"/>
  <c r="F4017" i="16"/>
  <c r="E4016" i="16"/>
  <c r="M4015" i="16"/>
  <c r="M4014" i="16" s="1"/>
  <c r="L4015" i="16"/>
  <c r="K4015" i="16"/>
  <c r="J4015" i="16"/>
  <c r="I4015" i="16"/>
  <c r="H4015" i="16"/>
  <c r="H4014" i="16" s="1"/>
  <c r="G4015" i="16"/>
  <c r="F4015" i="16"/>
  <c r="F4014" i="16" s="1"/>
  <c r="E4013" i="16"/>
  <c r="E4012" i="16"/>
  <c r="E4011" i="16"/>
  <c r="E4010" i="16"/>
  <c r="E4009" i="16"/>
  <c r="E4008" i="16"/>
  <c r="E4007" i="16"/>
  <c r="E4006" i="16"/>
  <c r="E4005" i="16"/>
  <c r="E4004" i="16"/>
  <c r="M4003" i="16"/>
  <c r="L4003" i="16"/>
  <c r="L4002" i="16" s="1"/>
  <c r="K4003" i="16"/>
  <c r="J4003" i="16"/>
  <c r="I4003" i="16"/>
  <c r="I4002" i="16" s="1"/>
  <c r="H4003" i="16"/>
  <c r="G4003" i="16"/>
  <c r="G4002" i="16" s="1"/>
  <c r="E4002" i="16" s="1"/>
  <c r="F4003" i="16"/>
  <c r="F4002" i="16" s="1"/>
  <c r="E4003" i="16"/>
  <c r="M4002" i="16"/>
  <c r="K4002" i="16"/>
  <c r="J4002" i="16"/>
  <c r="H4002" i="16"/>
  <c r="E4001" i="16"/>
  <c r="M4000" i="16"/>
  <c r="L4000" i="16"/>
  <c r="K4000" i="16"/>
  <c r="J4000" i="16"/>
  <c r="I4000" i="16"/>
  <c r="H4000" i="16"/>
  <c r="G4000" i="16"/>
  <c r="F4000" i="16"/>
  <c r="F3988" i="16" s="1"/>
  <c r="F3987" i="16" s="1"/>
  <c r="E4000" i="16"/>
  <c r="M3999" i="16"/>
  <c r="M3996" i="16" s="1"/>
  <c r="L3999" i="16"/>
  <c r="K3999" i="16"/>
  <c r="J3999" i="16"/>
  <c r="I3999" i="16"/>
  <c r="H3999" i="16"/>
  <c r="H3996" i="16" s="1"/>
  <c r="H4049" i="16" s="1"/>
  <c r="G3999" i="16"/>
  <c r="E3999" i="16" s="1"/>
  <c r="E3998" i="16"/>
  <c r="E3997" i="16"/>
  <c r="L3996" i="16"/>
  <c r="K3996" i="16"/>
  <c r="J3996" i="16"/>
  <c r="I3996" i="16"/>
  <c r="E3996" i="16" s="1"/>
  <c r="G3996" i="16"/>
  <c r="F3996" i="16"/>
  <c r="E3995" i="16"/>
  <c r="E3994" i="16"/>
  <c r="E3993" i="16"/>
  <c r="E3992" i="16"/>
  <c r="M3991" i="16"/>
  <c r="L3991" i="16"/>
  <c r="K3991" i="16"/>
  <c r="J3991" i="16"/>
  <c r="I3991" i="16"/>
  <c r="H3991" i="16"/>
  <c r="G3991" i="16"/>
  <c r="F3991" i="16"/>
  <c r="E3991" i="16"/>
  <c r="M3990" i="16"/>
  <c r="L3990" i="16"/>
  <c r="L4049" i="16" s="1"/>
  <c r="L4048" i="16" s="1"/>
  <c r="K3990" i="16"/>
  <c r="J3990" i="16"/>
  <c r="H3990" i="16"/>
  <c r="G3990" i="16"/>
  <c r="E3989" i="16"/>
  <c r="L3986" i="16"/>
  <c r="H3986" i="16"/>
  <c r="F3986" i="16"/>
  <c r="F3783" i="16" s="1"/>
  <c r="E3985" i="16"/>
  <c r="E3984" i="16"/>
  <c r="E3983" i="16"/>
  <c r="E3982" i="16"/>
  <c r="M3981" i="16"/>
  <c r="L3981" i="16"/>
  <c r="L3919" i="16" s="1"/>
  <c r="K3981" i="16"/>
  <c r="K3919" i="16" s="1"/>
  <c r="J3981" i="16"/>
  <c r="I3981" i="16"/>
  <c r="H3981" i="16"/>
  <c r="H3919" i="16" s="1"/>
  <c r="G3981" i="16"/>
  <c r="F3981" i="16"/>
  <c r="F3919" i="16" s="1"/>
  <c r="E3981" i="16"/>
  <c r="E3980" i="16"/>
  <c r="E3979" i="16"/>
  <c r="M3978" i="16"/>
  <c r="L3978" i="16"/>
  <c r="K3978" i="16"/>
  <c r="J3978" i="16"/>
  <c r="I3978" i="16"/>
  <c r="H3978" i="16"/>
  <c r="G3978" i="16"/>
  <c r="F3978" i="16"/>
  <c r="E3978" i="16"/>
  <c r="E3977" i="16"/>
  <c r="E3976" i="16"/>
  <c r="M3975" i="16"/>
  <c r="L3975" i="16"/>
  <c r="K3975" i="16"/>
  <c r="J3975" i="16"/>
  <c r="I3975" i="16"/>
  <c r="H3975" i="16"/>
  <c r="G3975" i="16"/>
  <c r="F3975" i="16"/>
  <c r="E3974" i="16"/>
  <c r="E3973" i="16"/>
  <c r="E3972" i="16"/>
  <c r="M3971" i="16"/>
  <c r="L3971" i="16"/>
  <c r="K3971" i="16"/>
  <c r="J3971" i="16"/>
  <c r="I3971" i="16"/>
  <c r="H3971" i="16"/>
  <c r="H3970" i="16" s="1"/>
  <c r="G3971" i="16"/>
  <c r="F3971" i="16"/>
  <c r="K3970" i="16"/>
  <c r="J3970" i="16"/>
  <c r="F3970" i="16"/>
  <c r="E3969" i="16"/>
  <c r="E3968" i="16"/>
  <c r="E3967" i="16"/>
  <c r="E3966" i="16"/>
  <c r="E3965" i="16"/>
  <c r="E3964" i="16"/>
  <c r="E3963" i="16"/>
  <c r="E3962" i="16"/>
  <c r="E3961" i="16"/>
  <c r="M3960" i="16"/>
  <c r="M3921" i="16" s="1"/>
  <c r="M3920" i="16" s="1"/>
  <c r="L3960" i="16"/>
  <c r="K3960" i="16"/>
  <c r="J3960" i="16"/>
  <c r="I3960" i="16"/>
  <c r="H3960" i="16"/>
  <c r="G3960" i="16"/>
  <c r="F3960" i="16"/>
  <c r="E3959" i="16"/>
  <c r="E3958" i="16"/>
  <c r="E3957" i="16"/>
  <c r="E3956" i="16"/>
  <c r="E3955" i="16"/>
  <c r="M3954" i="16"/>
  <c r="L3954" i="16"/>
  <c r="K3954" i="16"/>
  <c r="K3953" i="16" s="1"/>
  <c r="J3954" i="16"/>
  <c r="I3954" i="16"/>
  <c r="H3954" i="16"/>
  <c r="H3953" i="16" s="1"/>
  <c r="G3954" i="16"/>
  <c r="G3953" i="16" s="1"/>
  <c r="F3954" i="16"/>
  <c r="M3953" i="16"/>
  <c r="L3953" i="16"/>
  <c r="J3953" i="16"/>
  <c r="F3953" i="16"/>
  <c r="E3952" i="16"/>
  <c r="E3951" i="16"/>
  <c r="M3950" i="16"/>
  <c r="L3950" i="16"/>
  <c r="K3950" i="16"/>
  <c r="J3950" i="16"/>
  <c r="J3947" i="16" s="1"/>
  <c r="I3950" i="16"/>
  <c r="H3950" i="16"/>
  <c r="G3950" i="16"/>
  <c r="F3950" i="16"/>
  <c r="E3949" i="16"/>
  <c r="M3948" i="16"/>
  <c r="L3948" i="16"/>
  <c r="L3947" i="16" s="1"/>
  <c r="K3948" i="16"/>
  <c r="J3948" i="16"/>
  <c r="I3948" i="16"/>
  <c r="I3947" i="16" s="1"/>
  <c r="H3948" i="16"/>
  <c r="G3948" i="16"/>
  <c r="F3948" i="16"/>
  <c r="F3947" i="16" s="1"/>
  <c r="M3947" i="16"/>
  <c r="K3947" i="16"/>
  <c r="G3947" i="16"/>
  <c r="E3946" i="16"/>
  <c r="E3945" i="16"/>
  <c r="E3944" i="16"/>
  <c r="E3943" i="16"/>
  <c r="E3942" i="16"/>
  <c r="E3941" i="16"/>
  <c r="E3940" i="16"/>
  <c r="E3939" i="16"/>
  <c r="E3938" i="16"/>
  <c r="E3937" i="16"/>
  <c r="M3936" i="16"/>
  <c r="L3936" i="16"/>
  <c r="L3935" i="16" s="1"/>
  <c r="K3936" i="16"/>
  <c r="K3935" i="16" s="1"/>
  <c r="J3936" i="16"/>
  <c r="I3936" i="16"/>
  <c r="H3936" i="16"/>
  <c r="G3936" i="16"/>
  <c r="F3936" i="16"/>
  <c r="E3936" i="16"/>
  <c r="M3935" i="16"/>
  <c r="J3935" i="16"/>
  <c r="I3935" i="16"/>
  <c r="H3935" i="16"/>
  <c r="E3935" i="16" s="1"/>
  <c r="G3935" i="16"/>
  <c r="F3935" i="16"/>
  <c r="E3934" i="16"/>
  <c r="M3933" i="16"/>
  <c r="L3933" i="16"/>
  <c r="K3933" i="16"/>
  <c r="J3933" i="16"/>
  <c r="I3933" i="16"/>
  <c r="H3933" i="16"/>
  <c r="G3933" i="16"/>
  <c r="F3933" i="16"/>
  <c r="E3932" i="16"/>
  <c r="E3931" i="16"/>
  <c r="E3930" i="16"/>
  <c r="M3929" i="16"/>
  <c r="L3929" i="16"/>
  <c r="L3921" i="16" s="1"/>
  <c r="L3920" i="16" s="1"/>
  <c r="K3929" i="16"/>
  <c r="J3929" i="16"/>
  <c r="I3929" i="16"/>
  <c r="H3929" i="16"/>
  <c r="G3929" i="16"/>
  <c r="F3929" i="16"/>
  <c r="E3928" i="16"/>
  <c r="E3927" i="16"/>
  <c r="E3926" i="16"/>
  <c r="E3925" i="16"/>
  <c r="M3924" i="16"/>
  <c r="L3924" i="16"/>
  <c r="K3924" i="16"/>
  <c r="J3924" i="16"/>
  <c r="I3924" i="16"/>
  <c r="H3924" i="16"/>
  <c r="G3924" i="16"/>
  <c r="F3924" i="16"/>
  <c r="E3923" i="16"/>
  <c r="E3922" i="16"/>
  <c r="M3919" i="16"/>
  <c r="J3919" i="16"/>
  <c r="I3919" i="16"/>
  <c r="G3919" i="16"/>
  <c r="E3918" i="16"/>
  <c r="E3917" i="16"/>
  <c r="E3916" i="16"/>
  <c r="E3915" i="16"/>
  <c r="E3914" i="16"/>
  <c r="E3913" i="16"/>
  <c r="M3912" i="16"/>
  <c r="L3912" i="16"/>
  <c r="K3912" i="16"/>
  <c r="J3912" i="16"/>
  <c r="I3912" i="16"/>
  <c r="H3912" i="16"/>
  <c r="E3912" i="16" s="1"/>
  <c r="G3912" i="16"/>
  <c r="F3912" i="16"/>
  <c r="E3911" i="16"/>
  <c r="E3910" i="16"/>
  <c r="M3909" i="16"/>
  <c r="L3909" i="16"/>
  <c r="K3909" i="16"/>
  <c r="J3909" i="16"/>
  <c r="I3909" i="16"/>
  <c r="H3909" i="16"/>
  <c r="H3904" i="16" s="1"/>
  <c r="G3909" i="16"/>
  <c r="E3909" i="16" s="1"/>
  <c r="F3909" i="16"/>
  <c r="E3908" i="16"/>
  <c r="E3907" i="16"/>
  <c r="E3906" i="16"/>
  <c r="M3905" i="16"/>
  <c r="L3905" i="16"/>
  <c r="K3905" i="16"/>
  <c r="K3904" i="16" s="1"/>
  <c r="J3905" i="16"/>
  <c r="I3905" i="16"/>
  <c r="H3905" i="16"/>
  <c r="G3905" i="16"/>
  <c r="F3905" i="16"/>
  <c r="F3904" i="16" s="1"/>
  <c r="E3905" i="16"/>
  <c r="M3904" i="16"/>
  <c r="L3904" i="16"/>
  <c r="J3904" i="16"/>
  <c r="I3904" i="16"/>
  <c r="E3903" i="16"/>
  <c r="E3902" i="16"/>
  <c r="E3901" i="16"/>
  <c r="E3900" i="16"/>
  <c r="E3899" i="16"/>
  <c r="E3898" i="16"/>
  <c r="E3897" i="16"/>
  <c r="E3896" i="16"/>
  <c r="E3895" i="16"/>
  <c r="M3894" i="16"/>
  <c r="L3894" i="16"/>
  <c r="K3894" i="16"/>
  <c r="J3894" i="16"/>
  <c r="I3894" i="16"/>
  <c r="H3894" i="16"/>
  <c r="E3894" i="16" s="1"/>
  <c r="G3894" i="16"/>
  <c r="F3894" i="16"/>
  <c r="E3893" i="16"/>
  <c r="E3892" i="16"/>
  <c r="E3891" i="16"/>
  <c r="E3890" i="16"/>
  <c r="E3889" i="16"/>
  <c r="M3888" i="16"/>
  <c r="M3887" i="16" s="1"/>
  <c r="L3888" i="16"/>
  <c r="L3887" i="16" s="1"/>
  <c r="K3888" i="16"/>
  <c r="J3888" i="16"/>
  <c r="J3887" i="16" s="1"/>
  <c r="I3888" i="16"/>
  <c r="H3888" i="16"/>
  <c r="G3888" i="16"/>
  <c r="G3887" i="16" s="1"/>
  <c r="F3888" i="16"/>
  <c r="K3887" i="16"/>
  <c r="I3887" i="16"/>
  <c r="F3887" i="16"/>
  <c r="E3886" i="16"/>
  <c r="E3885" i="16"/>
  <c r="M3884" i="16"/>
  <c r="L3884" i="16"/>
  <c r="K3884" i="16"/>
  <c r="K3881" i="16" s="1"/>
  <c r="J3884" i="16"/>
  <c r="I3884" i="16"/>
  <c r="H3884" i="16"/>
  <c r="G3884" i="16"/>
  <c r="F3884" i="16"/>
  <c r="E3883" i="16"/>
  <c r="M3882" i="16"/>
  <c r="L3882" i="16"/>
  <c r="K3882" i="16"/>
  <c r="J3882" i="16"/>
  <c r="J3881" i="16" s="1"/>
  <c r="I3882" i="16"/>
  <c r="H3882" i="16"/>
  <c r="H3881" i="16" s="1"/>
  <c r="G3882" i="16"/>
  <c r="F3882" i="16"/>
  <c r="F3881" i="16" s="1"/>
  <c r="M3881" i="16"/>
  <c r="L3881" i="16"/>
  <c r="I3881" i="16"/>
  <c r="E3880" i="16"/>
  <c r="E3879" i="16"/>
  <c r="E3878" i="16"/>
  <c r="E3877" i="16"/>
  <c r="E3876" i="16"/>
  <c r="E3875" i="16"/>
  <c r="E3874" i="16"/>
  <c r="E3873" i="16"/>
  <c r="E3872" i="16"/>
  <c r="E3871" i="16"/>
  <c r="M3870" i="16"/>
  <c r="M3869" i="16" s="1"/>
  <c r="L3870" i="16"/>
  <c r="L3869" i="16" s="1"/>
  <c r="K3870" i="16"/>
  <c r="J3870" i="16"/>
  <c r="I3870" i="16"/>
  <c r="H3870" i="16"/>
  <c r="G3870" i="16"/>
  <c r="F3870" i="16"/>
  <c r="K3869" i="16"/>
  <c r="J3869" i="16"/>
  <c r="I3869" i="16"/>
  <c r="H3869" i="16"/>
  <c r="G3869" i="16"/>
  <c r="E3869" i="16" s="1"/>
  <c r="F3869" i="16"/>
  <c r="E3868" i="16"/>
  <c r="M3867" i="16"/>
  <c r="L3867" i="16"/>
  <c r="K3867" i="16"/>
  <c r="J3867" i="16"/>
  <c r="I3867" i="16"/>
  <c r="H3867" i="16"/>
  <c r="E3867" i="16" s="1"/>
  <c r="G3867" i="16"/>
  <c r="F3867" i="16"/>
  <c r="E3866" i="16"/>
  <c r="E3865" i="16"/>
  <c r="E3864" i="16"/>
  <c r="M3863" i="16"/>
  <c r="L3863" i="16"/>
  <c r="K3863" i="16"/>
  <c r="J3863" i="16"/>
  <c r="I3863" i="16"/>
  <c r="H3863" i="16"/>
  <c r="G3863" i="16"/>
  <c r="F3863" i="16"/>
  <c r="E3862" i="16"/>
  <c r="E3861" i="16"/>
  <c r="E3860" i="16"/>
  <c r="E3859" i="16"/>
  <c r="M3858" i="16"/>
  <c r="L3858" i="16"/>
  <c r="K3858" i="16"/>
  <c r="J3858" i="16"/>
  <c r="J3855" i="16" s="1"/>
  <c r="J3854" i="16" s="1"/>
  <c r="I3858" i="16"/>
  <c r="I3855" i="16" s="1"/>
  <c r="I3854" i="16" s="1"/>
  <c r="H3858" i="16"/>
  <c r="G3858" i="16"/>
  <c r="E3858" i="16" s="1"/>
  <c r="F3858" i="16"/>
  <c r="E3857" i="16"/>
  <c r="E3856" i="16"/>
  <c r="M3855" i="16"/>
  <c r="M3854" i="16" s="1"/>
  <c r="M3853" i="16"/>
  <c r="L3853" i="16"/>
  <c r="K3853" i="16"/>
  <c r="J3853" i="16"/>
  <c r="I3853" i="16"/>
  <c r="H3853" i="16"/>
  <c r="G3853" i="16"/>
  <c r="F3853" i="16"/>
  <c r="E3853" i="16"/>
  <c r="E3852" i="16"/>
  <c r="M3851" i="16"/>
  <c r="M3846" i="16" s="1"/>
  <c r="M3784" i="16" s="1"/>
  <c r="J3851" i="16"/>
  <c r="J3846" i="16" s="1"/>
  <c r="J3784" i="16" s="1"/>
  <c r="H3851" i="16"/>
  <c r="H3846" i="16" s="1"/>
  <c r="H3784" i="16" s="1"/>
  <c r="E3850" i="16"/>
  <c r="E3849" i="16"/>
  <c r="E3848" i="16"/>
  <c r="E3847" i="16"/>
  <c r="F3846" i="16"/>
  <c r="E3845" i="16"/>
  <c r="E3844" i="16"/>
  <c r="M3843" i="16"/>
  <c r="L3843" i="16"/>
  <c r="K3843" i="16"/>
  <c r="J3843" i="16"/>
  <c r="I3843" i="16"/>
  <c r="H3843" i="16"/>
  <c r="G3843" i="16"/>
  <c r="F3843" i="16"/>
  <c r="E3842" i="16"/>
  <c r="E3841" i="16"/>
  <c r="M3840" i="16"/>
  <c r="L3840" i="16"/>
  <c r="K3840" i="16"/>
  <c r="J3840" i="16"/>
  <c r="I3840" i="16"/>
  <c r="H3840" i="16"/>
  <c r="H3835" i="16" s="1"/>
  <c r="G3840" i="16"/>
  <c r="F3840" i="16"/>
  <c r="E3840" i="16"/>
  <c r="E3839" i="16"/>
  <c r="E3838" i="16"/>
  <c r="E3837" i="16"/>
  <c r="M3836" i="16"/>
  <c r="L3836" i="16"/>
  <c r="K3836" i="16"/>
  <c r="J3836" i="16"/>
  <c r="I3836" i="16"/>
  <c r="H3836" i="16"/>
  <c r="G3836" i="16"/>
  <c r="F3836" i="16"/>
  <c r="E3836" i="16"/>
  <c r="M3835" i="16"/>
  <c r="L3835" i="16"/>
  <c r="K3835" i="16"/>
  <c r="I3835" i="16"/>
  <c r="G3835" i="16"/>
  <c r="E3834" i="16"/>
  <c r="E3833" i="16"/>
  <c r="E3832" i="16"/>
  <c r="E3831" i="16"/>
  <c r="E3830" i="16"/>
  <c r="E3829" i="16"/>
  <c r="E3828" i="16"/>
  <c r="E3827" i="16"/>
  <c r="E3826" i="16"/>
  <c r="M3825" i="16"/>
  <c r="L3825" i="16"/>
  <c r="K3825" i="16"/>
  <c r="J3825" i="16"/>
  <c r="I3825" i="16"/>
  <c r="H3825" i="16"/>
  <c r="E3825" i="16" s="1"/>
  <c r="G3825" i="16"/>
  <c r="F3825" i="16"/>
  <c r="E3824" i="16"/>
  <c r="E3823" i="16"/>
  <c r="E3822" i="16"/>
  <c r="E3821" i="16"/>
  <c r="E3820" i="16"/>
  <c r="M3819" i="16"/>
  <c r="L3819" i="16"/>
  <c r="L3818" i="16" s="1"/>
  <c r="K3819" i="16"/>
  <c r="K3818" i="16" s="1"/>
  <c r="J3819" i="16"/>
  <c r="J3818" i="16" s="1"/>
  <c r="I3819" i="16"/>
  <c r="H3819" i="16"/>
  <c r="H3818" i="16" s="1"/>
  <c r="G3819" i="16"/>
  <c r="F3819" i="16"/>
  <c r="M3818" i="16"/>
  <c r="I3818" i="16"/>
  <c r="F3818" i="16"/>
  <c r="E3817" i="16"/>
  <c r="E3816" i="16"/>
  <c r="M3815" i="16"/>
  <c r="L3815" i="16"/>
  <c r="K3815" i="16"/>
  <c r="K3812" i="16" s="1"/>
  <c r="J3815" i="16"/>
  <c r="I3815" i="16"/>
  <c r="H3815" i="16"/>
  <c r="G3815" i="16"/>
  <c r="F3815" i="16"/>
  <c r="E3814" i="16"/>
  <c r="M3813" i="16"/>
  <c r="M3812" i="16" s="1"/>
  <c r="L3813" i="16"/>
  <c r="L3812" i="16" s="1"/>
  <c r="K3813" i="16"/>
  <c r="J3813" i="16"/>
  <c r="I3813" i="16"/>
  <c r="I3812" i="16" s="1"/>
  <c r="H3813" i="16"/>
  <c r="G3813" i="16"/>
  <c r="F3813" i="16"/>
  <c r="E3813" i="16"/>
  <c r="H3812" i="16"/>
  <c r="E3811" i="16"/>
  <c r="E3810" i="16"/>
  <c r="E3809" i="16"/>
  <c r="E3808" i="16"/>
  <c r="E3807" i="16"/>
  <c r="E3806" i="16"/>
  <c r="E3805" i="16"/>
  <c r="E3804" i="16"/>
  <c r="E3803" i="16"/>
  <c r="E3802" i="16"/>
  <c r="M3801" i="16"/>
  <c r="L3801" i="16"/>
  <c r="L3800" i="16" s="1"/>
  <c r="K3801" i="16"/>
  <c r="K3800" i="16" s="1"/>
  <c r="J3801" i="16"/>
  <c r="J3800" i="16" s="1"/>
  <c r="I3801" i="16"/>
  <c r="I3800" i="16" s="1"/>
  <c r="H3801" i="16"/>
  <c r="G3801" i="16"/>
  <c r="F3801" i="16"/>
  <c r="F3800" i="16" s="1"/>
  <c r="M3800" i="16"/>
  <c r="G3800" i="16"/>
  <c r="E3799" i="16"/>
  <c r="M3798" i="16"/>
  <c r="L3798" i="16"/>
  <c r="K3798" i="16"/>
  <c r="J3798" i="16"/>
  <c r="I3798" i="16"/>
  <c r="H3798" i="16"/>
  <c r="G3798" i="16"/>
  <c r="F3798" i="16"/>
  <c r="E3798" i="16"/>
  <c r="E3797" i="16"/>
  <c r="E3796" i="16"/>
  <c r="E3795" i="16"/>
  <c r="M3794" i="16"/>
  <c r="L3794" i="16"/>
  <c r="K3794" i="16"/>
  <c r="J3794" i="16"/>
  <c r="I3794" i="16"/>
  <c r="H3794" i="16"/>
  <c r="G3794" i="16"/>
  <c r="E3794" i="16" s="1"/>
  <c r="F3794" i="16"/>
  <c r="E3793" i="16"/>
  <c r="E3792" i="16"/>
  <c r="E3791" i="16"/>
  <c r="E3790" i="16"/>
  <c r="M3789" i="16"/>
  <c r="L3789" i="16"/>
  <c r="K3789" i="16"/>
  <c r="J3789" i="16"/>
  <c r="I3789" i="16"/>
  <c r="H3789" i="16"/>
  <c r="G3789" i="16"/>
  <c r="F3789" i="16"/>
  <c r="E3789" i="16"/>
  <c r="M3788" i="16"/>
  <c r="L3788" i="16"/>
  <c r="K3788" i="16"/>
  <c r="J3788" i="16"/>
  <c r="I3788" i="16"/>
  <c r="H3788" i="16"/>
  <c r="G3788" i="16"/>
  <c r="E3787" i="16"/>
  <c r="F3784" i="16"/>
  <c r="E3782" i="16"/>
  <c r="E3781" i="16"/>
  <c r="J3780" i="16"/>
  <c r="J3778" i="16" s="1"/>
  <c r="J3765" i="16" s="1"/>
  <c r="I3780" i="16"/>
  <c r="I3778" i="16" s="1"/>
  <c r="I3765" i="16" s="1"/>
  <c r="G3780" i="16"/>
  <c r="E3779" i="16"/>
  <c r="F3778" i="16"/>
  <c r="E3777" i="16"/>
  <c r="E3776" i="16"/>
  <c r="E3775" i="16"/>
  <c r="E3774" i="16"/>
  <c r="M3773" i="16"/>
  <c r="L3773" i="16"/>
  <c r="L3772" i="16" s="1"/>
  <c r="L3767" i="16" s="1"/>
  <c r="L3766" i="16" s="1"/>
  <c r="K3773" i="16"/>
  <c r="K3772" i="16" s="1"/>
  <c r="K3767" i="16" s="1"/>
  <c r="K3766" i="16" s="1"/>
  <c r="J3773" i="16"/>
  <c r="I3773" i="16"/>
  <c r="H3773" i="16"/>
  <c r="H3772" i="16" s="1"/>
  <c r="H3767" i="16" s="1"/>
  <c r="G3773" i="16"/>
  <c r="M3772" i="16"/>
  <c r="I3772" i="16"/>
  <c r="I3767" i="16" s="1"/>
  <c r="G3772" i="16"/>
  <c r="E3771" i="16"/>
  <c r="E3770" i="16"/>
  <c r="M3769" i="16"/>
  <c r="M3767" i="16" s="1"/>
  <c r="M3766" i="16" s="1"/>
  <c r="L3769" i="16"/>
  <c r="K3769" i="16"/>
  <c r="J3769" i="16"/>
  <c r="I3769" i="16"/>
  <c r="H3769" i="16"/>
  <c r="G3769" i="16"/>
  <c r="G3767" i="16" s="1"/>
  <c r="E3769" i="16"/>
  <c r="E3768" i="16"/>
  <c r="I3766" i="16"/>
  <c r="H3766" i="16"/>
  <c r="F3765" i="16"/>
  <c r="E3764" i="16"/>
  <c r="H3763" i="16"/>
  <c r="H3693" i="16" s="1"/>
  <c r="H3692" i="16" s="1"/>
  <c r="E3762" i="16"/>
  <c r="E3761" i="16"/>
  <c r="E3760" i="16"/>
  <c r="E3759" i="16"/>
  <c r="M3758" i="16"/>
  <c r="M3693" i="16" s="1"/>
  <c r="L3758" i="16"/>
  <c r="K3758" i="16"/>
  <c r="J3758" i="16"/>
  <c r="I3758" i="16"/>
  <c r="H3758" i="16"/>
  <c r="G3758" i="16"/>
  <c r="E3758" i="16" s="1"/>
  <c r="F3758" i="16"/>
  <c r="E3757" i="16"/>
  <c r="E3756" i="16"/>
  <c r="M3755" i="16"/>
  <c r="L3755" i="16"/>
  <c r="K3755" i="16"/>
  <c r="J3755" i="16"/>
  <c r="I3755" i="16"/>
  <c r="H3755" i="16"/>
  <c r="G3755" i="16"/>
  <c r="F3755" i="16"/>
  <c r="E3754" i="16"/>
  <c r="E3753" i="16"/>
  <c r="M3752" i="16"/>
  <c r="L3752" i="16"/>
  <c r="K3752" i="16"/>
  <c r="J3752" i="16"/>
  <c r="I3752" i="16"/>
  <c r="H3752" i="16"/>
  <c r="G3752" i="16"/>
  <c r="F3752" i="16"/>
  <c r="E3751" i="16"/>
  <c r="E3750" i="16"/>
  <c r="M3749" i="16"/>
  <c r="L3749" i="16"/>
  <c r="K3749" i="16"/>
  <c r="J3749" i="16"/>
  <c r="I3749" i="16"/>
  <c r="H3749" i="16"/>
  <c r="G3749" i="16"/>
  <c r="F3749" i="16"/>
  <c r="F3744" i="16" s="1"/>
  <c r="E3748" i="16"/>
  <c r="E3747" i="16"/>
  <c r="E3746" i="16"/>
  <c r="M3745" i="16"/>
  <c r="L3745" i="16"/>
  <c r="K3745" i="16"/>
  <c r="K3744" i="16" s="1"/>
  <c r="J3745" i="16"/>
  <c r="I3745" i="16"/>
  <c r="I3744" i="16" s="1"/>
  <c r="H3745" i="16"/>
  <c r="H3744" i="16" s="1"/>
  <c r="G3745" i="16"/>
  <c r="E3745" i="16" s="1"/>
  <c r="F3745" i="16"/>
  <c r="L3744" i="16"/>
  <c r="J3744" i="16"/>
  <c r="E3743" i="16"/>
  <c r="E3742" i="16"/>
  <c r="E3741" i="16"/>
  <c r="E3740" i="16"/>
  <c r="E3739" i="16"/>
  <c r="E3738" i="16"/>
  <c r="E3737" i="16"/>
  <c r="E3736" i="16"/>
  <c r="E3735" i="16"/>
  <c r="M3734" i="16"/>
  <c r="L3734" i="16"/>
  <c r="K3734" i="16"/>
  <c r="J3734" i="16"/>
  <c r="I3734" i="16"/>
  <c r="H3734" i="16"/>
  <c r="G3734" i="16"/>
  <c r="F3734" i="16"/>
  <c r="E3733" i="16"/>
  <c r="E3732" i="16"/>
  <c r="E3731" i="16"/>
  <c r="E3730" i="16"/>
  <c r="E3729" i="16"/>
  <c r="M3728" i="16"/>
  <c r="L3728" i="16"/>
  <c r="K3728" i="16"/>
  <c r="K3727" i="16" s="1"/>
  <c r="J3728" i="16"/>
  <c r="J3727" i="16" s="1"/>
  <c r="I3728" i="16"/>
  <c r="H3728" i="16"/>
  <c r="G3728" i="16"/>
  <c r="F3728" i="16"/>
  <c r="E3728" i="16"/>
  <c r="M3727" i="16"/>
  <c r="L3727" i="16"/>
  <c r="I3727" i="16"/>
  <c r="H3727" i="16"/>
  <c r="G3727" i="16"/>
  <c r="E3727" i="16" s="1"/>
  <c r="F3727" i="16"/>
  <c r="E3726" i="16"/>
  <c r="E3725" i="16"/>
  <c r="M3724" i="16"/>
  <c r="L3724" i="16"/>
  <c r="K3724" i="16"/>
  <c r="K3721" i="16" s="1"/>
  <c r="J3724" i="16"/>
  <c r="I3724" i="16"/>
  <c r="H3724" i="16"/>
  <c r="H3721" i="16" s="1"/>
  <c r="G3724" i="16"/>
  <c r="F3724" i="16"/>
  <c r="E3723" i="16"/>
  <c r="M3722" i="16"/>
  <c r="L3722" i="16"/>
  <c r="K3722" i="16"/>
  <c r="J3722" i="16"/>
  <c r="I3722" i="16"/>
  <c r="H3722" i="16"/>
  <c r="G3722" i="16"/>
  <c r="F3722" i="16"/>
  <c r="L3721" i="16"/>
  <c r="F3721" i="16"/>
  <c r="E3720" i="16"/>
  <c r="E3719" i="16"/>
  <c r="E3718" i="16"/>
  <c r="E3717" i="16"/>
  <c r="E3716" i="16"/>
  <c r="E3715" i="16"/>
  <c r="E3714" i="16"/>
  <c r="E3713" i="16"/>
  <c r="E3712" i="16"/>
  <c r="E3711" i="16"/>
  <c r="M3710" i="16"/>
  <c r="M3709" i="16" s="1"/>
  <c r="L3710" i="16"/>
  <c r="L3709" i="16" s="1"/>
  <c r="K3710" i="16"/>
  <c r="J3710" i="16"/>
  <c r="I3710" i="16"/>
  <c r="H3710" i="16"/>
  <c r="G3710" i="16"/>
  <c r="F3710" i="16"/>
  <c r="F3709" i="16" s="1"/>
  <c r="K3709" i="16"/>
  <c r="J3709" i="16"/>
  <c r="H3709" i="16"/>
  <c r="G3709" i="16"/>
  <c r="E3708" i="16"/>
  <c r="M3707" i="16"/>
  <c r="L3707" i="16"/>
  <c r="K3707" i="16"/>
  <c r="J3707" i="16"/>
  <c r="I3707" i="16"/>
  <c r="H3707" i="16"/>
  <c r="G3707" i="16"/>
  <c r="E3707" i="16" s="1"/>
  <c r="F3707" i="16"/>
  <c r="E3706" i="16"/>
  <c r="E3705" i="16"/>
  <c r="E3704" i="16"/>
  <c r="M3703" i="16"/>
  <c r="L3703" i="16"/>
  <c r="K3703" i="16"/>
  <c r="J3703" i="16"/>
  <c r="I3703" i="16"/>
  <c r="H3703" i="16"/>
  <c r="G3703" i="16"/>
  <c r="F3703" i="16"/>
  <c r="E3703" i="16"/>
  <c r="E3702" i="16"/>
  <c r="E3701" i="16"/>
  <c r="E3700" i="16"/>
  <c r="E3699" i="16"/>
  <c r="M3698" i="16"/>
  <c r="L3698" i="16"/>
  <c r="K3698" i="16"/>
  <c r="J3698" i="16"/>
  <c r="I3698" i="16"/>
  <c r="H3698" i="16"/>
  <c r="G3698" i="16"/>
  <c r="E3698" i="16" s="1"/>
  <c r="F3698" i="16"/>
  <c r="M3697" i="16"/>
  <c r="M3763" i="16" s="1"/>
  <c r="L3697" i="16"/>
  <c r="K3697" i="16"/>
  <c r="J3697" i="16"/>
  <c r="I3697" i="16"/>
  <c r="H3697" i="16"/>
  <c r="E3697" i="16" s="1"/>
  <c r="G3697" i="16"/>
  <c r="M3696" i="16"/>
  <c r="L3696" i="16"/>
  <c r="K3696" i="16"/>
  <c r="J3696" i="16"/>
  <c r="I3696" i="16"/>
  <c r="H3696" i="16"/>
  <c r="G3696" i="16"/>
  <c r="G3763" i="16" s="1"/>
  <c r="F3695" i="16"/>
  <c r="F3694" i="16" s="1"/>
  <c r="F3693" i="16"/>
  <c r="F3692" i="16" s="1"/>
  <c r="E3691" i="16"/>
  <c r="E3690" i="16"/>
  <c r="E3689" i="16"/>
  <c r="E3688" i="16"/>
  <c r="M3687" i="16"/>
  <c r="L3687" i="16"/>
  <c r="K3687" i="16"/>
  <c r="J3687" i="16"/>
  <c r="I3687" i="16"/>
  <c r="H3687" i="16"/>
  <c r="G3687" i="16"/>
  <c r="F3687" i="16"/>
  <c r="E3687" i="16"/>
  <c r="I3686" i="16"/>
  <c r="E3685" i="16"/>
  <c r="E3684" i="16"/>
  <c r="M3683" i="16"/>
  <c r="L3683" i="16"/>
  <c r="K3683" i="16"/>
  <c r="J3683" i="16"/>
  <c r="I3683" i="16"/>
  <c r="G3683" i="16"/>
  <c r="E3683" i="16"/>
  <c r="E3682" i="16"/>
  <c r="M3681" i="16"/>
  <c r="L3681" i="16"/>
  <c r="K3681" i="16"/>
  <c r="K3615" i="16" s="1"/>
  <c r="J3681" i="16"/>
  <c r="E3681" i="16" s="1"/>
  <c r="I3681" i="16"/>
  <c r="H3681" i="16"/>
  <c r="G3681" i="16"/>
  <c r="F3681" i="16"/>
  <c r="E3680" i="16"/>
  <c r="E3679" i="16"/>
  <c r="M3678" i="16"/>
  <c r="M3677" i="16" s="1"/>
  <c r="L3678" i="16"/>
  <c r="L3677" i="16" s="1"/>
  <c r="K3678" i="16"/>
  <c r="K3677" i="16" s="1"/>
  <c r="J3678" i="16"/>
  <c r="J3677" i="16" s="1"/>
  <c r="I3678" i="16"/>
  <c r="I3677" i="16" s="1"/>
  <c r="H3678" i="16"/>
  <c r="H3677" i="16" s="1"/>
  <c r="G3678" i="16"/>
  <c r="F3678" i="16"/>
  <c r="F3677" i="16" s="1"/>
  <c r="E3676" i="16"/>
  <c r="E3675" i="16"/>
  <c r="M3674" i="16"/>
  <c r="L3674" i="16"/>
  <c r="L3669" i="16" s="1"/>
  <c r="K3674" i="16"/>
  <c r="J3674" i="16"/>
  <c r="I3674" i="16"/>
  <c r="I3669" i="16" s="1"/>
  <c r="H3674" i="16"/>
  <c r="H3669" i="16" s="1"/>
  <c r="G3674" i="16"/>
  <c r="F3674" i="16"/>
  <c r="E3674" i="16"/>
  <c r="E3673" i="16"/>
  <c r="E3672" i="16"/>
  <c r="E3671" i="16"/>
  <c r="M3670" i="16"/>
  <c r="L3670" i="16"/>
  <c r="K3670" i="16"/>
  <c r="K3669" i="16" s="1"/>
  <c r="J3670" i="16"/>
  <c r="E3670" i="16" s="1"/>
  <c r="I3670" i="16"/>
  <c r="H3670" i="16"/>
  <c r="G3670" i="16"/>
  <c r="F3670" i="16"/>
  <c r="F3669" i="16" s="1"/>
  <c r="M3669" i="16"/>
  <c r="J3669" i="16"/>
  <c r="M3668" i="16"/>
  <c r="L3668" i="16"/>
  <c r="K3668" i="16"/>
  <c r="H3668" i="16"/>
  <c r="G3668" i="16"/>
  <c r="E3667" i="16"/>
  <c r="E3666" i="16"/>
  <c r="E3665" i="16"/>
  <c r="E3664" i="16"/>
  <c r="E3663" i="16"/>
  <c r="E3662" i="16"/>
  <c r="E3661" i="16"/>
  <c r="E3660" i="16"/>
  <c r="E3659" i="16"/>
  <c r="M3658" i="16"/>
  <c r="L3658" i="16"/>
  <c r="K3658" i="16"/>
  <c r="J3658" i="16"/>
  <c r="I3658" i="16"/>
  <c r="H3658" i="16"/>
  <c r="E3658" i="16" s="1"/>
  <c r="G3658" i="16"/>
  <c r="F3658" i="16"/>
  <c r="E3657" i="16"/>
  <c r="E3656" i="16"/>
  <c r="E3655" i="16"/>
  <c r="H3654" i="16"/>
  <c r="J3653" i="16"/>
  <c r="F3652" i="16"/>
  <c r="F3651" i="16" s="1"/>
  <c r="E3650" i="16"/>
  <c r="E3649" i="16"/>
  <c r="M3648" i="16"/>
  <c r="L3648" i="16"/>
  <c r="K3648" i="16"/>
  <c r="J3648" i="16"/>
  <c r="I3648" i="16"/>
  <c r="H3648" i="16"/>
  <c r="G3648" i="16"/>
  <c r="E3648" i="16" s="1"/>
  <c r="F3648" i="16"/>
  <c r="M3647" i="16"/>
  <c r="M3645" i="16" s="1"/>
  <c r="L3647" i="16"/>
  <c r="K3647" i="16"/>
  <c r="J3647" i="16"/>
  <c r="I3647" i="16"/>
  <c r="I3645" i="16" s="1"/>
  <c r="I3644" i="16" s="1"/>
  <c r="H3647" i="16"/>
  <c r="G3647" i="16"/>
  <c r="E3646" i="16"/>
  <c r="L3645" i="16"/>
  <c r="L3644" i="16" s="1"/>
  <c r="K3645" i="16"/>
  <c r="J3645" i="16"/>
  <c r="H3645" i="16"/>
  <c r="H3644" i="16" s="1"/>
  <c r="G3645" i="16"/>
  <c r="F3645" i="16"/>
  <c r="F3644" i="16" s="1"/>
  <c r="K3644" i="16"/>
  <c r="J3644" i="16"/>
  <c r="M3643" i="16"/>
  <c r="L3643" i="16"/>
  <c r="K3643" i="16"/>
  <c r="J3643" i="16"/>
  <c r="I3643" i="16"/>
  <c r="H3643" i="16"/>
  <c r="H2903" i="16" s="1"/>
  <c r="E2903" i="16" s="1"/>
  <c r="G3643" i="16"/>
  <c r="E3642" i="16"/>
  <c r="E3641" i="16"/>
  <c r="E3639" i="16"/>
  <c r="E3638" i="16"/>
  <c r="E3637" i="16"/>
  <c r="E3636" i="16"/>
  <c r="E3635" i="16"/>
  <c r="E3634" i="16"/>
  <c r="E3633" i="16"/>
  <c r="K3632" i="16"/>
  <c r="K3631" i="16" s="1"/>
  <c r="I3632" i="16"/>
  <c r="I3631" i="16" s="1"/>
  <c r="F3632" i="16"/>
  <c r="F3631" i="16"/>
  <c r="E3630" i="16"/>
  <c r="M3629" i="16"/>
  <c r="L3629" i="16"/>
  <c r="K3629" i="16"/>
  <c r="J3629" i="16"/>
  <c r="I3629" i="16"/>
  <c r="H3629" i="16"/>
  <c r="G3629" i="16"/>
  <c r="F3629" i="16"/>
  <c r="E3628" i="16"/>
  <c r="E3627" i="16"/>
  <c r="E3626" i="16"/>
  <c r="M3625" i="16"/>
  <c r="L3625" i="16"/>
  <c r="K3625" i="16"/>
  <c r="J3625" i="16"/>
  <c r="I3625" i="16"/>
  <c r="H3625" i="16"/>
  <c r="G3625" i="16"/>
  <c r="E3625" i="16" s="1"/>
  <c r="F3625" i="16"/>
  <c r="E3624" i="16"/>
  <c r="E3623" i="16"/>
  <c r="E3622" i="16"/>
  <c r="E3621" i="16"/>
  <c r="M3620" i="16"/>
  <c r="L3620" i="16"/>
  <c r="K3620" i="16"/>
  <c r="J3620" i="16"/>
  <c r="I3620" i="16"/>
  <c r="H3620" i="16"/>
  <c r="E3620" i="16" s="1"/>
  <c r="G3620" i="16"/>
  <c r="F3620" i="16"/>
  <c r="M3619" i="16"/>
  <c r="I3619" i="16"/>
  <c r="H3618" i="16"/>
  <c r="F3615" i="16"/>
  <c r="E3614" i="16"/>
  <c r="E3613" i="16"/>
  <c r="M3612" i="16"/>
  <c r="L3612" i="16"/>
  <c r="G3612" i="16"/>
  <c r="E3611" i="16"/>
  <c r="M3610" i="16"/>
  <c r="L3610" i="16"/>
  <c r="K3610" i="16"/>
  <c r="J3610" i="16"/>
  <c r="I3610" i="16"/>
  <c r="G3610" i="16"/>
  <c r="L3609" i="16"/>
  <c r="L3608" i="16" s="1"/>
  <c r="F3608" i="16"/>
  <c r="E3607" i="16"/>
  <c r="E3606" i="16"/>
  <c r="E3605" i="16"/>
  <c r="E3604" i="16"/>
  <c r="E3603" i="16"/>
  <c r="E3602" i="16"/>
  <c r="M3601" i="16"/>
  <c r="M3598" i="16" s="1"/>
  <c r="L3601" i="16"/>
  <c r="L3598" i="16" s="1"/>
  <c r="K3601" i="16"/>
  <c r="J3601" i="16"/>
  <c r="E3601" i="16" s="1"/>
  <c r="I3601" i="16"/>
  <c r="G3601" i="16"/>
  <c r="M3600" i="16"/>
  <c r="L3600" i="16"/>
  <c r="K3600" i="16"/>
  <c r="K3598" i="16" s="1"/>
  <c r="J3600" i="16"/>
  <c r="J3598" i="16" s="1"/>
  <c r="I3600" i="16"/>
  <c r="H3600" i="16"/>
  <c r="H3598" i="16" s="1"/>
  <c r="G3600" i="16"/>
  <c r="G3598" i="16" s="1"/>
  <c r="E3600" i="16"/>
  <c r="E3599" i="16"/>
  <c r="I3598" i="16"/>
  <c r="F3598" i="16"/>
  <c r="E3597" i="16"/>
  <c r="M3596" i="16"/>
  <c r="L3596" i="16"/>
  <c r="K3596" i="16"/>
  <c r="J3596" i="16"/>
  <c r="I3596" i="16"/>
  <c r="H3596" i="16"/>
  <c r="H3595" i="16" s="1"/>
  <c r="G3596" i="16"/>
  <c r="G3595" i="16" s="1"/>
  <c r="M3595" i="16"/>
  <c r="L3595" i="16"/>
  <c r="K3595" i="16"/>
  <c r="J3595" i="16"/>
  <c r="F3595" i="16"/>
  <c r="E3594" i="16"/>
  <c r="E3593" i="16"/>
  <c r="M3592" i="16"/>
  <c r="M3587" i="16" s="1"/>
  <c r="L3592" i="16"/>
  <c r="L3587" i="16" s="1"/>
  <c r="K3592" i="16"/>
  <c r="K3587" i="16" s="1"/>
  <c r="J3592" i="16"/>
  <c r="E3592" i="16" s="1"/>
  <c r="I3592" i="16"/>
  <c r="H3592" i="16"/>
  <c r="G3592" i="16"/>
  <c r="F3592" i="16"/>
  <c r="E3591" i="16"/>
  <c r="E3590" i="16"/>
  <c r="E3589" i="16"/>
  <c r="M3588" i="16"/>
  <c r="L3588" i="16"/>
  <c r="K3588" i="16"/>
  <c r="J3588" i="16"/>
  <c r="I3588" i="16"/>
  <c r="I3587" i="16" s="1"/>
  <c r="H3588" i="16"/>
  <c r="H3587" i="16" s="1"/>
  <c r="G3588" i="16"/>
  <c r="G3587" i="16" s="1"/>
  <c r="F3588" i="16"/>
  <c r="F3587" i="16" s="1"/>
  <c r="E3588" i="16"/>
  <c r="J3587" i="16"/>
  <c r="M3586" i="16"/>
  <c r="L3586" i="16"/>
  <c r="K3586" i="16"/>
  <c r="J3586" i="16"/>
  <c r="I3586" i="16"/>
  <c r="H3586" i="16"/>
  <c r="G3586" i="16"/>
  <c r="E3585" i="16"/>
  <c r="E3584" i="16"/>
  <c r="E3583" i="16"/>
  <c r="M3582" i="16"/>
  <c r="M2925" i="16" s="1"/>
  <c r="L3582" i="16"/>
  <c r="K3582" i="16"/>
  <c r="J3582" i="16"/>
  <c r="I3582" i="16"/>
  <c r="H3582" i="16"/>
  <c r="G3582" i="16"/>
  <c r="E3581" i="16"/>
  <c r="M3580" i="16"/>
  <c r="L3580" i="16"/>
  <c r="L2923" i="16" s="1"/>
  <c r="K3580" i="16"/>
  <c r="J3580" i="16"/>
  <c r="J2923" i="16" s="1"/>
  <c r="I3580" i="16"/>
  <c r="H3580" i="16"/>
  <c r="G3580" i="16"/>
  <c r="M3579" i="16"/>
  <c r="L3579" i="16"/>
  <c r="K3579" i="16"/>
  <c r="J3579" i="16"/>
  <c r="I3579" i="16"/>
  <c r="H3579" i="16"/>
  <c r="G3579" i="16"/>
  <c r="E3579" i="16"/>
  <c r="M3578" i="16"/>
  <c r="M3575" i="16" s="1"/>
  <c r="L3578" i="16"/>
  <c r="K3578" i="16"/>
  <c r="J3578" i="16"/>
  <c r="I3578" i="16"/>
  <c r="H3578" i="16"/>
  <c r="G3578" i="16"/>
  <c r="E3578" i="16"/>
  <c r="E3577" i="16"/>
  <c r="E3576" i="16"/>
  <c r="F3575" i="16"/>
  <c r="E3574" i="16"/>
  <c r="E3573" i="16"/>
  <c r="E3572" i="16"/>
  <c r="E3571" i="16"/>
  <c r="E3570" i="16"/>
  <c r="M3569" i="16"/>
  <c r="M3568" i="16" s="1"/>
  <c r="L3569" i="16"/>
  <c r="K3569" i="16"/>
  <c r="K3568" i="16" s="1"/>
  <c r="J3569" i="16"/>
  <c r="I3569" i="16"/>
  <c r="H3569" i="16"/>
  <c r="G3569" i="16"/>
  <c r="G3568" i="16" s="1"/>
  <c r="F3569" i="16"/>
  <c r="E3569" i="16"/>
  <c r="L3568" i="16"/>
  <c r="J3568" i="16"/>
  <c r="I3568" i="16"/>
  <c r="H3568" i="16"/>
  <c r="F3568" i="16"/>
  <c r="E3567" i="16"/>
  <c r="E3566" i="16"/>
  <c r="M3565" i="16"/>
  <c r="L3565" i="16"/>
  <c r="K3565" i="16"/>
  <c r="J3565" i="16"/>
  <c r="J3562" i="16" s="1"/>
  <c r="I3565" i="16"/>
  <c r="H3565" i="16"/>
  <c r="G3565" i="16"/>
  <c r="F3565" i="16"/>
  <c r="E3564" i="16"/>
  <c r="M3563" i="16"/>
  <c r="M3562" i="16" s="1"/>
  <c r="L3563" i="16"/>
  <c r="L3562" i="16" s="1"/>
  <c r="K3563" i="16"/>
  <c r="K3562" i="16" s="1"/>
  <c r="J3563" i="16"/>
  <c r="I3563" i="16"/>
  <c r="H3563" i="16"/>
  <c r="G3563" i="16"/>
  <c r="F3563" i="16"/>
  <c r="I3562" i="16"/>
  <c r="G3562" i="16"/>
  <c r="F3562" i="16"/>
  <c r="E3561" i="16"/>
  <c r="E3560" i="16"/>
  <c r="E3559" i="16"/>
  <c r="E3558" i="16"/>
  <c r="E3557" i="16"/>
  <c r="E3556" i="16"/>
  <c r="E3555" i="16"/>
  <c r="E3554" i="16"/>
  <c r="E3553" i="16"/>
  <c r="I3552" i="16"/>
  <c r="G3552" i="16"/>
  <c r="F3551" i="16"/>
  <c r="F3550" i="16" s="1"/>
  <c r="E3549" i="16"/>
  <c r="M3548" i="16"/>
  <c r="L3548" i="16"/>
  <c r="K3548" i="16"/>
  <c r="J3548" i="16"/>
  <c r="I3548" i="16"/>
  <c r="H3548" i="16"/>
  <c r="G3548" i="16"/>
  <c r="F3548" i="16"/>
  <c r="F3536" i="16" s="1"/>
  <c r="F3535" i="16" s="1"/>
  <c r="E3548" i="16"/>
  <c r="E3547" i="16"/>
  <c r="E3546" i="16"/>
  <c r="E3545" i="16"/>
  <c r="M3544" i="16"/>
  <c r="L3544" i="16"/>
  <c r="K3544" i="16"/>
  <c r="J3544" i="16"/>
  <c r="I3544" i="16"/>
  <c r="H3544" i="16"/>
  <c r="G3544" i="16"/>
  <c r="E3544" i="16" s="1"/>
  <c r="F3544" i="16"/>
  <c r="E3543" i="16"/>
  <c r="E3542" i="16"/>
  <c r="E3541" i="16"/>
  <c r="E3540" i="16"/>
  <c r="M3539" i="16"/>
  <c r="L3539" i="16"/>
  <c r="K3539" i="16"/>
  <c r="J3539" i="16"/>
  <c r="I3539" i="16"/>
  <c r="H3539" i="16"/>
  <c r="G3539" i="16"/>
  <c r="E3539" i="16" s="1"/>
  <c r="F3539" i="16"/>
  <c r="K3538" i="16"/>
  <c r="M3537" i="16"/>
  <c r="L3537" i="16"/>
  <c r="K3537" i="16"/>
  <c r="J3537" i="16"/>
  <c r="I3537" i="16"/>
  <c r="H3537" i="16"/>
  <c r="G3537" i="16"/>
  <c r="F3534" i="16"/>
  <c r="E3533" i="16"/>
  <c r="J3532" i="16"/>
  <c r="J3531" i="16" s="1"/>
  <c r="H3532" i="16"/>
  <c r="H3531" i="16"/>
  <c r="F3531" i="16"/>
  <c r="E3530" i="16"/>
  <c r="H3529" i="16"/>
  <c r="H3527" i="16" s="1"/>
  <c r="H3414" i="16" s="1"/>
  <c r="J3528" i="16"/>
  <c r="H3528" i="16"/>
  <c r="F3527" i="16"/>
  <c r="E3526" i="16"/>
  <c r="E3525" i="16"/>
  <c r="M3524" i="16"/>
  <c r="L3524" i="16"/>
  <c r="K3524" i="16"/>
  <c r="J3524" i="16"/>
  <c r="I3524" i="16"/>
  <c r="H3524" i="16"/>
  <c r="G3524" i="16"/>
  <c r="F3524" i="16"/>
  <c r="E3524" i="16"/>
  <c r="E3523" i="16"/>
  <c r="E3522" i="16"/>
  <c r="M3521" i="16"/>
  <c r="M3520" i="16" s="1"/>
  <c r="L3521" i="16"/>
  <c r="L3520" i="16" s="1"/>
  <c r="K3521" i="16"/>
  <c r="K3520" i="16" s="1"/>
  <c r="J3521" i="16"/>
  <c r="I3521" i="16"/>
  <c r="E3521" i="16" s="1"/>
  <c r="H3521" i="16"/>
  <c r="G3521" i="16"/>
  <c r="F3521" i="16"/>
  <c r="F3520" i="16" s="1"/>
  <c r="J3520" i="16"/>
  <c r="I3520" i="16"/>
  <c r="H3520" i="16"/>
  <c r="G3520" i="16"/>
  <c r="E3520" i="16" s="1"/>
  <c r="E3519" i="16"/>
  <c r="E3518" i="16"/>
  <c r="E3517" i="16"/>
  <c r="M3516" i="16"/>
  <c r="L3516" i="16"/>
  <c r="K3516" i="16"/>
  <c r="K3510" i="16" s="1"/>
  <c r="J3516" i="16"/>
  <c r="I3516" i="16"/>
  <c r="H3516" i="16"/>
  <c r="G3516" i="16"/>
  <c r="F3516" i="16"/>
  <c r="F3510" i="16" s="1"/>
  <c r="F3509" i="16" s="1"/>
  <c r="E3516" i="16"/>
  <c r="E3515" i="16"/>
  <c r="E3514" i="16"/>
  <c r="E3513" i="16"/>
  <c r="E3512" i="16"/>
  <c r="M3511" i="16"/>
  <c r="M3510" i="16" s="1"/>
  <c r="L3511" i="16"/>
  <c r="L3510" i="16" s="1"/>
  <c r="L3509" i="16" s="1"/>
  <c r="K3511" i="16"/>
  <c r="J3511" i="16"/>
  <c r="I3511" i="16"/>
  <c r="H3511" i="16"/>
  <c r="H3510" i="16" s="1"/>
  <c r="G3511" i="16"/>
  <c r="F3511" i="16"/>
  <c r="E3511" i="16"/>
  <c r="J3510" i="16"/>
  <c r="I3510" i="16"/>
  <c r="I3509" i="16" s="1"/>
  <c r="G3510" i="16"/>
  <c r="E3508" i="16"/>
  <c r="E3507" i="16"/>
  <c r="E3506" i="16"/>
  <c r="E3505" i="16"/>
  <c r="E3504" i="16"/>
  <c r="E3503" i="16"/>
  <c r="E3502" i="16"/>
  <c r="E3501" i="16"/>
  <c r="E3500" i="16"/>
  <c r="E3499" i="16"/>
  <c r="E3498" i="16"/>
  <c r="E3497" i="16"/>
  <c r="M3496" i="16"/>
  <c r="L3496" i="16"/>
  <c r="K3496" i="16"/>
  <c r="J3496" i="16"/>
  <c r="E3496" i="16" s="1"/>
  <c r="I3496" i="16"/>
  <c r="H3496" i="16"/>
  <c r="G3496" i="16"/>
  <c r="F3496" i="16"/>
  <c r="E3495" i="16"/>
  <c r="E3494" i="16"/>
  <c r="E3493" i="16"/>
  <c r="E3492" i="16"/>
  <c r="E3491" i="16"/>
  <c r="E3490" i="16"/>
  <c r="E3489" i="16"/>
  <c r="E3488" i="16"/>
  <c r="E3487" i="16"/>
  <c r="E3486" i="16"/>
  <c r="E3485" i="16"/>
  <c r="M3484" i="16"/>
  <c r="L3484" i="16"/>
  <c r="K3484" i="16"/>
  <c r="K3483" i="16" s="1"/>
  <c r="J3484" i="16"/>
  <c r="I3484" i="16"/>
  <c r="H3484" i="16"/>
  <c r="H3483" i="16" s="1"/>
  <c r="G3484" i="16"/>
  <c r="F3484" i="16"/>
  <c r="M3483" i="16"/>
  <c r="L3483" i="16"/>
  <c r="I3483" i="16"/>
  <c r="G3483" i="16"/>
  <c r="F3483" i="16"/>
  <c r="E3482" i="16"/>
  <c r="E3481" i="16"/>
  <c r="E3480" i="16"/>
  <c r="E3479" i="16"/>
  <c r="E3478" i="16"/>
  <c r="E3477" i="16"/>
  <c r="E3476" i="16"/>
  <c r="E3475" i="16"/>
  <c r="E3474" i="16"/>
  <c r="M3473" i="16"/>
  <c r="L3473" i="16"/>
  <c r="K3473" i="16"/>
  <c r="J3473" i="16"/>
  <c r="I3473" i="16"/>
  <c r="H3473" i="16"/>
  <c r="G3473" i="16"/>
  <c r="E3473" i="16" s="1"/>
  <c r="F3473" i="16"/>
  <c r="E3472" i="16"/>
  <c r="E3471" i="16"/>
  <c r="M3470" i="16"/>
  <c r="L3470" i="16"/>
  <c r="K3470" i="16"/>
  <c r="J3470" i="16"/>
  <c r="I3470" i="16"/>
  <c r="H3470" i="16"/>
  <c r="G3470" i="16"/>
  <c r="F3470" i="16"/>
  <c r="E3469" i="16"/>
  <c r="E3468" i="16"/>
  <c r="E3467" i="16"/>
  <c r="M3466" i="16"/>
  <c r="L3466" i="16"/>
  <c r="K3466" i="16"/>
  <c r="J3466" i="16"/>
  <c r="I3466" i="16"/>
  <c r="H3466" i="16"/>
  <c r="G3466" i="16"/>
  <c r="F3466" i="16"/>
  <c r="M3465" i="16"/>
  <c r="I3465" i="16"/>
  <c r="F3465" i="16"/>
  <c r="E3464" i="16"/>
  <c r="E3463" i="16"/>
  <c r="E3462" i="16"/>
  <c r="E3461" i="16"/>
  <c r="E3460" i="16"/>
  <c r="E3459" i="16"/>
  <c r="E3458" i="16"/>
  <c r="E3457" i="16"/>
  <c r="E3456" i="16"/>
  <c r="M3455" i="16"/>
  <c r="L3455" i="16"/>
  <c r="K3455" i="16"/>
  <c r="J3455" i="16"/>
  <c r="I3455" i="16"/>
  <c r="H3455" i="16"/>
  <c r="G3455" i="16"/>
  <c r="E3455" i="16" s="1"/>
  <c r="F3455" i="16"/>
  <c r="E3454" i="16"/>
  <c r="E3453" i="16"/>
  <c r="E3452" i="16"/>
  <c r="E3451" i="16"/>
  <c r="E3450" i="16"/>
  <c r="M3449" i="16"/>
  <c r="L3449" i="16"/>
  <c r="K3449" i="16"/>
  <c r="J3449" i="16"/>
  <c r="I3449" i="16"/>
  <c r="I3448" i="16" s="1"/>
  <c r="H3449" i="16"/>
  <c r="H3448" i="16" s="1"/>
  <c r="G3449" i="16"/>
  <c r="F3449" i="16"/>
  <c r="F3448" i="16" s="1"/>
  <c r="M3448" i="16"/>
  <c r="L3448" i="16"/>
  <c r="K3448" i="16"/>
  <c r="J3448" i="16"/>
  <c r="E3447" i="16"/>
  <c r="E3446" i="16"/>
  <c r="M3445" i="16"/>
  <c r="L3445" i="16"/>
  <c r="K3445" i="16"/>
  <c r="J3445" i="16"/>
  <c r="I3445" i="16"/>
  <c r="H3445" i="16"/>
  <c r="G3445" i="16"/>
  <c r="E3445" i="16" s="1"/>
  <c r="F3445" i="16"/>
  <c r="E3444" i="16"/>
  <c r="M3443" i="16"/>
  <c r="L3443" i="16"/>
  <c r="L3442" i="16" s="1"/>
  <c r="K3443" i="16"/>
  <c r="J3443" i="16"/>
  <c r="I3443" i="16"/>
  <c r="H3443" i="16"/>
  <c r="G3443" i="16"/>
  <c r="F3443" i="16"/>
  <c r="F3442" i="16" s="1"/>
  <c r="E3443" i="16"/>
  <c r="M3442" i="16"/>
  <c r="K3442" i="16"/>
  <c r="J3442" i="16"/>
  <c r="I3442" i="16"/>
  <c r="H3442" i="16"/>
  <c r="E3441" i="16"/>
  <c r="M3440" i="16"/>
  <c r="M3528" i="16" s="1"/>
  <c r="L3440" i="16"/>
  <c r="L3528" i="16" s="1"/>
  <c r="K3440" i="16"/>
  <c r="K3528" i="16" s="1"/>
  <c r="J3440" i="16"/>
  <c r="I3440" i="16"/>
  <c r="I3528" i="16" s="1"/>
  <c r="H3440" i="16"/>
  <c r="G3440" i="16"/>
  <c r="E3438" i="16"/>
  <c r="E3437" i="16"/>
  <c r="E3436" i="16"/>
  <c r="E3435" i="16"/>
  <c r="E3434" i="16"/>
  <c r="M3433" i="16"/>
  <c r="L3433" i="16"/>
  <c r="K3433" i="16"/>
  <c r="J3433" i="16"/>
  <c r="I3433" i="16"/>
  <c r="H3433" i="16"/>
  <c r="G3433" i="16"/>
  <c r="E3432" i="16"/>
  <c r="F3431" i="16"/>
  <c r="F3430" i="16"/>
  <c r="E3429" i="16"/>
  <c r="M3428" i="16"/>
  <c r="L3428" i="16"/>
  <c r="K3428" i="16"/>
  <c r="J3428" i="16"/>
  <c r="I3428" i="16"/>
  <c r="H3428" i="16"/>
  <c r="G3428" i="16"/>
  <c r="F3428" i="16"/>
  <c r="E3427" i="16"/>
  <c r="E3426" i="16"/>
  <c r="E3425" i="16"/>
  <c r="M3424" i="16"/>
  <c r="L3424" i="16"/>
  <c r="K3424" i="16"/>
  <c r="J3424" i="16"/>
  <c r="I3424" i="16"/>
  <c r="H3424" i="16"/>
  <c r="G3424" i="16"/>
  <c r="F3424" i="16"/>
  <c r="E3423" i="16"/>
  <c r="E3422" i="16"/>
  <c r="E3421" i="16"/>
  <c r="E3420" i="16"/>
  <c r="M3419" i="16"/>
  <c r="L3419" i="16"/>
  <c r="K3419" i="16"/>
  <c r="J3419" i="16"/>
  <c r="I3419" i="16"/>
  <c r="H3419" i="16"/>
  <c r="G3419" i="16"/>
  <c r="F3419" i="16"/>
  <c r="E3418" i="16"/>
  <c r="E3417" i="16"/>
  <c r="E3413" i="16"/>
  <c r="J3412" i="16"/>
  <c r="I3412" i="16"/>
  <c r="M3411" i="16"/>
  <c r="M3409" i="16" s="1"/>
  <c r="L3411" i="16"/>
  <c r="K3411" i="16"/>
  <c r="J3411" i="16"/>
  <c r="E3411" i="16" s="1"/>
  <c r="I3411" i="16"/>
  <c r="H3411" i="16"/>
  <c r="H3409" i="16" s="1"/>
  <c r="G3411" i="16"/>
  <c r="E3410" i="16"/>
  <c r="L3409" i="16"/>
  <c r="K3409" i="16"/>
  <c r="J3409" i="16"/>
  <c r="I3409" i="16"/>
  <c r="G3409" i="16"/>
  <c r="E3409" i="16" s="1"/>
  <c r="F3409" i="16"/>
  <c r="F3407" i="16"/>
  <c r="E3406" i="16"/>
  <c r="E3405" i="16"/>
  <c r="E3404" i="16"/>
  <c r="E3403" i="16"/>
  <c r="M3402" i="16"/>
  <c r="L3402" i="16"/>
  <c r="K3402" i="16"/>
  <c r="J3402" i="16"/>
  <c r="I3402" i="16"/>
  <c r="H3402" i="16"/>
  <c r="G3402" i="16"/>
  <c r="F3402" i="16"/>
  <c r="E3401" i="16"/>
  <c r="E3400" i="16"/>
  <c r="M3399" i="16"/>
  <c r="L3399" i="16"/>
  <c r="K3399" i="16"/>
  <c r="J3399" i="16"/>
  <c r="I3399" i="16"/>
  <c r="H3399" i="16"/>
  <c r="G3399" i="16"/>
  <c r="F3399" i="16"/>
  <c r="E3398" i="16"/>
  <c r="J3397" i="16"/>
  <c r="E3397" i="16" s="1"/>
  <c r="M3396" i="16"/>
  <c r="L3396" i="16"/>
  <c r="K3396" i="16"/>
  <c r="J3396" i="16"/>
  <c r="E3396" i="16" s="1"/>
  <c r="I3396" i="16"/>
  <c r="H3396" i="16"/>
  <c r="G3396" i="16"/>
  <c r="F3396" i="16"/>
  <c r="E3395" i="16"/>
  <c r="E3394" i="16"/>
  <c r="M3393" i="16"/>
  <c r="M3388" i="16" s="1"/>
  <c r="L3393" i="16"/>
  <c r="K3393" i="16"/>
  <c r="K3388" i="16" s="1"/>
  <c r="J3393" i="16"/>
  <c r="I3393" i="16"/>
  <c r="I3388" i="16" s="1"/>
  <c r="H3393" i="16"/>
  <c r="H3388" i="16" s="1"/>
  <c r="G3393" i="16"/>
  <c r="F3393" i="16"/>
  <c r="E3393" i="16"/>
  <c r="E3392" i="16"/>
  <c r="E3391" i="16"/>
  <c r="E3390" i="16"/>
  <c r="M3389" i="16"/>
  <c r="L3389" i="16"/>
  <c r="K3389" i="16"/>
  <c r="J3389" i="16"/>
  <c r="I3389" i="16"/>
  <c r="H3389" i="16"/>
  <c r="G3389" i="16"/>
  <c r="F3389" i="16"/>
  <c r="L3388" i="16"/>
  <c r="J3388" i="16"/>
  <c r="E3387" i="16"/>
  <c r="E3386" i="16"/>
  <c r="E3385" i="16"/>
  <c r="M3384" i="16"/>
  <c r="L3384" i="16"/>
  <c r="L3378" i="16" s="1"/>
  <c r="K3384" i="16"/>
  <c r="J3384" i="16"/>
  <c r="I3384" i="16"/>
  <c r="I3378" i="16" s="1"/>
  <c r="H3384" i="16"/>
  <c r="G3384" i="16"/>
  <c r="E3383" i="16"/>
  <c r="E3382" i="16"/>
  <c r="E3381" i="16"/>
  <c r="E3380" i="16"/>
  <c r="M3379" i="16"/>
  <c r="L3379" i="16"/>
  <c r="K3379" i="16"/>
  <c r="J3379" i="16"/>
  <c r="I3379" i="16"/>
  <c r="H3379" i="16"/>
  <c r="G3379" i="16"/>
  <c r="K3378" i="16"/>
  <c r="J3378" i="16"/>
  <c r="F3378" i="16"/>
  <c r="E3377" i="16"/>
  <c r="E3376" i="16"/>
  <c r="E3375" i="16"/>
  <c r="M3374" i="16"/>
  <c r="L3374" i="16"/>
  <c r="K3374" i="16"/>
  <c r="J3374" i="16"/>
  <c r="J2914" i="16" s="1"/>
  <c r="I3374" i="16"/>
  <c r="E3374" i="16" s="1"/>
  <c r="H3374" i="16"/>
  <c r="G3374" i="16"/>
  <c r="I3373" i="16"/>
  <c r="I3372" i="16" s="1"/>
  <c r="I3371" i="16" s="1"/>
  <c r="G3373" i="16"/>
  <c r="G3372" i="16"/>
  <c r="F3372" i="16"/>
  <c r="F3371" i="16" s="1"/>
  <c r="E3370" i="16"/>
  <c r="E3369" i="16"/>
  <c r="M3368" i="16"/>
  <c r="L3368" i="16"/>
  <c r="K3368" i="16"/>
  <c r="J3368" i="16"/>
  <c r="I3368" i="16"/>
  <c r="H3368" i="16"/>
  <c r="G3368" i="16"/>
  <c r="E3368" i="16" s="1"/>
  <c r="F3368" i="16"/>
  <c r="E3367" i="16"/>
  <c r="M3366" i="16"/>
  <c r="L3366" i="16"/>
  <c r="K3366" i="16"/>
  <c r="J3366" i="16"/>
  <c r="I3366" i="16"/>
  <c r="H3366" i="16"/>
  <c r="G3366" i="16"/>
  <c r="F3366" i="16"/>
  <c r="E3366" i="16"/>
  <c r="M3365" i="16"/>
  <c r="L3365" i="16"/>
  <c r="K3365" i="16"/>
  <c r="J3365" i="16"/>
  <c r="I3365" i="16"/>
  <c r="H3365" i="16"/>
  <c r="E3364" i="16"/>
  <c r="E3363" i="16"/>
  <c r="E3362" i="16"/>
  <c r="E3361" i="16"/>
  <c r="E3360" i="16"/>
  <c r="E3359" i="16"/>
  <c r="E3358" i="16"/>
  <c r="E3357" i="16"/>
  <c r="E3356" i="16"/>
  <c r="E3355" i="16"/>
  <c r="E3354" i="16"/>
  <c r="M3353" i="16"/>
  <c r="L3353" i="16"/>
  <c r="K3353" i="16"/>
  <c r="J3353" i="16"/>
  <c r="I3353" i="16"/>
  <c r="H3353" i="16"/>
  <c r="G3353" i="16"/>
  <c r="F3353" i="16"/>
  <c r="M3352" i="16"/>
  <c r="L3352" i="16"/>
  <c r="K3352" i="16"/>
  <c r="J3352" i="16"/>
  <c r="I3352" i="16"/>
  <c r="H3352" i="16"/>
  <c r="F3352" i="16"/>
  <c r="E3351" i="16"/>
  <c r="M3350" i="16"/>
  <c r="L3350" i="16"/>
  <c r="K3350" i="16"/>
  <c r="J3350" i="16"/>
  <c r="I3350" i="16"/>
  <c r="H3350" i="16"/>
  <c r="G3350" i="16"/>
  <c r="F3350" i="16"/>
  <c r="E3349" i="16"/>
  <c r="E3348" i="16"/>
  <c r="E3347" i="16"/>
  <c r="M3346" i="16"/>
  <c r="L3346" i="16"/>
  <c r="K3346" i="16"/>
  <c r="J3346" i="16"/>
  <c r="I3346" i="16"/>
  <c r="H3346" i="16"/>
  <c r="G3346" i="16"/>
  <c r="E3346" i="16" s="1"/>
  <c r="F3346" i="16"/>
  <c r="E3345" i="16"/>
  <c r="E3344" i="16"/>
  <c r="E3343" i="16"/>
  <c r="E3342" i="16"/>
  <c r="M3341" i="16"/>
  <c r="L3341" i="16"/>
  <c r="K3341" i="16"/>
  <c r="J3341" i="16"/>
  <c r="I3341" i="16"/>
  <c r="H3341" i="16"/>
  <c r="G3341" i="16"/>
  <c r="F3341" i="16"/>
  <c r="L3340" i="16"/>
  <c r="K3340" i="16"/>
  <c r="J3340" i="16"/>
  <c r="I3340" i="16"/>
  <c r="G3339" i="16"/>
  <c r="F3336" i="16"/>
  <c r="E3334" i="16"/>
  <c r="E3333" i="16"/>
  <c r="M3332" i="16"/>
  <c r="E3331" i="16"/>
  <c r="M3330" i="16"/>
  <c r="M3268" i="16" s="1"/>
  <c r="L3330" i="16"/>
  <c r="K3330" i="16"/>
  <c r="J3330" i="16"/>
  <c r="I3330" i="16"/>
  <c r="H3330" i="16"/>
  <c r="G3330" i="16"/>
  <c r="F3330" i="16"/>
  <c r="E3329" i="16"/>
  <c r="M3328" i="16"/>
  <c r="L3328" i="16"/>
  <c r="K3328" i="16"/>
  <c r="K3327" i="16" s="1"/>
  <c r="J3328" i="16"/>
  <c r="I3328" i="16"/>
  <c r="H3328" i="16"/>
  <c r="G3328" i="16"/>
  <c r="F3328" i="16"/>
  <c r="M3327" i="16"/>
  <c r="L3327" i="16"/>
  <c r="J3327" i="16"/>
  <c r="I3327" i="16"/>
  <c r="H3327" i="16"/>
  <c r="F3327" i="16"/>
  <c r="F3332" i="16" s="1"/>
  <c r="E3326" i="16"/>
  <c r="E3325" i="16"/>
  <c r="M3324" i="16"/>
  <c r="L3324" i="16"/>
  <c r="K3324" i="16"/>
  <c r="J3324" i="16"/>
  <c r="I3324" i="16"/>
  <c r="I3319" i="16" s="1"/>
  <c r="H3324" i="16"/>
  <c r="H3319" i="16" s="1"/>
  <c r="G3324" i="16"/>
  <c r="E3324" i="16" s="1"/>
  <c r="F3324" i="16"/>
  <c r="E3323" i="16"/>
  <c r="E3322" i="16"/>
  <c r="E3321" i="16"/>
  <c r="M3320" i="16"/>
  <c r="L3320" i="16"/>
  <c r="K3320" i="16"/>
  <c r="J3320" i="16"/>
  <c r="I3320" i="16"/>
  <c r="H3320" i="16"/>
  <c r="G3320" i="16"/>
  <c r="F3320" i="16"/>
  <c r="F3319" i="16" s="1"/>
  <c r="M3319" i="16"/>
  <c r="L3319" i="16"/>
  <c r="K3319" i="16"/>
  <c r="E3318" i="16"/>
  <c r="E3317" i="16"/>
  <c r="E3316" i="16"/>
  <c r="E3315" i="16"/>
  <c r="E3314" i="16"/>
  <c r="E3313" i="16"/>
  <c r="E3312" i="16"/>
  <c r="M3311" i="16"/>
  <c r="M3309" i="16" s="1"/>
  <c r="L3311" i="16"/>
  <c r="K3311" i="16"/>
  <c r="K3309" i="16" s="1"/>
  <c r="J3311" i="16"/>
  <c r="J3309" i="16" s="1"/>
  <c r="I3311" i="16"/>
  <c r="I3309" i="16" s="1"/>
  <c r="H3311" i="16"/>
  <c r="G3311" i="16"/>
  <c r="E3310" i="16"/>
  <c r="G3309" i="16"/>
  <c r="F3309" i="16"/>
  <c r="E3308" i="16"/>
  <c r="E3307" i="16"/>
  <c r="E3306" i="16"/>
  <c r="E3305" i="16"/>
  <c r="E3304" i="16"/>
  <c r="M3303" i="16"/>
  <c r="M3302" i="16" s="1"/>
  <c r="L3303" i="16"/>
  <c r="K3303" i="16"/>
  <c r="K3302" i="16" s="1"/>
  <c r="J3303" i="16"/>
  <c r="J3302" i="16" s="1"/>
  <c r="I3303" i="16"/>
  <c r="H3303" i="16"/>
  <c r="G3303" i="16"/>
  <c r="F3303" i="16"/>
  <c r="F3302" i="16" s="1"/>
  <c r="L3302" i="16"/>
  <c r="I3302" i="16"/>
  <c r="G3302" i="16"/>
  <c r="E3301" i="16"/>
  <c r="E3300" i="16"/>
  <c r="M3299" i="16"/>
  <c r="L3299" i="16"/>
  <c r="K3299" i="16"/>
  <c r="J3299" i="16"/>
  <c r="J3296" i="16" s="1"/>
  <c r="I3299" i="16"/>
  <c r="H3299" i="16"/>
  <c r="G3299" i="16"/>
  <c r="G3296" i="16" s="1"/>
  <c r="F3299" i="16"/>
  <c r="E3299" i="16"/>
  <c r="E3298" i="16"/>
  <c r="M3297" i="16"/>
  <c r="M3296" i="16" s="1"/>
  <c r="L3297" i="16"/>
  <c r="K3297" i="16"/>
  <c r="K3296" i="16" s="1"/>
  <c r="J3297" i="16"/>
  <c r="I3297" i="16"/>
  <c r="I3296" i="16" s="1"/>
  <c r="H3297" i="16"/>
  <c r="H3296" i="16" s="1"/>
  <c r="G3297" i="16"/>
  <c r="F3297" i="16"/>
  <c r="F3296" i="16" s="1"/>
  <c r="F3270" i="16" s="1"/>
  <c r="F3269" i="16" s="1"/>
  <c r="E3297" i="16"/>
  <c r="L3296" i="16"/>
  <c r="E3296" i="16"/>
  <c r="E3295" i="16"/>
  <c r="E3294" i="16"/>
  <c r="E3293" i="16"/>
  <c r="E3292" i="16"/>
  <c r="E3291" i="16"/>
  <c r="E3290" i="16"/>
  <c r="E3289" i="16"/>
  <c r="E3288" i="16"/>
  <c r="E3287" i="16"/>
  <c r="E3286" i="16"/>
  <c r="M3285" i="16"/>
  <c r="L3285" i="16"/>
  <c r="L3284" i="16" s="1"/>
  <c r="K3285" i="16"/>
  <c r="J3285" i="16"/>
  <c r="I3285" i="16"/>
  <c r="I3284" i="16" s="1"/>
  <c r="H3285" i="16"/>
  <c r="G3285" i="16"/>
  <c r="G3284" i="16" s="1"/>
  <c r="E3284" i="16" s="1"/>
  <c r="F3285" i="16"/>
  <c r="E3285" i="16"/>
  <c r="M3284" i="16"/>
  <c r="K3284" i="16"/>
  <c r="J3284" i="16"/>
  <c r="H3284" i="16"/>
  <c r="F3284" i="16"/>
  <c r="E3283" i="16"/>
  <c r="M3282" i="16"/>
  <c r="L3282" i="16"/>
  <c r="K3282" i="16"/>
  <c r="J3282" i="16"/>
  <c r="I3282" i="16"/>
  <c r="H3282" i="16"/>
  <c r="G3282" i="16"/>
  <c r="F3282" i="16"/>
  <c r="E3281" i="16"/>
  <c r="E3280" i="16"/>
  <c r="E3279" i="16"/>
  <c r="M3278" i="16"/>
  <c r="L3278" i="16"/>
  <c r="K3278" i="16"/>
  <c r="J3278" i="16"/>
  <c r="I3278" i="16"/>
  <c r="E3278" i="16" s="1"/>
  <c r="H3278" i="16"/>
  <c r="G3278" i="16"/>
  <c r="F3278" i="16"/>
  <c r="E3277" i="16"/>
  <c r="E3276" i="16"/>
  <c r="E3275" i="16"/>
  <c r="E3274" i="16"/>
  <c r="M3273" i="16"/>
  <c r="L3273" i="16"/>
  <c r="K3273" i="16"/>
  <c r="J3273" i="16"/>
  <c r="I3273" i="16"/>
  <c r="H3273" i="16"/>
  <c r="G3273" i="16"/>
  <c r="F3273" i="16"/>
  <c r="M3272" i="16"/>
  <c r="L3272" i="16"/>
  <c r="K3272" i="16"/>
  <c r="J3272" i="16"/>
  <c r="I3272" i="16"/>
  <c r="E3272" i="16" s="1"/>
  <c r="H3272" i="16"/>
  <c r="G3272" i="16"/>
  <c r="M3271" i="16"/>
  <c r="L3271" i="16"/>
  <c r="K3271" i="16"/>
  <c r="J3271" i="16"/>
  <c r="I3271" i="16"/>
  <c r="H3271" i="16"/>
  <c r="H3332" i="16" s="1"/>
  <c r="G3271" i="16"/>
  <c r="F3268" i="16"/>
  <c r="E3267" i="16"/>
  <c r="G3266" i="16"/>
  <c r="E3265" i="16"/>
  <c r="E3264" i="16"/>
  <c r="M3263" i="16"/>
  <c r="L3263" i="16"/>
  <c r="K3263" i="16"/>
  <c r="J3263" i="16"/>
  <c r="I3263" i="16"/>
  <c r="H3263" i="16"/>
  <c r="G3263" i="16"/>
  <c r="F3263" i="16"/>
  <c r="E3263" i="16"/>
  <c r="E3262" i="16"/>
  <c r="E3261" i="16"/>
  <c r="M3260" i="16"/>
  <c r="L3260" i="16"/>
  <c r="K3260" i="16"/>
  <c r="J3260" i="16"/>
  <c r="I3260" i="16"/>
  <c r="H3260" i="16"/>
  <c r="G3260" i="16"/>
  <c r="F3260" i="16"/>
  <c r="E3259" i="16"/>
  <c r="E3258" i="16"/>
  <c r="E3257" i="16"/>
  <c r="M3256" i="16"/>
  <c r="L3256" i="16"/>
  <c r="L3255" i="16" s="1"/>
  <c r="K3256" i="16"/>
  <c r="K3255" i="16" s="1"/>
  <c r="J3256" i="16"/>
  <c r="J3255" i="16" s="1"/>
  <c r="I3256" i="16"/>
  <c r="H3256" i="16"/>
  <c r="G3256" i="16"/>
  <c r="F3256" i="16"/>
  <c r="F3255" i="16" s="1"/>
  <c r="M3255" i="16"/>
  <c r="H3255" i="16"/>
  <c r="G3255" i="16"/>
  <c r="E3254" i="16"/>
  <c r="E3253" i="16"/>
  <c r="E3252" i="16"/>
  <c r="E3251" i="16"/>
  <c r="E3250" i="16"/>
  <c r="E3249" i="16"/>
  <c r="E3248" i="16"/>
  <c r="E3247" i="16"/>
  <c r="E3246" i="16"/>
  <c r="M3245" i="16"/>
  <c r="L3245" i="16"/>
  <c r="K3245" i="16"/>
  <c r="J3245" i="16"/>
  <c r="I3245" i="16"/>
  <c r="H3245" i="16"/>
  <c r="G3245" i="16"/>
  <c r="F3245" i="16"/>
  <c r="E3245" i="16"/>
  <c r="E3244" i="16"/>
  <c r="E3243" i="16"/>
  <c r="E3242" i="16"/>
  <c r="E3241" i="16"/>
  <c r="E3240" i="16"/>
  <c r="M3239" i="16"/>
  <c r="L3239" i="16"/>
  <c r="K3239" i="16"/>
  <c r="K3238" i="16" s="1"/>
  <c r="J3239" i="16"/>
  <c r="I3239" i="16"/>
  <c r="I3238" i="16" s="1"/>
  <c r="H3239" i="16"/>
  <c r="G3239" i="16"/>
  <c r="F3239" i="16"/>
  <c r="F3238" i="16" s="1"/>
  <c r="M3238" i="16"/>
  <c r="L3238" i="16"/>
  <c r="J3238" i="16"/>
  <c r="H3238" i="16"/>
  <c r="E3237" i="16"/>
  <c r="E3236" i="16"/>
  <c r="M3235" i="16"/>
  <c r="L3235" i="16"/>
  <c r="L3232" i="16" s="1"/>
  <c r="K3235" i="16"/>
  <c r="J3235" i="16"/>
  <c r="I3235" i="16"/>
  <c r="H3235" i="16"/>
  <c r="G3235" i="16"/>
  <c r="F3235" i="16"/>
  <c r="F3232" i="16" s="1"/>
  <c r="E3234" i="16"/>
  <c r="M3233" i="16"/>
  <c r="L3233" i="16"/>
  <c r="K3233" i="16"/>
  <c r="J3233" i="16"/>
  <c r="I3233" i="16"/>
  <c r="H3233" i="16"/>
  <c r="G3233" i="16"/>
  <c r="F3233" i="16"/>
  <c r="E3233" i="16"/>
  <c r="M3232" i="16"/>
  <c r="K3232" i="16"/>
  <c r="J3232" i="16"/>
  <c r="I3232" i="16"/>
  <c r="H3232" i="16"/>
  <c r="E3231" i="16"/>
  <c r="E3230" i="16"/>
  <c r="E3229" i="16"/>
  <c r="E3228" i="16"/>
  <c r="E3227" i="16"/>
  <c r="E3226" i="16"/>
  <c r="E3225" i="16"/>
  <c r="E3224" i="16"/>
  <c r="E3223" i="16"/>
  <c r="E3222" i="16"/>
  <c r="M3221" i="16"/>
  <c r="M3220" i="16" s="1"/>
  <c r="L3221" i="16"/>
  <c r="L3220" i="16" s="1"/>
  <c r="K3221" i="16"/>
  <c r="K3220" i="16" s="1"/>
  <c r="J3221" i="16"/>
  <c r="I3221" i="16"/>
  <c r="I3220" i="16" s="1"/>
  <c r="H3221" i="16"/>
  <c r="G3221" i="16"/>
  <c r="E3221" i="16" s="1"/>
  <c r="F3221" i="16"/>
  <c r="J3220" i="16"/>
  <c r="H3220" i="16"/>
  <c r="G3220" i="16"/>
  <c r="F3220" i="16"/>
  <c r="E3220" i="16"/>
  <c r="E3219" i="16"/>
  <c r="M3218" i="16"/>
  <c r="L3218" i="16"/>
  <c r="K3218" i="16"/>
  <c r="J3218" i="16"/>
  <c r="I3218" i="16"/>
  <c r="H3218" i="16"/>
  <c r="G3218" i="16"/>
  <c r="F3218" i="16"/>
  <c r="E3217" i="16"/>
  <c r="E3216" i="16"/>
  <c r="E3215" i="16"/>
  <c r="M3214" i="16"/>
  <c r="L3214" i="16"/>
  <c r="K3214" i="16"/>
  <c r="J3214" i="16"/>
  <c r="I3214" i="16"/>
  <c r="H3214" i="16"/>
  <c r="E3214" i="16" s="1"/>
  <c r="G3214" i="16"/>
  <c r="F3214" i="16"/>
  <c r="E3213" i="16"/>
  <c r="E3212" i="16"/>
  <c r="E3211" i="16"/>
  <c r="E3210" i="16"/>
  <c r="M3209" i="16"/>
  <c r="L3209" i="16"/>
  <c r="K3209" i="16"/>
  <c r="J3209" i="16"/>
  <c r="I3209" i="16"/>
  <c r="H3209" i="16"/>
  <c r="G3209" i="16"/>
  <c r="F3209" i="16"/>
  <c r="E3209" i="16"/>
  <c r="M3208" i="16"/>
  <c r="L3208" i="16"/>
  <c r="K3208" i="16"/>
  <c r="J3208" i="16"/>
  <c r="I3208" i="16"/>
  <c r="H3208" i="16"/>
  <c r="G3208" i="16"/>
  <c r="E3207" i="16"/>
  <c r="F3204" i="16"/>
  <c r="E3202" i="16"/>
  <c r="E3201" i="16"/>
  <c r="E3200" i="16"/>
  <c r="E3199" i="16"/>
  <c r="E3198" i="16"/>
  <c r="E3197" i="16"/>
  <c r="M3196" i="16"/>
  <c r="L3196" i="16"/>
  <c r="K3196" i="16"/>
  <c r="J3196" i="16"/>
  <c r="I3196" i="16"/>
  <c r="H3196" i="16"/>
  <c r="G3196" i="16"/>
  <c r="E3196" i="16" s="1"/>
  <c r="F3196" i="16"/>
  <c r="E3195" i="16"/>
  <c r="E3194" i="16"/>
  <c r="M3193" i="16"/>
  <c r="L3193" i="16"/>
  <c r="K3193" i="16"/>
  <c r="K3188" i="16" s="1"/>
  <c r="J3193" i="16"/>
  <c r="J3188" i="16" s="1"/>
  <c r="I3193" i="16"/>
  <c r="I3188" i="16" s="1"/>
  <c r="H3193" i="16"/>
  <c r="G3193" i="16"/>
  <c r="F3193" i="16"/>
  <c r="F3188" i="16" s="1"/>
  <c r="E3193" i="16"/>
  <c r="E3192" i="16"/>
  <c r="E3191" i="16"/>
  <c r="E3190" i="16"/>
  <c r="M3189" i="16"/>
  <c r="L3189" i="16"/>
  <c r="L3188" i="16" s="1"/>
  <c r="K3189" i="16"/>
  <c r="J3189" i="16"/>
  <c r="I3189" i="16"/>
  <c r="H3189" i="16"/>
  <c r="G3189" i="16"/>
  <c r="F3189" i="16"/>
  <c r="E3189" i="16"/>
  <c r="H3188" i="16"/>
  <c r="G3188" i="16"/>
  <c r="E3187" i="16"/>
  <c r="E3186" i="16"/>
  <c r="E3185" i="16"/>
  <c r="E3184" i="16"/>
  <c r="E3183" i="16"/>
  <c r="E3182" i="16"/>
  <c r="E3181" i="16"/>
  <c r="E3180" i="16"/>
  <c r="E3179" i="16"/>
  <c r="M3178" i="16"/>
  <c r="L3178" i="16"/>
  <c r="K3178" i="16"/>
  <c r="J3178" i="16"/>
  <c r="I3178" i="16"/>
  <c r="H3178" i="16"/>
  <c r="G3178" i="16"/>
  <c r="F3178" i="16"/>
  <c r="E3177" i="16"/>
  <c r="E3176" i="16"/>
  <c r="E3175" i="16"/>
  <c r="E3174" i="16"/>
  <c r="E3173" i="16"/>
  <c r="M3172" i="16"/>
  <c r="L3172" i="16"/>
  <c r="K3172" i="16"/>
  <c r="K3171" i="16" s="1"/>
  <c r="J3172" i="16"/>
  <c r="I3172" i="16"/>
  <c r="H3172" i="16"/>
  <c r="G3172" i="16"/>
  <c r="G3171" i="16" s="1"/>
  <c r="F3172" i="16"/>
  <c r="E3172" i="16"/>
  <c r="M3171" i="16"/>
  <c r="L3171" i="16"/>
  <c r="J3171" i="16"/>
  <c r="I3171" i="16"/>
  <c r="H3171" i="16"/>
  <c r="F3171" i="16"/>
  <c r="E3170" i="16"/>
  <c r="E3169" i="16"/>
  <c r="M3168" i="16"/>
  <c r="M3165" i="16" s="1"/>
  <c r="L3168" i="16"/>
  <c r="K3168" i="16"/>
  <c r="J3168" i="16"/>
  <c r="J3165" i="16" s="1"/>
  <c r="I3168" i="16"/>
  <c r="H3168" i="16"/>
  <c r="G3168" i="16"/>
  <c r="F3168" i="16"/>
  <c r="E3167" i="16"/>
  <c r="M3166" i="16"/>
  <c r="L3166" i="16"/>
  <c r="L3165" i="16" s="1"/>
  <c r="K3166" i="16"/>
  <c r="J3166" i="16"/>
  <c r="I3166" i="16"/>
  <c r="H3166" i="16"/>
  <c r="G3166" i="16"/>
  <c r="F3166" i="16"/>
  <c r="F3165" i="16" s="1"/>
  <c r="E3166" i="16"/>
  <c r="K3165" i="16"/>
  <c r="H3165" i="16"/>
  <c r="G3165" i="16"/>
  <c r="E3164" i="16"/>
  <c r="E3163" i="16"/>
  <c r="E3162" i="16"/>
  <c r="E3161" i="16"/>
  <c r="E3160" i="16"/>
  <c r="E3159" i="16"/>
  <c r="E3158" i="16"/>
  <c r="E3157" i="16"/>
  <c r="E3156" i="16"/>
  <c r="E3155" i="16"/>
  <c r="M3154" i="16"/>
  <c r="L3154" i="16"/>
  <c r="K3154" i="16"/>
  <c r="J3154" i="16"/>
  <c r="J3153" i="16" s="1"/>
  <c r="J3139" i="16" s="1"/>
  <c r="J3138" i="16" s="1"/>
  <c r="I3154" i="16"/>
  <c r="H3154" i="16"/>
  <c r="G3154" i="16"/>
  <c r="F3154" i="16"/>
  <c r="M3153" i="16"/>
  <c r="L3153" i="16"/>
  <c r="K3153" i="16"/>
  <c r="I3153" i="16"/>
  <c r="G3153" i="16"/>
  <c r="F3153" i="16"/>
  <c r="E3152" i="16"/>
  <c r="M3151" i="16"/>
  <c r="L3151" i="16"/>
  <c r="K3151" i="16"/>
  <c r="J3151" i="16"/>
  <c r="I3151" i="16"/>
  <c r="H3151" i="16"/>
  <c r="G3151" i="16"/>
  <c r="E3151" i="16" s="1"/>
  <c r="F3151" i="16"/>
  <c r="E3150" i="16"/>
  <c r="E3149" i="16"/>
  <c r="E3148" i="16"/>
  <c r="M3147" i="16"/>
  <c r="L3147" i="16"/>
  <c r="K3147" i="16"/>
  <c r="J3147" i="16"/>
  <c r="I3147" i="16"/>
  <c r="E3147" i="16" s="1"/>
  <c r="H3147" i="16"/>
  <c r="G3147" i="16"/>
  <c r="F3147" i="16"/>
  <c r="E3146" i="16"/>
  <c r="E3145" i="16"/>
  <c r="E3144" i="16"/>
  <c r="E3143" i="16"/>
  <c r="M3142" i="16"/>
  <c r="L3142" i="16"/>
  <c r="K3142" i="16"/>
  <c r="K3139" i="16" s="1"/>
  <c r="K3138" i="16" s="1"/>
  <c r="J3142" i="16"/>
  <c r="I3142" i="16"/>
  <c r="H3142" i="16"/>
  <c r="G3142" i="16"/>
  <c r="G3139" i="16" s="1"/>
  <c r="F3142" i="16"/>
  <c r="E3142" i="16"/>
  <c r="E3141" i="16"/>
  <c r="E3140" i="16"/>
  <c r="M3137" i="16"/>
  <c r="L3137" i="16"/>
  <c r="K3137" i="16"/>
  <c r="J3137" i="16"/>
  <c r="I3137" i="16"/>
  <c r="H3137" i="16"/>
  <c r="G3137" i="16"/>
  <c r="F3137" i="16"/>
  <c r="E3136" i="16"/>
  <c r="M3135" i="16"/>
  <c r="L3135" i="16"/>
  <c r="K3135" i="16"/>
  <c r="J3135" i="16"/>
  <c r="E3135" i="16" s="1"/>
  <c r="I3135" i="16"/>
  <c r="H3135" i="16"/>
  <c r="G3135" i="16"/>
  <c r="F3135" i="16"/>
  <c r="E3134" i="16"/>
  <c r="E3133" i="16"/>
  <c r="M3132" i="16"/>
  <c r="L3132" i="16"/>
  <c r="K3132" i="16"/>
  <c r="J3132" i="16"/>
  <c r="I3132" i="16"/>
  <c r="H3132" i="16"/>
  <c r="G3132" i="16"/>
  <c r="F3132" i="16"/>
  <c r="E3131" i="16"/>
  <c r="E3130" i="16"/>
  <c r="E3129" i="16"/>
  <c r="M3128" i="16"/>
  <c r="M3127" i="16" s="1"/>
  <c r="L3128" i="16"/>
  <c r="K3128" i="16"/>
  <c r="J3128" i="16"/>
  <c r="I3128" i="16"/>
  <c r="H3128" i="16"/>
  <c r="G3128" i="16"/>
  <c r="F3128" i="16"/>
  <c r="K3127" i="16"/>
  <c r="H3127" i="16"/>
  <c r="G3127" i="16"/>
  <c r="F3127" i="16"/>
  <c r="E3126" i="16"/>
  <c r="E3125" i="16"/>
  <c r="E3124" i="16"/>
  <c r="E3123" i="16"/>
  <c r="E3122" i="16"/>
  <c r="E3121" i="16"/>
  <c r="E3120" i="16"/>
  <c r="E3119" i="16"/>
  <c r="E3118" i="16"/>
  <c r="M3117" i="16"/>
  <c r="L3117" i="16"/>
  <c r="K3117" i="16"/>
  <c r="J3117" i="16"/>
  <c r="E3117" i="16" s="1"/>
  <c r="I3117" i="16"/>
  <c r="H3117" i="16"/>
  <c r="G3117" i="16"/>
  <c r="F3117" i="16"/>
  <c r="E3116" i="16"/>
  <c r="E3115" i="16"/>
  <c r="E3114" i="16"/>
  <c r="E3113" i="16"/>
  <c r="E3112" i="16"/>
  <c r="M3111" i="16"/>
  <c r="L3111" i="16"/>
  <c r="K3111" i="16"/>
  <c r="K3110" i="16" s="1"/>
  <c r="J3111" i="16"/>
  <c r="J3110" i="16" s="1"/>
  <c r="I3111" i="16"/>
  <c r="I3110" i="16" s="1"/>
  <c r="H3111" i="16"/>
  <c r="G3111" i="16"/>
  <c r="F3111" i="16"/>
  <c r="M3110" i="16"/>
  <c r="L3110" i="16"/>
  <c r="G3110" i="16"/>
  <c r="F3110" i="16"/>
  <c r="E3109" i="16"/>
  <c r="E3108" i="16"/>
  <c r="M3107" i="16"/>
  <c r="M3104" i="16" s="1"/>
  <c r="L3107" i="16"/>
  <c r="K3107" i="16"/>
  <c r="K3104" i="16" s="1"/>
  <c r="J3107" i="16"/>
  <c r="J3104" i="16" s="1"/>
  <c r="I3107" i="16"/>
  <c r="I3104" i="16" s="1"/>
  <c r="H3107" i="16"/>
  <c r="E3107" i="16" s="1"/>
  <c r="G3107" i="16"/>
  <c r="F3107" i="16"/>
  <c r="E3106" i="16"/>
  <c r="M3105" i="16"/>
  <c r="L3105" i="16"/>
  <c r="K3105" i="16"/>
  <c r="J3105" i="16"/>
  <c r="I3105" i="16"/>
  <c r="H3105" i="16"/>
  <c r="H3104" i="16" s="1"/>
  <c r="G3105" i="16"/>
  <c r="F3105" i="16"/>
  <c r="F3104" i="16" s="1"/>
  <c r="F3078" i="16" s="1"/>
  <c r="F3077" i="16" s="1"/>
  <c r="F3076" i="16" s="1"/>
  <c r="L3104" i="16"/>
  <c r="E3103" i="16"/>
  <c r="E3102" i="16"/>
  <c r="E3101" i="16"/>
  <c r="E3100" i="16"/>
  <c r="E3099" i="16"/>
  <c r="E3098" i="16"/>
  <c r="E3097" i="16"/>
  <c r="E3096" i="16"/>
  <c r="E3095" i="16"/>
  <c r="E3094" i="16"/>
  <c r="M3093" i="16"/>
  <c r="M3092" i="16" s="1"/>
  <c r="L3093" i="16"/>
  <c r="L3092" i="16" s="1"/>
  <c r="K3093" i="16"/>
  <c r="J3093" i="16"/>
  <c r="I3093" i="16"/>
  <c r="H3093" i="16"/>
  <c r="G3093" i="16"/>
  <c r="F3093" i="16"/>
  <c r="K3092" i="16"/>
  <c r="J3092" i="16"/>
  <c r="H3092" i="16"/>
  <c r="G3092" i="16"/>
  <c r="F3092" i="16"/>
  <c r="E3091" i="16"/>
  <c r="M3090" i="16"/>
  <c r="L3090" i="16"/>
  <c r="K3090" i="16"/>
  <c r="J3090" i="16"/>
  <c r="I3090" i="16"/>
  <c r="H3090" i="16"/>
  <c r="G3090" i="16"/>
  <c r="F3090" i="16"/>
  <c r="E3090" i="16"/>
  <c r="E3089" i="16"/>
  <c r="E3088" i="16"/>
  <c r="E3087" i="16"/>
  <c r="M3086" i="16"/>
  <c r="L3086" i="16"/>
  <c r="K3086" i="16"/>
  <c r="J3086" i="16"/>
  <c r="I3086" i="16"/>
  <c r="H3086" i="16"/>
  <c r="G3086" i="16"/>
  <c r="F3086" i="16"/>
  <c r="E3085" i="16"/>
  <c r="E3084" i="16"/>
  <c r="M3083" i="16"/>
  <c r="M2881" i="16" s="1"/>
  <c r="L3083" i="16"/>
  <c r="L2881" i="16" s="1"/>
  <c r="K3083" i="16"/>
  <c r="K2881" i="16" s="1"/>
  <c r="J3083" i="16"/>
  <c r="J3081" i="16" s="1"/>
  <c r="I3083" i="16"/>
  <c r="I2881" i="16" s="1"/>
  <c r="H3083" i="16"/>
  <c r="H2881" i="16" s="1"/>
  <c r="G3083" i="16"/>
  <c r="E3083" i="16" s="1"/>
  <c r="M3082" i="16"/>
  <c r="L3082" i="16"/>
  <c r="K3082" i="16"/>
  <c r="J3082" i="16"/>
  <c r="I3082" i="16"/>
  <c r="H3082" i="16"/>
  <c r="E3082" i="16" s="1"/>
  <c r="G3082" i="16"/>
  <c r="I3081" i="16"/>
  <c r="H3081" i="16"/>
  <c r="F3081" i="16"/>
  <c r="M3080" i="16"/>
  <c r="L3080" i="16"/>
  <c r="K3080" i="16"/>
  <c r="J3080" i="16"/>
  <c r="I3080" i="16"/>
  <c r="H3080" i="16"/>
  <c r="G3080" i="16"/>
  <c r="E3079" i="16"/>
  <c r="J3078" i="16"/>
  <c r="J3077" i="16" s="1"/>
  <c r="J3076" i="16" s="1"/>
  <c r="E3075" i="16"/>
  <c r="M3074" i="16"/>
  <c r="J3073" i="16"/>
  <c r="E3072" i="16"/>
  <c r="E3071" i="16"/>
  <c r="L3070" i="16"/>
  <c r="J3070" i="16"/>
  <c r="E3069" i="16"/>
  <c r="E3068" i="16"/>
  <c r="M3067" i="16"/>
  <c r="L3067" i="16"/>
  <c r="K3067" i="16"/>
  <c r="J3067" i="16"/>
  <c r="I3067" i="16"/>
  <c r="H3067" i="16"/>
  <c r="E3067" i="16" s="1"/>
  <c r="G3067" i="16"/>
  <c r="F3067" i="16"/>
  <c r="M3066" i="16"/>
  <c r="L3066" i="16"/>
  <c r="L2937" i="16" s="1"/>
  <c r="K3066" i="16"/>
  <c r="J3066" i="16"/>
  <c r="I3066" i="16"/>
  <c r="I2937" i="16" s="1"/>
  <c r="H3066" i="16"/>
  <c r="G3066" i="16"/>
  <c r="G2937" i="16" s="1"/>
  <c r="M3065" i="16"/>
  <c r="L3065" i="16"/>
  <c r="K3065" i="16"/>
  <c r="K3064" i="16" s="1"/>
  <c r="J3065" i="16"/>
  <c r="I3065" i="16"/>
  <c r="H3065" i="16"/>
  <c r="G3065" i="16"/>
  <c r="M3064" i="16"/>
  <c r="M3059" i="16" s="1"/>
  <c r="M2930" i="16" s="1"/>
  <c r="L3064" i="16"/>
  <c r="F3064" i="16"/>
  <c r="F3059" i="16" s="1"/>
  <c r="E3063" i="16"/>
  <c r="E3062" i="16"/>
  <c r="E3061" i="16"/>
  <c r="M3060" i="16"/>
  <c r="L3060" i="16"/>
  <c r="L3059" i="16" s="1"/>
  <c r="L2930" i="16" s="1"/>
  <c r="K3060" i="16"/>
  <c r="K3059" i="16" s="1"/>
  <c r="K2930" i="16" s="1"/>
  <c r="J3060" i="16"/>
  <c r="I3060" i="16"/>
  <c r="H3060" i="16"/>
  <c r="G3060" i="16"/>
  <c r="F3060" i="16"/>
  <c r="E3058" i="16"/>
  <c r="E3057" i="16"/>
  <c r="E3056" i="16"/>
  <c r="E3055" i="16"/>
  <c r="E3054" i="16"/>
  <c r="E3053" i="16"/>
  <c r="E3052" i="16"/>
  <c r="E3051" i="16"/>
  <c r="E3050" i="16"/>
  <c r="M3049" i="16"/>
  <c r="L3049" i="16"/>
  <c r="K3049" i="16"/>
  <c r="J3049" i="16"/>
  <c r="I3049" i="16"/>
  <c r="H3049" i="16"/>
  <c r="G3049" i="16"/>
  <c r="F3049" i="16"/>
  <c r="E3049" i="16"/>
  <c r="E3048" i="16"/>
  <c r="E3047" i="16"/>
  <c r="E3046" i="16"/>
  <c r="E3045" i="16"/>
  <c r="E3044" i="16"/>
  <c r="M3043" i="16"/>
  <c r="M3042" i="16" s="1"/>
  <c r="L3043" i="16"/>
  <c r="L3042" i="16" s="1"/>
  <c r="K3043" i="16"/>
  <c r="K3042" i="16" s="1"/>
  <c r="J3043" i="16"/>
  <c r="J3042" i="16" s="1"/>
  <c r="I3043" i="16"/>
  <c r="I3042" i="16" s="1"/>
  <c r="H3043" i="16"/>
  <c r="H3042" i="16" s="1"/>
  <c r="G3043" i="16"/>
  <c r="E3043" i="16" s="1"/>
  <c r="F3043" i="16"/>
  <c r="F3042" i="16" s="1"/>
  <c r="G3042" i="16"/>
  <c r="E3042" i="16" s="1"/>
  <c r="E3041" i="16"/>
  <c r="E3040" i="16"/>
  <c r="M3039" i="16"/>
  <c r="M3036" i="16" s="1"/>
  <c r="L3039" i="16"/>
  <c r="K3039" i="16"/>
  <c r="J3039" i="16"/>
  <c r="I3039" i="16"/>
  <c r="H3039" i="16"/>
  <c r="G3039" i="16"/>
  <c r="F3039" i="16"/>
  <c r="E3038" i="16"/>
  <c r="M3037" i="16"/>
  <c r="L3037" i="16"/>
  <c r="K3037" i="16"/>
  <c r="J3037" i="16"/>
  <c r="I3037" i="16"/>
  <c r="H3037" i="16"/>
  <c r="H3036" i="16" s="1"/>
  <c r="G3037" i="16"/>
  <c r="G3036" i="16" s="1"/>
  <c r="F3037" i="16"/>
  <c r="F3036" i="16" s="1"/>
  <c r="E3037" i="16"/>
  <c r="K3036" i="16"/>
  <c r="I3036" i="16"/>
  <c r="E3035" i="16"/>
  <c r="E3034" i="16"/>
  <c r="E3033" i="16"/>
  <c r="E3032" i="16"/>
  <c r="E3031" i="16"/>
  <c r="M3030" i="16"/>
  <c r="M2896" i="16" s="1"/>
  <c r="L3030" i="16"/>
  <c r="K3030" i="16"/>
  <c r="J3030" i="16"/>
  <c r="I3030" i="16"/>
  <c r="I3025" i="16" s="1"/>
  <c r="I3024" i="16" s="1"/>
  <c r="H3030" i="16"/>
  <c r="G3030" i="16"/>
  <c r="E3030" i="16"/>
  <c r="E3029" i="16"/>
  <c r="E3028" i="16"/>
  <c r="E3027" i="16"/>
  <c r="M3026" i="16"/>
  <c r="L3026" i="16"/>
  <c r="K3026" i="16"/>
  <c r="J3026" i="16"/>
  <c r="I3026" i="16"/>
  <c r="I3073" i="16" s="1"/>
  <c r="H3026" i="16"/>
  <c r="H3073" i="16" s="1"/>
  <c r="G3026" i="16"/>
  <c r="E3026" i="16"/>
  <c r="G3025" i="16"/>
  <c r="F3025" i="16"/>
  <c r="F3024" i="16"/>
  <c r="M3023" i="16"/>
  <c r="M3070" i="16" s="1"/>
  <c r="L3023" i="16"/>
  <c r="K3023" i="16"/>
  <c r="J3023" i="16"/>
  <c r="I3023" i="16"/>
  <c r="H3023" i="16"/>
  <c r="G3023" i="16"/>
  <c r="E3023" i="16"/>
  <c r="M3022" i="16"/>
  <c r="K3022" i="16"/>
  <c r="I3022" i="16"/>
  <c r="F3022" i="16"/>
  <c r="F3010" i="16" s="1"/>
  <c r="F3009" i="16" s="1"/>
  <c r="E3021" i="16"/>
  <c r="E3020" i="16"/>
  <c r="E3019" i="16"/>
  <c r="M3018" i="16"/>
  <c r="L3018" i="16"/>
  <c r="K3018" i="16"/>
  <c r="J3018" i="16"/>
  <c r="I3018" i="16"/>
  <c r="H3018" i="16"/>
  <c r="G3018" i="16"/>
  <c r="F3018" i="16"/>
  <c r="E3017" i="16"/>
  <c r="E3016" i="16"/>
  <c r="E3015" i="16"/>
  <c r="E3014" i="16"/>
  <c r="M3013" i="16"/>
  <c r="L3013" i="16"/>
  <c r="K3013" i="16"/>
  <c r="J3013" i="16"/>
  <c r="I3013" i="16"/>
  <c r="H3013" i="16"/>
  <c r="G3013" i="16"/>
  <c r="E3013" i="16" s="1"/>
  <c r="F3013" i="16"/>
  <c r="E3012" i="16"/>
  <c r="E3011" i="16"/>
  <c r="F3008" i="16"/>
  <c r="E3007" i="16"/>
  <c r="F3005" i="16"/>
  <c r="E3004" i="16"/>
  <c r="J3003" i="16"/>
  <c r="I3003" i="16"/>
  <c r="H3003" i="16"/>
  <c r="G3003" i="16"/>
  <c r="G3002" i="16" s="1"/>
  <c r="M3002" i="16"/>
  <c r="L3002" i="16"/>
  <c r="K3002" i="16"/>
  <c r="I3002" i="16"/>
  <c r="F3002" i="16"/>
  <c r="E3001" i="16"/>
  <c r="E3000" i="16"/>
  <c r="M2999" i="16"/>
  <c r="L2999" i="16"/>
  <c r="K2999" i="16"/>
  <c r="J2999" i="16"/>
  <c r="I2999" i="16"/>
  <c r="H2999" i="16"/>
  <c r="G2999" i="16"/>
  <c r="F2999" i="16"/>
  <c r="E2998" i="16"/>
  <c r="E2997" i="16"/>
  <c r="E2996" i="16"/>
  <c r="M2995" i="16"/>
  <c r="L2995" i="16"/>
  <c r="K2995" i="16"/>
  <c r="J2995" i="16"/>
  <c r="I2995" i="16"/>
  <c r="I2994" i="16" s="1"/>
  <c r="H2995" i="16"/>
  <c r="H2994" i="16" s="1"/>
  <c r="G2995" i="16"/>
  <c r="F2995" i="16"/>
  <c r="F2994" i="16" s="1"/>
  <c r="E2995" i="16"/>
  <c r="M2994" i="16"/>
  <c r="G2994" i="16"/>
  <c r="M2993" i="16"/>
  <c r="M2929" i="16" s="1"/>
  <c r="L2993" i="16"/>
  <c r="L2929" i="16" s="1"/>
  <c r="K2993" i="16"/>
  <c r="K2929" i="16" s="1"/>
  <c r="J2993" i="16"/>
  <c r="I2993" i="16"/>
  <c r="H2993" i="16"/>
  <c r="G2993" i="16"/>
  <c r="E2993" i="16"/>
  <c r="E2992" i="16"/>
  <c r="E2991" i="16"/>
  <c r="E2990" i="16"/>
  <c r="M2989" i="16"/>
  <c r="L2989" i="16"/>
  <c r="K2989" i="16"/>
  <c r="K2983" i="16" s="1"/>
  <c r="J2989" i="16"/>
  <c r="I2989" i="16"/>
  <c r="H2989" i="16"/>
  <c r="G2989" i="16"/>
  <c r="E2988" i="16"/>
  <c r="E2987" i="16"/>
  <c r="E2986" i="16"/>
  <c r="E2985" i="16"/>
  <c r="E2984" i="16"/>
  <c r="J2983" i="16"/>
  <c r="I2983" i="16"/>
  <c r="H2983" i="16"/>
  <c r="G2983" i="16"/>
  <c r="F2983" i="16"/>
  <c r="E2983" i="16"/>
  <c r="E2982" i="16"/>
  <c r="E2981" i="16"/>
  <c r="E2980" i="16"/>
  <c r="E2979" i="16"/>
  <c r="M2978" i="16"/>
  <c r="L2978" i="16"/>
  <c r="K2978" i="16"/>
  <c r="J2978" i="16"/>
  <c r="I2978" i="16"/>
  <c r="H2978" i="16"/>
  <c r="H2977" i="16" s="1"/>
  <c r="H2976" i="16" s="1"/>
  <c r="G2978" i="16"/>
  <c r="G2977" i="16" s="1"/>
  <c r="E2978" i="16"/>
  <c r="M2977" i="16"/>
  <c r="M2976" i="16" s="1"/>
  <c r="L2977" i="16"/>
  <c r="L2976" i="16" s="1"/>
  <c r="K2977" i="16"/>
  <c r="K2976" i="16" s="1"/>
  <c r="J2977" i="16"/>
  <c r="J2976" i="16" s="1"/>
  <c r="I2977" i="16"/>
  <c r="I2976" i="16" s="1"/>
  <c r="F2977" i="16"/>
  <c r="F2976" i="16"/>
  <c r="E2975" i="16"/>
  <c r="E2974" i="16"/>
  <c r="M2973" i="16"/>
  <c r="L2973" i="16"/>
  <c r="K2973" i="16"/>
  <c r="J2973" i="16"/>
  <c r="I2973" i="16"/>
  <c r="H2973" i="16"/>
  <c r="G2973" i="16"/>
  <c r="E2973" i="16" s="1"/>
  <c r="F2973" i="16"/>
  <c r="M2972" i="16"/>
  <c r="M2906" i="16" s="1"/>
  <c r="L2972" i="16"/>
  <c r="K2972" i="16"/>
  <c r="J2972" i="16"/>
  <c r="I2972" i="16"/>
  <c r="I2906" i="16" s="1"/>
  <c r="H2972" i="16"/>
  <c r="G2972" i="16"/>
  <c r="F2972" i="16"/>
  <c r="F2971" i="16" s="1"/>
  <c r="F2970" i="16" s="1"/>
  <c r="M2971" i="16"/>
  <c r="M2970" i="16" s="1"/>
  <c r="L2971" i="16"/>
  <c r="L2970" i="16" s="1"/>
  <c r="K2971" i="16"/>
  <c r="K2970" i="16" s="1"/>
  <c r="I2971" i="16"/>
  <c r="I2970" i="16" s="1"/>
  <c r="E2969" i="16"/>
  <c r="E2968" i="16"/>
  <c r="E2967" i="16"/>
  <c r="E2966" i="16"/>
  <c r="E2965" i="16"/>
  <c r="E2964" i="16"/>
  <c r="E2963" i="16"/>
  <c r="E2962" i="16"/>
  <c r="E2961" i="16"/>
  <c r="E2960" i="16"/>
  <c r="M2959" i="16"/>
  <c r="M2958" i="16" s="1"/>
  <c r="L2959" i="16"/>
  <c r="L2958" i="16" s="1"/>
  <c r="K2959" i="16"/>
  <c r="K2958" i="16" s="1"/>
  <c r="J2959" i="16"/>
  <c r="I2959" i="16"/>
  <c r="H2959" i="16"/>
  <c r="H2958" i="16" s="1"/>
  <c r="G2959" i="16"/>
  <c r="F2959" i="16"/>
  <c r="F2958" i="16" s="1"/>
  <c r="E2959" i="16"/>
  <c r="J2958" i="16"/>
  <c r="I2958" i="16"/>
  <c r="G2958" i="16"/>
  <c r="E2957" i="16"/>
  <c r="M2956" i="16"/>
  <c r="L2956" i="16"/>
  <c r="K2956" i="16"/>
  <c r="J2956" i="16"/>
  <c r="E2956" i="16" s="1"/>
  <c r="I2956" i="16"/>
  <c r="H2956" i="16"/>
  <c r="G2956" i="16"/>
  <c r="F2956" i="16"/>
  <c r="E2955" i="16"/>
  <c r="E2954" i="16"/>
  <c r="E2953" i="16"/>
  <c r="M2952" i="16"/>
  <c r="L2952" i="16"/>
  <c r="K2952" i="16"/>
  <c r="J2952" i="16"/>
  <c r="I2952" i="16"/>
  <c r="H2952" i="16"/>
  <c r="G2952" i="16"/>
  <c r="E2952" i="16" s="1"/>
  <c r="F2952" i="16"/>
  <c r="F2944" i="16" s="1"/>
  <c r="F2943" i="16" s="1"/>
  <c r="E2951" i="16"/>
  <c r="E2950" i="16"/>
  <c r="E2949" i="16"/>
  <c r="E2948" i="16"/>
  <c r="M2947" i="16"/>
  <c r="L2947" i="16"/>
  <c r="K2947" i="16"/>
  <c r="J2947" i="16"/>
  <c r="I2947" i="16"/>
  <c r="H2947" i="16"/>
  <c r="G2947" i="16"/>
  <c r="F2947" i="16"/>
  <c r="M2946" i="16"/>
  <c r="L2946" i="16"/>
  <c r="K2946" i="16"/>
  <c r="J2946" i="16"/>
  <c r="I2946" i="16"/>
  <c r="H2946" i="16"/>
  <c r="G2946" i="16"/>
  <c r="E2946" i="16" s="1"/>
  <c r="M2945" i="16"/>
  <c r="L2945" i="16"/>
  <c r="K2945" i="16"/>
  <c r="J2945" i="16"/>
  <c r="I2945" i="16"/>
  <c r="H2945" i="16"/>
  <c r="G2945" i="16"/>
  <c r="E2945" i="16"/>
  <c r="F2942" i="16"/>
  <c r="F2941" i="16" s="1"/>
  <c r="E2940" i="16"/>
  <c r="M2939" i="16"/>
  <c r="M2938" i="16" s="1"/>
  <c r="L2939" i="16"/>
  <c r="K2939" i="16"/>
  <c r="F2939" i="16"/>
  <c r="F2938" i="16" s="1"/>
  <c r="L2938" i="16"/>
  <c r="K2938" i="16"/>
  <c r="M2937" i="16"/>
  <c r="K2937" i="16"/>
  <c r="K2935" i="16" s="1"/>
  <c r="F2937" i="16"/>
  <c r="M2936" i="16"/>
  <c r="M2935" i="16" s="1"/>
  <c r="L2936" i="16"/>
  <c r="L2935" i="16" s="1"/>
  <c r="K2936" i="16"/>
  <c r="J2936" i="16"/>
  <c r="H2936" i="16"/>
  <c r="F2936" i="16"/>
  <c r="F2935" i="16"/>
  <c r="E2934" i="16"/>
  <c r="E2933" i="16"/>
  <c r="E2932" i="16"/>
  <c r="M2931" i="16"/>
  <c r="L2931" i="16"/>
  <c r="K2931" i="16"/>
  <c r="J2931" i="16"/>
  <c r="I2931" i="16"/>
  <c r="H2931" i="16"/>
  <c r="G2931" i="16"/>
  <c r="E2931" i="16" s="1"/>
  <c r="F2931" i="16"/>
  <c r="F2930" i="16"/>
  <c r="G2929" i="16"/>
  <c r="E2928" i="16"/>
  <c r="E2927" i="16"/>
  <c r="E2926" i="16"/>
  <c r="L2925" i="16"/>
  <c r="K2925" i="16"/>
  <c r="I2925" i="16"/>
  <c r="H2925" i="16"/>
  <c r="G2925" i="16"/>
  <c r="K2924" i="16"/>
  <c r="J2924" i="16"/>
  <c r="I2924" i="16"/>
  <c r="H2924" i="16"/>
  <c r="G2924" i="16"/>
  <c r="E2924" i="16"/>
  <c r="M2923" i="16"/>
  <c r="I2923" i="16"/>
  <c r="G2923" i="16"/>
  <c r="F2923" i="16"/>
  <c r="M2922" i="16"/>
  <c r="L2922" i="16"/>
  <c r="K2922" i="16"/>
  <c r="J2922" i="16"/>
  <c r="I2922" i="16"/>
  <c r="H2922" i="16"/>
  <c r="G2922" i="16"/>
  <c r="F2922" i="16"/>
  <c r="E2922" i="16"/>
  <c r="M2921" i="16"/>
  <c r="K2921" i="16"/>
  <c r="J2921" i="16"/>
  <c r="I2921" i="16"/>
  <c r="G2921" i="16"/>
  <c r="M2920" i="16"/>
  <c r="K2920" i="16"/>
  <c r="G2920" i="16"/>
  <c r="F2920" i="16"/>
  <c r="M2919" i="16"/>
  <c r="L2919" i="16"/>
  <c r="K2919" i="16"/>
  <c r="J2919" i="16"/>
  <c r="I2919" i="16"/>
  <c r="G2919" i="16"/>
  <c r="F2918" i="16"/>
  <c r="E2917" i="16"/>
  <c r="M2916" i="16"/>
  <c r="L2916" i="16"/>
  <c r="K2916" i="16"/>
  <c r="J2916" i="16"/>
  <c r="I2916" i="16"/>
  <c r="H2916" i="16"/>
  <c r="G2916" i="16"/>
  <c r="F2916" i="16"/>
  <c r="E2915" i="16"/>
  <c r="M2914" i="16"/>
  <c r="L2914" i="16"/>
  <c r="H2914" i="16"/>
  <c r="G2914" i="16"/>
  <c r="F2914" i="16"/>
  <c r="K2913" i="16"/>
  <c r="I2913" i="16"/>
  <c r="F2913" i="16"/>
  <c r="E2910" i="16"/>
  <c r="E2909" i="16"/>
  <c r="M2908" i="16"/>
  <c r="L2908" i="16"/>
  <c r="K2908" i="16"/>
  <c r="J2908" i="16"/>
  <c r="I2908" i="16"/>
  <c r="H2908" i="16"/>
  <c r="G2908" i="16"/>
  <c r="F2908" i="16"/>
  <c r="E2908" i="16"/>
  <c r="H2907" i="16"/>
  <c r="E2907" i="16"/>
  <c r="L2906" i="16"/>
  <c r="K2906" i="16"/>
  <c r="K2905" i="16" s="1"/>
  <c r="K2904" i="16" s="1"/>
  <c r="M2905" i="16"/>
  <c r="M2904" i="16" s="1"/>
  <c r="L2905" i="16"/>
  <c r="L2904" i="16" s="1"/>
  <c r="I2905" i="16"/>
  <c r="I2904" i="16" s="1"/>
  <c r="F2905" i="16"/>
  <c r="F2904" i="16"/>
  <c r="M2902" i="16"/>
  <c r="L2902" i="16"/>
  <c r="K2902" i="16"/>
  <c r="J2902" i="16"/>
  <c r="I2902" i="16"/>
  <c r="H2902" i="16"/>
  <c r="G2902" i="16"/>
  <c r="M2901" i="16"/>
  <c r="L2901" i="16"/>
  <c r="K2901" i="16"/>
  <c r="J2901" i="16"/>
  <c r="I2901" i="16"/>
  <c r="H2901" i="16"/>
  <c r="G2901" i="16"/>
  <c r="F2901" i="16"/>
  <c r="E2901" i="16"/>
  <c r="M2900" i="16"/>
  <c r="L2900" i="16"/>
  <c r="K2900" i="16"/>
  <c r="J2900" i="16"/>
  <c r="H2900" i="16"/>
  <c r="F2899" i="16"/>
  <c r="E2898" i="16"/>
  <c r="E2897" i="16"/>
  <c r="I2896" i="16"/>
  <c r="G2896" i="16"/>
  <c r="F2896" i="16"/>
  <c r="F2891" i="16" s="1"/>
  <c r="F2890" i="16" s="1"/>
  <c r="E2895" i="16"/>
  <c r="E2894" i="16"/>
  <c r="J2893" i="16"/>
  <c r="H2893" i="16"/>
  <c r="G2893" i="16"/>
  <c r="F2893" i="16"/>
  <c r="F2892" i="16"/>
  <c r="M2889" i="16"/>
  <c r="G2889" i="16"/>
  <c r="F2889" i="16"/>
  <c r="M2888" i="16"/>
  <c r="F2888" i="16"/>
  <c r="G2887" i="16"/>
  <c r="E2886" i="16"/>
  <c r="E2885" i="16"/>
  <c r="M2884" i="16"/>
  <c r="L2884" i="16"/>
  <c r="K2884" i="16"/>
  <c r="J2884" i="16"/>
  <c r="I2884" i="16"/>
  <c r="H2884" i="16"/>
  <c r="F2884" i="16"/>
  <c r="E2883" i="16"/>
  <c r="M2882" i="16"/>
  <c r="L2882" i="16"/>
  <c r="K2882" i="16"/>
  <c r="J2882" i="16"/>
  <c r="I2882" i="16"/>
  <c r="H2882" i="16"/>
  <c r="G2882" i="16"/>
  <c r="E2882" i="16" s="1"/>
  <c r="F2882" i="16"/>
  <c r="J2881" i="16"/>
  <c r="F2881" i="16"/>
  <c r="J2880" i="16"/>
  <c r="J2879" i="16" s="1"/>
  <c r="I2880" i="16"/>
  <c r="I2879" i="16" s="1"/>
  <c r="H2880" i="16"/>
  <c r="H2879" i="16" s="1"/>
  <c r="G2880" i="16"/>
  <c r="F2880" i="16"/>
  <c r="F2879" i="16"/>
  <c r="F2878" i="16"/>
  <c r="F2877" i="16"/>
  <c r="E2862" i="16"/>
  <c r="E2861" i="16"/>
  <c r="E2860" i="16"/>
  <c r="G2859" i="16"/>
  <c r="E2859" i="16" s="1"/>
  <c r="E2858" i="16"/>
  <c r="E2857" i="16"/>
  <c r="M2856" i="16"/>
  <c r="L2856" i="16"/>
  <c r="K2856" i="16"/>
  <c r="J2856" i="16"/>
  <c r="I2856" i="16"/>
  <c r="H2856" i="16"/>
  <c r="G2856" i="16"/>
  <c r="E2856" i="16" s="1"/>
  <c r="E2855" i="16"/>
  <c r="M2854" i="16"/>
  <c r="L2854" i="16"/>
  <c r="K2854" i="16"/>
  <c r="J2854" i="16"/>
  <c r="I2854" i="16"/>
  <c r="H2854" i="16"/>
  <c r="G2854" i="16"/>
  <c r="F2854" i="16"/>
  <c r="E2854" i="16"/>
  <c r="E2853" i="16"/>
  <c r="E2852" i="16"/>
  <c r="M2851" i="16"/>
  <c r="M2850" i="16" s="1"/>
  <c r="L2851" i="16"/>
  <c r="L2850" i="16" s="1"/>
  <c r="K2851" i="16"/>
  <c r="J2851" i="16"/>
  <c r="I2851" i="16"/>
  <c r="H2851" i="16"/>
  <c r="G2851" i="16"/>
  <c r="E2851" i="16" s="1"/>
  <c r="F2851" i="16"/>
  <c r="K2850" i="16"/>
  <c r="J2850" i="16"/>
  <c r="I2850" i="16"/>
  <c r="H2850" i="16"/>
  <c r="E2850" i="16" s="1"/>
  <c r="G2850" i="16"/>
  <c r="F2850" i="16"/>
  <c r="E2849" i="16"/>
  <c r="E2848" i="16"/>
  <c r="E2847" i="16"/>
  <c r="M2846" i="16"/>
  <c r="M2840" i="16" s="1"/>
  <c r="M2839" i="16" s="1"/>
  <c r="L2846" i="16"/>
  <c r="L2840" i="16" s="1"/>
  <c r="L2839" i="16" s="1"/>
  <c r="K2846" i="16"/>
  <c r="K2840" i="16" s="1"/>
  <c r="J2846" i="16"/>
  <c r="I2846" i="16"/>
  <c r="H2846" i="16"/>
  <c r="G2846" i="16"/>
  <c r="F2846" i="16"/>
  <c r="E2845" i="16"/>
  <c r="E2844" i="16"/>
  <c r="E2843" i="16"/>
  <c r="E2842" i="16"/>
  <c r="M2841" i="16"/>
  <c r="L2841" i="16"/>
  <c r="K2841" i="16"/>
  <c r="J2841" i="16"/>
  <c r="I2841" i="16"/>
  <c r="I2840" i="16" s="1"/>
  <c r="H2841" i="16"/>
  <c r="G2841" i="16"/>
  <c r="F2841" i="16"/>
  <c r="H2840" i="16"/>
  <c r="G2840" i="16"/>
  <c r="F2840" i="16"/>
  <c r="F2839" i="16" s="1"/>
  <c r="E2838" i="16"/>
  <c r="E2837" i="16"/>
  <c r="E2836" i="16"/>
  <c r="E2835" i="16"/>
  <c r="E2834" i="16"/>
  <c r="E2833" i="16"/>
  <c r="E2832" i="16"/>
  <c r="E2831" i="16"/>
  <c r="E2830" i="16"/>
  <c r="E2829" i="16"/>
  <c r="E2828" i="16"/>
  <c r="E2827" i="16"/>
  <c r="M2826" i="16"/>
  <c r="L2826" i="16"/>
  <c r="K2826" i="16"/>
  <c r="J2826" i="16"/>
  <c r="I2826" i="16"/>
  <c r="H2826" i="16"/>
  <c r="G2826" i="16"/>
  <c r="F2826" i="16"/>
  <c r="E2825" i="16"/>
  <c r="E2824" i="16"/>
  <c r="E2823" i="16"/>
  <c r="E2822" i="16"/>
  <c r="E2821" i="16"/>
  <c r="E2820" i="16"/>
  <c r="E2819" i="16"/>
  <c r="E2818" i="16"/>
  <c r="E2817" i="16"/>
  <c r="E2816" i="16"/>
  <c r="E2815" i="16"/>
  <c r="M2814" i="16"/>
  <c r="L2814" i="16"/>
  <c r="L2813" i="16" s="1"/>
  <c r="K2814" i="16"/>
  <c r="K2813" i="16" s="1"/>
  <c r="J2814" i="16"/>
  <c r="J2813" i="16" s="1"/>
  <c r="I2814" i="16"/>
  <c r="I2813" i="16" s="1"/>
  <c r="H2814" i="16"/>
  <c r="H2813" i="16" s="1"/>
  <c r="G2814" i="16"/>
  <c r="G2813" i="16" s="1"/>
  <c r="F2814" i="16"/>
  <c r="F2813" i="16" s="1"/>
  <c r="F2801" i="16" s="1"/>
  <c r="E2814" i="16"/>
  <c r="M2813" i="16"/>
  <c r="E2813" i="16"/>
  <c r="E2801" i="16" s="1"/>
  <c r="E2812" i="16"/>
  <c r="E2811" i="16"/>
  <c r="E2810" i="16"/>
  <c r="E2809" i="16"/>
  <c r="E2808" i="16"/>
  <c r="E2807" i="16"/>
  <c r="E2806" i="16"/>
  <c r="E2805" i="16"/>
  <c r="E2804" i="16"/>
  <c r="M2803" i="16"/>
  <c r="L2803" i="16"/>
  <c r="K2803" i="16"/>
  <c r="J2803" i="16"/>
  <c r="I2803" i="16"/>
  <c r="H2803" i="16"/>
  <c r="G2803" i="16"/>
  <c r="E2803" i="16" s="1"/>
  <c r="F2803" i="16"/>
  <c r="F2802" i="16" s="1"/>
  <c r="M2802" i="16"/>
  <c r="L2802" i="16"/>
  <c r="K2802" i="16"/>
  <c r="J2802" i="16"/>
  <c r="I2802" i="16"/>
  <c r="H2802" i="16"/>
  <c r="G2802" i="16"/>
  <c r="E2802" i="16" s="1"/>
  <c r="E2800" i="16"/>
  <c r="M2799" i="16"/>
  <c r="L2799" i="16"/>
  <c r="K2799" i="16"/>
  <c r="J2799" i="16"/>
  <c r="I2799" i="16"/>
  <c r="H2799" i="16"/>
  <c r="G2799" i="16"/>
  <c r="F2799" i="16"/>
  <c r="E2798" i="16"/>
  <c r="E2797" i="16"/>
  <c r="M2796" i="16"/>
  <c r="L2796" i="16"/>
  <c r="K2796" i="16"/>
  <c r="J2796" i="16"/>
  <c r="I2796" i="16"/>
  <c r="H2796" i="16"/>
  <c r="E2796" i="16" s="1"/>
  <c r="G2796" i="16"/>
  <c r="F2796" i="16"/>
  <c r="E2795" i="16"/>
  <c r="E2794" i="16"/>
  <c r="E2793" i="16"/>
  <c r="M2792" i="16"/>
  <c r="L2792" i="16"/>
  <c r="K2792" i="16"/>
  <c r="J2792" i="16"/>
  <c r="I2792" i="16"/>
  <c r="I2791" i="16" s="1"/>
  <c r="H2792" i="16"/>
  <c r="G2792" i="16"/>
  <c r="F2792" i="16"/>
  <c r="F2791" i="16" s="1"/>
  <c r="M2791" i="16"/>
  <c r="L2791" i="16"/>
  <c r="K2791" i="16"/>
  <c r="J2791" i="16"/>
  <c r="E2790" i="16"/>
  <c r="E2789" i="16"/>
  <c r="E2788" i="16"/>
  <c r="E2787" i="16"/>
  <c r="E2786" i="16"/>
  <c r="E2785" i="16"/>
  <c r="E2784" i="16"/>
  <c r="E2783" i="16"/>
  <c r="E2782" i="16"/>
  <c r="M2781" i="16"/>
  <c r="L2781" i="16"/>
  <c r="K2781" i="16"/>
  <c r="J2781" i="16"/>
  <c r="I2781" i="16"/>
  <c r="H2781" i="16"/>
  <c r="G2781" i="16"/>
  <c r="F2781" i="16"/>
  <c r="E2780" i="16"/>
  <c r="E2779" i="16"/>
  <c r="E2778" i="16"/>
  <c r="E2777" i="16"/>
  <c r="E2776" i="16"/>
  <c r="M2775" i="16"/>
  <c r="M2774" i="16" s="1"/>
  <c r="L2775" i="16"/>
  <c r="K2775" i="16"/>
  <c r="K2774" i="16" s="1"/>
  <c r="J2775" i="16"/>
  <c r="J2774" i="16" s="1"/>
  <c r="I2775" i="16"/>
  <c r="I2774" i="16" s="1"/>
  <c r="H2775" i="16"/>
  <c r="G2775" i="16"/>
  <c r="F2775" i="16"/>
  <c r="L2774" i="16"/>
  <c r="H2774" i="16"/>
  <c r="F2774" i="16"/>
  <c r="E2773" i="16"/>
  <c r="E2772" i="16"/>
  <c r="M2771" i="16"/>
  <c r="L2771" i="16"/>
  <c r="K2771" i="16"/>
  <c r="J2771" i="16"/>
  <c r="J2768" i="16" s="1"/>
  <c r="I2771" i="16"/>
  <c r="H2771" i="16"/>
  <c r="G2771" i="16"/>
  <c r="E2771" i="16" s="1"/>
  <c r="F2771" i="16"/>
  <c r="E2770" i="16"/>
  <c r="M2769" i="16"/>
  <c r="L2769" i="16"/>
  <c r="K2769" i="16"/>
  <c r="J2769" i="16"/>
  <c r="I2769" i="16"/>
  <c r="H2769" i="16"/>
  <c r="G2769" i="16"/>
  <c r="F2769" i="16"/>
  <c r="E2769" i="16"/>
  <c r="I2768" i="16"/>
  <c r="H2768" i="16"/>
  <c r="E2768" i="16" s="1"/>
  <c r="G2768" i="16"/>
  <c r="F2768" i="16"/>
  <c r="E2767" i="16"/>
  <c r="E2766" i="16"/>
  <c r="E2765" i="16"/>
  <c r="E2764" i="16"/>
  <c r="E2763" i="16"/>
  <c r="E2762" i="16"/>
  <c r="E2761" i="16"/>
  <c r="E2760" i="16"/>
  <c r="E2759" i="16"/>
  <c r="E2758" i="16"/>
  <c r="M2757" i="16"/>
  <c r="M2756" i="16" s="1"/>
  <c r="L2757" i="16"/>
  <c r="L2756" i="16" s="1"/>
  <c r="K2757" i="16"/>
  <c r="K2756" i="16" s="1"/>
  <c r="J2757" i="16"/>
  <c r="J2756" i="16" s="1"/>
  <c r="I2757" i="16"/>
  <c r="H2757" i="16"/>
  <c r="H2756" i="16" s="1"/>
  <c r="G2757" i="16"/>
  <c r="G2756" i="16" s="1"/>
  <c r="F2757" i="16"/>
  <c r="F2756" i="16" s="1"/>
  <c r="E2757" i="16"/>
  <c r="I2756" i="16"/>
  <c r="E2756" i="16" s="1"/>
  <c r="E2755" i="16"/>
  <c r="M2754" i="16"/>
  <c r="L2754" i="16"/>
  <c r="K2754" i="16"/>
  <c r="J2754" i="16"/>
  <c r="J2742" i="16" s="1"/>
  <c r="J2741" i="16" s="1"/>
  <c r="I2754" i="16"/>
  <c r="H2754" i="16"/>
  <c r="G2754" i="16"/>
  <c r="E2754" i="16" s="1"/>
  <c r="F2754" i="16"/>
  <c r="E2753" i="16"/>
  <c r="E2752" i="16"/>
  <c r="E2751" i="16"/>
  <c r="M2750" i="16"/>
  <c r="L2750" i="16"/>
  <c r="K2750" i="16"/>
  <c r="J2750" i="16"/>
  <c r="I2750" i="16"/>
  <c r="H2750" i="16"/>
  <c r="G2750" i="16"/>
  <c r="E2750" i="16" s="1"/>
  <c r="F2750" i="16"/>
  <c r="E2749" i="16"/>
  <c r="E2748" i="16"/>
  <c r="E2747" i="16"/>
  <c r="E2746" i="16"/>
  <c r="M2745" i="16"/>
  <c r="L2745" i="16"/>
  <c r="K2745" i="16"/>
  <c r="J2745" i="16"/>
  <c r="I2745" i="16"/>
  <c r="H2745" i="16"/>
  <c r="G2745" i="16"/>
  <c r="E2745" i="16" s="1"/>
  <c r="F2745" i="16"/>
  <c r="E2744" i="16"/>
  <c r="E2743" i="16"/>
  <c r="F2742" i="16"/>
  <c r="F2741" i="16" s="1"/>
  <c r="M2739" i="16"/>
  <c r="L2739" i="16"/>
  <c r="K2739" i="16"/>
  <c r="J2739" i="16"/>
  <c r="I2739" i="16"/>
  <c r="H2739" i="16"/>
  <c r="G2739" i="16"/>
  <c r="E2739" i="16" s="1"/>
  <c r="F2739" i="16"/>
  <c r="E2738" i="16"/>
  <c r="E2737" i="16"/>
  <c r="E2736" i="16"/>
  <c r="F2735" i="16"/>
  <c r="F2608" i="16" s="1"/>
  <c r="E2735" i="16"/>
  <c r="E2734" i="16"/>
  <c r="E2733" i="16"/>
  <c r="F2731" i="16"/>
  <c r="E2730" i="16"/>
  <c r="E2729" i="16"/>
  <c r="M2728" i="16"/>
  <c r="L2728" i="16"/>
  <c r="K2728" i="16"/>
  <c r="J2728" i="16"/>
  <c r="E2728" i="16" s="1"/>
  <c r="I2728" i="16"/>
  <c r="H2728" i="16"/>
  <c r="G2728" i="16"/>
  <c r="F2728" i="16"/>
  <c r="E2727" i="16"/>
  <c r="E2726" i="16"/>
  <c r="M2725" i="16"/>
  <c r="M2724" i="16" s="1"/>
  <c r="L2725" i="16"/>
  <c r="L2724" i="16" s="1"/>
  <c r="K2725" i="16"/>
  <c r="K2724" i="16" s="1"/>
  <c r="J2725" i="16"/>
  <c r="J2724" i="16" s="1"/>
  <c r="I2725" i="16"/>
  <c r="H2725" i="16"/>
  <c r="H2724" i="16" s="1"/>
  <c r="G2725" i="16"/>
  <c r="G2724" i="16" s="1"/>
  <c r="F2725" i="16"/>
  <c r="F2724" i="16" s="1"/>
  <c r="E2725" i="16"/>
  <c r="I2724" i="16"/>
  <c r="E2723" i="16"/>
  <c r="E2722" i="16"/>
  <c r="E2721" i="16"/>
  <c r="M2720" i="16"/>
  <c r="L2720" i="16"/>
  <c r="K2720" i="16"/>
  <c r="J2720" i="16"/>
  <c r="I2720" i="16"/>
  <c r="H2720" i="16"/>
  <c r="G2720" i="16"/>
  <c r="F2720" i="16"/>
  <c r="E2720" i="16"/>
  <c r="H2719" i="16"/>
  <c r="E2718" i="16"/>
  <c r="E2717" i="16"/>
  <c r="H2716" i="16"/>
  <c r="H5198" i="16" s="1"/>
  <c r="E2716" i="16"/>
  <c r="M2715" i="16"/>
  <c r="L2715" i="16"/>
  <c r="L2714" i="16" s="1"/>
  <c r="L2713" i="16" s="1"/>
  <c r="K2715" i="16"/>
  <c r="J2715" i="16"/>
  <c r="I2715" i="16"/>
  <c r="I2714" i="16" s="1"/>
  <c r="H2715" i="16"/>
  <c r="H2714" i="16" s="1"/>
  <c r="H2713" i="16" s="1"/>
  <c r="G2715" i="16"/>
  <c r="F2715" i="16"/>
  <c r="F2714" i="16" s="1"/>
  <c r="M2714" i="16"/>
  <c r="M2713" i="16" s="1"/>
  <c r="E2712" i="16"/>
  <c r="E2711" i="16"/>
  <c r="M2710" i="16"/>
  <c r="M750" i="16" s="1"/>
  <c r="L2710" i="16"/>
  <c r="K2710" i="16"/>
  <c r="J2710" i="16"/>
  <c r="I2710" i="16"/>
  <c r="H2710" i="16"/>
  <c r="G2710" i="16"/>
  <c r="E2710" i="16"/>
  <c r="H2709" i="16"/>
  <c r="H5191" i="16" s="1"/>
  <c r="E2709" i="16"/>
  <c r="E2708" i="16"/>
  <c r="E2707" i="16"/>
  <c r="E2706" i="16"/>
  <c r="E2705" i="16"/>
  <c r="E2704" i="16"/>
  <c r="E2703" i="16"/>
  <c r="E2702" i="16"/>
  <c r="E2701" i="16"/>
  <c r="E2700" i="16"/>
  <c r="E2699" i="16"/>
  <c r="E2698" i="16"/>
  <c r="M2697" i="16"/>
  <c r="L2697" i="16"/>
  <c r="K2697" i="16"/>
  <c r="J2697" i="16"/>
  <c r="I2697" i="16"/>
  <c r="H2697" i="16"/>
  <c r="G2697" i="16"/>
  <c r="F2697" i="16"/>
  <c r="E2697" i="16"/>
  <c r="E2696" i="16"/>
  <c r="E2695" i="16"/>
  <c r="E2694" i="16"/>
  <c r="E2693" i="16"/>
  <c r="E2692" i="16"/>
  <c r="E2691" i="16"/>
  <c r="E2690" i="16"/>
  <c r="E2689" i="16"/>
  <c r="E2688" i="16"/>
  <c r="E2687" i="16"/>
  <c r="E2686" i="16"/>
  <c r="M2685" i="16"/>
  <c r="M2684" i="16" s="1"/>
  <c r="L2685" i="16"/>
  <c r="L2684" i="16" s="1"/>
  <c r="K2685" i="16"/>
  <c r="J2685" i="16"/>
  <c r="I2685" i="16"/>
  <c r="I2684" i="16" s="1"/>
  <c r="H2685" i="16"/>
  <c r="H2684" i="16" s="1"/>
  <c r="G2685" i="16"/>
  <c r="F2685" i="16"/>
  <c r="K2684" i="16"/>
  <c r="G2684" i="16"/>
  <c r="F2684" i="16"/>
  <c r="E2683" i="16"/>
  <c r="E2682" i="16"/>
  <c r="E2681" i="16"/>
  <c r="E2680" i="16"/>
  <c r="E2679" i="16"/>
  <c r="E2678" i="16"/>
  <c r="E2677" i="16"/>
  <c r="E2676" i="16"/>
  <c r="E2675" i="16"/>
  <c r="M2674" i="16"/>
  <c r="L2674" i="16"/>
  <c r="L2673" i="16" s="1"/>
  <c r="L2672" i="16" s="1"/>
  <c r="K2674" i="16"/>
  <c r="J2674" i="16"/>
  <c r="J2673" i="16" s="1"/>
  <c r="I2674" i="16"/>
  <c r="H2674" i="16"/>
  <c r="G2674" i="16"/>
  <c r="G2673" i="16" s="1"/>
  <c r="F2674" i="16"/>
  <c r="M2673" i="16"/>
  <c r="K2673" i="16"/>
  <c r="I2673" i="16"/>
  <c r="F2673" i="16"/>
  <c r="E2670" i="16"/>
  <c r="M2669" i="16"/>
  <c r="L2669" i="16"/>
  <c r="K2669" i="16"/>
  <c r="J2669" i="16"/>
  <c r="I2669" i="16"/>
  <c r="H2669" i="16"/>
  <c r="G2669" i="16"/>
  <c r="F2669" i="16"/>
  <c r="E2669" i="16"/>
  <c r="E2668" i="16"/>
  <c r="E2667" i="16"/>
  <c r="M2666" i="16"/>
  <c r="L2666" i="16"/>
  <c r="K2666" i="16"/>
  <c r="K2661" i="16" s="1"/>
  <c r="J2666" i="16"/>
  <c r="I2666" i="16"/>
  <c r="H2666" i="16"/>
  <c r="G2666" i="16"/>
  <c r="F2666" i="16"/>
  <c r="F2661" i="16" s="1"/>
  <c r="E2666" i="16"/>
  <c r="E2665" i="16"/>
  <c r="E2664" i="16"/>
  <c r="E2663" i="16"/>
  <c r="M2662" i="16"/>
  <c r="L2662" i="16"/>
  <c r="K2662" i="16"/>
  <c r="J2662" i="16"/>
  <c r="J2661" i="16" s="1"/>
  <c r="I2662" i="16"/>
  <c r="H2662" i="16"/>
  <c r="G2662" i="16"/>
  <c r="G2661" i="16" s="1"/>
  <c r="F2662" i="16"/>
  <c r="E2662" i="16"/>
  <c r="M2661" i="16"/>
  <c r="L2661" i="16"/>
  <c r="I2661" i="16"/>
  <c r="H2661" i="16"/>
  <c r="E2661" i="16"/>
  <c r="E2660" i="16"/>
  <c r="E2659" i="16"/>
  <c r="E2658" i="16"/>
  <c r="E2657" i="16"/>
  <c r="E2656" i="16"/>
  <c r="E2655" i="16"/>
  <c r="E2654" i="16"/>
  <c r="E2653" i="16"/>
  <c r="E2652" i="16"/>
  <c r="M2651" i="16"/>
  <c r="L2651" i="16"/>
  <c r="K2651" i="16"/>
  <c r="J2651" i="16"/>
  <c r="I2651" i="16"/>
  <c r="H2651" i="16"/>
  <c r="G2651" i="16"/>
  <c r="F2651" i="16"/>
  <c r="E2650" i="16"/>
  <c r="E2649" i="16"/>
  <c r="E2648" i="16"/>
  <c r="E2647" i="16"/>
  <c r="E2646" i="16"/>
  <c r="M2645" i="16"/>
  <c r="L2645" i="16"/>
  <c r="K2645" i="16"/>
  <c r="K2644" i="16" s="1"/>
  <c r="J2645" i="16"/>
  <c r="I2645" i="16"/>
  <c r="H2645" i="16"/>
  <c r="G2645" i="16"/>
  <c r="F2645" i="16"/>
  <c r="M2644" i="16"/>
  <c r="L2644" i="16"/>
  <c r="J2644" i="16"/>
  <c r="H2644" i="16"/>
  <c r="G2644" i="16"/>
  <c r="F2644" i="16"/>
  <c r="E2643" i="16"/>
  <c r="E2642" i="16"/>
  <c r="M2641" i="16"/>
  <c r="L2641" i="16"/>
  <c r="K2641" i="16"/>
  <c r="J2641" i="16"/>
  <c r="J2638" i="16" s="1"/>
  <c r="I2641" i="16"/>
  <c r="H2641" i="16"/>
  <c r="H2638" i="16" s="1"/>
  <c r="G2641" i="16"/>
  <c r="E2641" i="16" s="1"/>
  <c r="F2641" i="16"/>
  <c r="E2640" i="16"/>
  <c r="M2639" i="16"/>
  <c r="L2639" i="16"/>
  <c r="K2639" i="16"/>
  <c r="J2639" i="16"/>
  <c r="I2639" i="16"/>
  <c r="H2639" i="16"/>
  <c r="G2639" i="16"/>
  <c r="F2639" i="16"/>
  <c r="E2639" i="16"/>
  <c r="M2638" i="16"/>
  <c r="L2638" i="16"/>
  <c r="L2612" i="16" s="1"/>
  <c r="F2638" i="16"/>
  <c r="E2637" i="16"/>
  <c r="E2636" i="16"/>
  <c r="E2635" i="16"/>
  <c r="E2634" i="16"/>
  <c r="E2633" i="16"/>
  <c r="E2632" i="16"/>
  <c r="E2631" i="16"/>
  <c r="E2630" i="16"/>
  <c r="E2629" i="16"/>
  <c r="E2628" i="16"/>
  <c r="M2627" i="16"/>
  <c r="M2626" i="16" s="1"/>
  <c r="L2627" i="16"/>
  <c r="L2626" i="16" s="1"/>
  <c r="K2627" i="16"/>
  <c r="K2626" i="16" s="1"/>
  <c r="J2627" i="16"/>
  <c r="J2626" i="16" s="1"/>
  <c r="I2627" i="16"/>
  <c r="I2626" i="16" s="1"/>
  <c r="H2627" i="16"/>
  <c r="G2627" i="16"/>
  <c r="F2627" i="16"/>
  <c r="G2626" i="16"/>
  <c r="F2626" i="16"/>
  <c r="E2625" i="16"/>
  <c r="M2624" i="16"/>
  <c r="L2624" i="16"/>
  <c r="K2624" i="16"/>
  <c r="J2624" i="16"/>
  <c r="I2624" i="16"/>
  <c r="H2624" i="16"/>
  <c r="G2624" i="16"/>
  <c r="F2624" i="16"/>
  <c r="E2623" i="16"/>
  <c r="E2622" i="16"/>
  <c r="E2621" i="16"/>
  <c r="M2620" i="16"/>
  <c r="L2620" i="16"/>
  <c r="K2620" i="16"/>
  <c r="J2620" i="16"/>
  <c r="I2620" i="16"/>
  <c r="H2620" i="16"/>
  <c r="G2620" i="16"/>
  <c r="E2620" i="16" s="1"/>
  <c r="F2620" i="16"/>
  <c r="E2619" i="16"/>
  <c r="E2618" i="16"/>
  <c r="E2617" i="16"/>
  <c r="E2616" i="16"/>
  <c r="M2615" i="16"/>
  <c r="L2615" i="16"/>
  <c r="K2615" i="16"/>
  <c r="J2615" i="16"/>
  <c r="I2615" i="16"/>
  <c r="H2615" i="16"/>
  <c r="G2615" i="16"/>
  <c r="F2615" i="16"/>
  <c r="J2614" i="16"/>
  <c r="I2614" i="16"/>
  <c r="E2614" i="16"/>
  <c r="E2613" i="16"/>
  <c r="E2607" i="16"/>
  <c r="E2606" i="16"/>
  <c r="E2605" i="16"/>
  <c r="E2604" i="16"/>
  <c r="M2603" i="16"/>
  <c r="L2603" i="16"/>
  <c r="K2603" i="16"/>
  <c r="K2485" i="16" s="1"/>
  <c r="J2603" i="16"/>
  <c r="J2485" i="16" s="1"/>
  <c r="I2603" i="16"/>
  <c r="H2603" i="16"/>
  <c r="H2485" i="16" s="1"/>
  <c r="G2603" i="16"/>
  <c r="F2603" i="16"/>
  <c r="F2485" i="16" s="1"/>
  <c r="E2602" i="16"/>
  <c r="E2601" i="16"/>
  <c r="M2600" i="16"/>
  <c r="L2600" i="16"/>
  <c r="K2600" i="16"/>
  <c r="J2600" i="16"/>
  <c r="I2600" i="16"/>
  <c r="H2600" i="16"/>
  <c r="G2600" i="16"/>
  <c r="F2600" i="16"/>
  <c r="E2600" i="16"/>
  <c r="E2599" i="16"/>
  <c r="E2598" i="16"/>
  <c r="M2597" i="16"/>
  <c r="M2596" i="16" s="1"/>
  <c r="L2597" i="16"/>
  <c r="K2597" i="16"/>
  <c r="K2596" i="16" s="1"/>
  <c r="J2597" i="16"/>
  <c r="I2597" i="16"/>
  <c r="H2597" i="16"/>
  <c r="H2596" i="16" s="1"/>
  <c r="G2597" i="16"/>
  <c r="F2597" i="16"/>
  <c r="F2596" i="16" s="1"/>
  <c r="L2596" i="16"/>
  <c r="J2596" i="16"/>
  <c r="I2596" i="16"/>
  <c r="E2595" i="16"/>
  <c r="E2594" i="16"/>
  <c r="E2593" i="16"/>
  <c r="M2592" i="16"/>
  <c r="L2592" i="16"/>
  <c r="K2592" i="16"/>
  <c r="J2592" i="16"/>
  <c r="I2592" i="16"/>
  <c r="H2592" i="16"/>
  <c r="G2592" i="16"/>
  <c r="F2592" i="16"/>
  <c r="E2592" i="16"/>
  <c r="E2591" i="16"/>
  <c r="E2590" i="16"/>
  <c r="E2589" i="16"/>
  <c r="E2588" i="16"/>
  <c r="M2587" i="16"/>
  <c r="L2587" i="16"/>
  <c r="K2587" i="16"/>
  <c r="J2587" i="16"/>
  <c r="I2587" i="16"/>
  <c r="I2586" i="16" s="1"/>
  <c r="I2585" i="16" s="1"/>
  <c r="H2587" i="16"/>
  <c r="H2586" i="16" s="1"/>
  <c r="G2587" i="16"/>
  <c r="F2587" i="16"/>
  <c r="L2586" i="16"/>
  <c r="K2586" i="16"/>
  <c r="J2586" i="16"/>
  <c r="J2585" i="16" s="1"/>
  <c r="L2585" i="16"/>
  <c r="K2585" i="16"/>
  <c r="E2584" i="16"/>
  <c r="E2583" i="16"/>
  <c r="E2582" i="16"/>
  <c r="E2581" i="16"/>
  <c r="E2580" i="16"/>
  <c r="E2579" i="16"/>
  <c r="E2578" i="16"/>
  <c r="E2577" i="16"/>
  <c r="E2576" i="16"/>
  <c r="E2575" i="16"/>
  <c r="E2574" i="16"/>
  <c r="E2573" i="16"/>
  <c r="M2572" i="16"/>
  <c r="L2572" i="16"/>
  <c r="K2572" i="16"/>
  <c r="J2572" i="16"/>
  <c r="I2572" i="16"/>
  <c r="H2572" i="16"/>
  <c r="E2572" i="16" s="1"/>
  <c r="G2572" i="16"/>
  <c r="F2572" i="16"/>
  <c r="E2571" i="16"/>
  <c r="E2570" i="16"/>
  <c r="E2569" i="16"/>
  <c r="E2568" i="16"/>
  <c r="E2567" i="16"/>
  <c r="E2566" i="16"/>
  <c r="E2565" i="16"/>
  <c r="E2564" i="16"/>
  <c r="E2563" i="16"/>
  <c r="E2562" i="16"/>
  <c r="E2561" i="16"/>
  <c r="M2560" i="16"/>
  <c r="M2559" i="16" s="1"/>
  <c r="L2560" i="16"/>
  <c r="L2559" i="16" s="1"/>
  <c r="K2560" i="16"/>
  <c r="K2559" i="16" s="1"/>
  <c r="J2560" i="16"/>
  <c r="J2559" i="16" s="1"/>
  <c r="I2560" i="16"/>
  <c r="H2560" i="16"/>
  <c r="H2559" i="16" s="1"/>
  <c r="G2560" i="16"/>
  <c r="G2559" i="16" s="1"/>
  <c r="E2559" i="16" s="1"/>
  <c r="F2560" i="16"/>
  <c r="F2559" i="16" s="1"/>
  <c r="E2560" i="16"/>
  <c r="I2559" i="16"/>
  <c r="E2558" i="16"/>
  <c r="E2557" i="16"/>
  <c r="E2556" i="16"/>
  <c r="E2555" i="16"/>
  <c r="E2554" i="16"/>
  <c r="E2553" i="16"/>
  <c r="E2552" i="16"/>
  <c r="E2551" i="16"/>
  <c r="E2550" i="16"/>
  <c r="M2549" i="16"/>
  <c r="L2549" i="16"/>
  <c r="K2549" i="16"/>
  <c r="J2549" i="16"/>
  <c r="J2548" i="16" s="1"/>
  <c r="J2547" i="16" s="1"/>
  <c r="I2549" i="16"/>
  <c r="H2549" i="16"/>
  <c r="G2549" i="16"/>
  <c r="E2549" i="16" s="1"/>
  <c r="F2549" i="16"/>
  <c r="F2548" i="16" s="1"/>
  <c r="M2548" i="16"/>
  <c r="L2548" i="16"/>
  <c r="K2548" i="16"/>
  <c r="I2548" i="16"/>
  <c r="I2547" i="16" s="1"/>
  <c r="H2548" i="16"/>
  <c r="G2548" i="16"/>
  <c r="K2547" i="16"/>
  <c r="E2546" i="16"/>
  <c r="M2545" i="16"/>
  <c r="L2545" i="16"/>
  <c r="K2545" i="16"/>
  <c r="J2545" i="16"/>
  <c r="I2545" i="16"/>
  <c r="E2545" i="16" s="1"/>
  <c r="H2545" i="16"/>
  <c r="G2545" i="16"/>
  <c r="F2545" i="16"/>
  <c r="E2544" i="16"/>
  <c r="E2543" i="16"/>
  <c r="M2542" i="16"/>
  <c r="M2537" i="16" s="1"/>
  <c r="L2542" i="16"/>
  <c r="K2542" i="16"/>
  <c r="J2542" i="16"/>
  <c r="I2542" i="16"/>
  <c r="I2537" i="16" s="1"/>
  <c r="H2542" i="16"/>
  <c r="G2542" i="16"/>
  <c r="F2542" i="16"/>
  <c r="E2541" i="16"/>
  <c r="E2540" i="16"/>
  <c r="E2539" i="16"/>
  <c r="M2538" i="16"/>
  <c r="L2538" i="16"/>
  <c r="K2538" i="16"/>
  <c r="K2537" i="16" s="1"/>
  <c r="J2538" i="16"/>
  <c r="I2538" i="16"/>
  <c r="H2538" i="16"/>
  <c r="H2537" i="16" s="1"/>
  <c r="G2538" i="16"/>
  <c r="G2537" i="16" s="1"/>
  <c r="F2538" i="16"/>
  <c r="F2537" i="16" s="1"/>
  <c r="E2536" i="16"/>
  <c r="E2535" i="16"/>
  <c r="E2534" i="16"/>
  <c r="E2533" i="16"/>
  <c r="E2532" i="16"/>
  <c r="E2531" i="16"/>
  <c r="E2530" i="16"/>
  <c r="E2529" i="16"/>
  <c r="E2528" i="16"/>
  <c r="M2527" i="16"/>
  <c r="L2527" i="16"/>
  <c r="K2527" i="16"/>
  <c r="J2527" i="16"/>
  <c r="I2527" i="16"/>
  <c r="H2527" i="16"/>
  <c r="G2527" i="16"/>
  <c r="F2527" i="16"/>
  <c r="E2526" i="16"/>
  <c r="E2525" i="16"/>
  <c r="E2524" i="16"/>
  <c r="E2523" i="16"/>
  <c r="E2522" i="16"/>
  <c r="M2521" i="16"/>
  <c r="M2520" i="16" s="1"/>
  <c r="L2521" i="16"/>
  <c r="L2520" i="16" s="1"/>
  <c r="K2521" i="16"/>
  <c r="K2520" i="16" s="1"/>
  <c r="J2521" i="16"/>
  <c r="I2521" i="16"/>
  <c r="E2521" i="16" s="1"/>
  <c r="H2521" i="16"/>
  <c r="G2521" i="16"/>
  <c r="F2521" i="16"/>
  <c r="J2520" i="16"/>
  <c r="I2520" i="16"/>
  <c r="H2520" i="16"/>
  <c r="G2520" i="16"/>
  <c r="F2520" i="16"/>
  <c r="F2488" i="16" s="1"/>
  <c r="F2487" i="16" s="1"/>
  <c r="E2520" i="16"/>
  <c r="E2519" i="16"/>
  <c r="E2518" i="16"/>
  <c r="M2517" i="16"/>
  <c r="L2517" i="16"/>
  <c r="K2517" i="16"/>
  <c r="J2517" i="16"/>
  <c r="I2517" i="16"/>
  <c r="H2517" i="16"/>
  <c r="G2517" i="16"/>
  <c r="F2517" i="16"/>
  <c r="F2514" i="16" s="1"/>
  <c r="E2517" i="16"/>
  <c r="E2516" i="16"/>
  <c r="M2515" i="16"/>
  <c r="L2515" i="16"/>
  <c r="K2515" i="16"/>
  <c r="K2514" i="16" s="1"/>
  <c r="J2515" i="16"/>
  <c r="J2514" i="16" s="1"/>
  <c r="I2515" i="16"/>
  <c r="I2514" i="16" s="1"/>
  <c r="H2515" i="16"/>
  <c r="H2514" i="16" s="1"/>
  <c r="E2514" i="16" s="1"/>
  <c r="G2515" i="16"/>
  <c r="F2515" i="16"/>
  <c r="L2514" i="16"/>
  <c r="G2514" i="16"/>
  <c r="E2513" i="16"/>
  <c r="E2512" i="16"/>
  <c r="E2511" i="16"/>
  <c r="E2510" i="16"/>
  <c r="E2509" i="16"/>
  <c r="E2508" i="16"/>
  <c r="E2507" i="16"/>
  <c r="E2506" i="16"/>
  <c r="E2505" i="16"/>
  <c r="E2504" i="16"/>
  <c r="M2503" i="16"/>
  <c r="L2503" i="16"/>
  <c r="K2503" i="16"/>
  <c r="K2502" i="16" s="1"/>
  <c r="J2503" i="16"/>
  <c r="J2502" i="16" s="1"/>
  <c r="I2503" i="16"/>
  <c r="I2502" i="16" s="1"/>
  <c r="H2503" i="16"/>
  <c r="G2503" i="16"/>
  <c r="F2503" i="16"/>
  <c r="F2502" i="16" s="1"/>
  <c r="M2502" i="16"/>
  <c r="L2502" i="16"/>
  <c r="G2502" i="16"/>
  <c r="E2501" i="16"/>
  <c r="M2500" i="16"/>
  <c r="L2500" i="16"/>
  <c r="K2500" i="16"/>
  <c r="J2500" i="16"/>
  <c r="I2500" i="16"/>
  <c r="H2500" i="16"/>
  <c r="G2500" i="16"/>
  <c r="E2500" i="16" s="1"/>
  <c r="F2500" i="16"/>
  <c r="E2499" i="16"/>
  <c r="E2498" i="16"/>
  <c r="E2497" i="16"/>
  <c r="M2496" i="16"/>
  <c r="L2496" i="16"/>
  <c r="K2496" i="16"/>
  <c r="J2496" i="16"/>
  <c r="E2496" i="16" s="1"/>
  <c r="I2496" i="16"/>
  <c r="H2496" i="16"/>
  <c r="G2496" i="16"/>
  <c r="F2496" i="16"/>
  <c r="E2495" i="16"/>
  <c r="E2494" i="16"/>
  <c r="E2493" i="16"/>
  <c r="E2492" i="16"/>
  <c r="M2491" i="16"/>
  <c r="L2491" i="16"/>
  <c r="K2491" i="16"/>
  <c r="K2488" i="16" s="1"/>
  <c r="K2487" i="16" s="1"/>
  <c r="K2486" i="16" s="1"/>
  <c r="J2491" i="16"/>
  <c r="I2491" i="16"/>
  <c r="H2491" i="16"/>
  <c r="G2491" i="16"/>
  <c r="E2491" i="16" s="1"/>
  <c r="F2491" i="16"/>
  <c r="E2490" i="16"/>
  <c r="E2489" i="16"/>
  <c r="J2488" i="16"/>
  <c r="J2487" i="16" s="1"/>
  <c r="J2486" i="16" s="1"/>
  <c r="I2488" i="16"/>
  <c r="I2487" i="16" s="1"/>
  <c r="I2486" i="16" s="1"/>
  <c r="M2485" i="16"/>
  <c r="L2485" i="16"/>
  <c r="I2485" i="16"/>
  <c r="E2484" i="16"/>
  <c r="E2483" i="16"/>
  <c r="E2482" i="16"/>
  <c r="E2481" i="16"/>
  <c r="E2480" i="16"/>
  <c r="E2479" i="16"/>
  <c r="M2478" i="16"/>
  <c r="L2478" i="16"/>
  <c r="K2478" i="16"/>
  <c r="J2478" i="16"/>
  <c r="I2478" i="16"/>
  <c r="H2478" i="16"/>
  <c r="G2478" i="16"/>
  <c r="E2478" i="16" s="1"/>
  <c r="F2478" i="16"/>
  <c r="E2477" i="16"/>
  <c r="E2476" i="16"/>
  <c r="M2475" i="16"/>
  <c r="M2474" i="16" s="1"/>
  <c r="L2475" i="16"/>
  <c r="K2475" i="16"/>
  <c r="J2475" i="16"/>
  <c r="I2475" i="16"/>
  <c r="H2475" i="16"/>
  <c r="H2474" i="16" s="1"/>
  <c r="G2475" i="16"/>
  <c r="F2475" i="16"/>
  <c r="F2474" i="16" s="1"/>
  <c r="L2474" i="16"/>
  <c r="K2474" i="16"/>
  <c r="J2474" i="16"/>
  <c r="I2474" i="16"/>
  <c r="E2473" i="16"/>
  <c r="E2472" i="16"/>
  <c r="E2471" i="16"/>
  <c r="M2470" i="16"/>
  <c r="M2464" i="16" s="1"/>
  <c r="L2470" i="16"/>
  <c r="L2464" i="16" s="1"/>
  <c r="L2463" i="16" s="1"/>
  <c r="K2470" i="16"/>
  <c r="K2464" i="16" s="1"/>
  <c r="K2463" i="16" s="1"/>
  <c r="J2470" i="16"/>
  <c r="J2464" i="16" s="1"/>
  <c r="J2463" i="16" s="1"/>
  <c r="I2470" i="16"/>
  <c r="H2470" i="16"/>
  <c r="G2470" i="16"/>
  <c r="F2470" i="16"/>
  <c r="E2469" i="16"/>
  <c r="E2468" i="16"/>
  <c r="E2467" i="16"/>
  <c r="E2466" i="16"/>
  <c r="M2465" i="16"/>
  <c r="L2465" i="16"/>
  <c r="K2465" i="16"/>
  <c r="J2465" i="16"/>
  <c r="I2465" i="16"/>
  <c r="I2464" i="16" s="1"/>
  <c r="I2463" i="16" s="1"/>
  <c r="H2465" i="16"/>
  <c r="H2464" i="16" s="1"/>
  <c r="H2463" i="16" s="1"/>
  <c r="G2465" i="16"/>
  <c r="F2465" i="16"/>
  <c r="F2464" i="16" s="1"/>
  <c r="F2463" i="16" s="1"/>
  <c r="E2462" i="16"/>
  <c r="E2461" i="16"/>
  <c r="E2460" i="16"/>
  <c r="E2459" i="16"/>
  <c r="E2458" i="16"/>
  <c r="E2457" i="16"/>
  <c r="E2456" i="16"/>
  <c r="E2455" i="16"/>
  <c r="E2454" i="16"/>
  <c r="E2453" i="16"/>
  <c r="E2452" i="16"/>
  <c r="E2451" i="16"/>
  <c r="M2450" i="16"/>
  <c r="L2450" i="16"/>
  <c r="K2450" i="16"/>
  <c r="J2450" i="16"/>
  <c r="I2450" i="16"/>
  <c r="H2450" i="16"/>
  <c r="E2450" i="16" s="1"/>
  <c r="G2450" i="16"/>
  <c r="F2450" i="16"/>
  <c r="E2449" i="16"/>
  <c r="E2448" i="16"/>
  <c r="E2447" i="16"/>
  <c r="E2446" i="16"/>
  <c r="E2445" i="16"/>
  <c r="E2444" i="16"/>
  <c r="E2443" i="16"/>
  <c r="E2442" i="16"/>
  <c r="E2441" i="16"/>
  <c r="E2440" i="16"/>
  <c r="E2439" i="16"/>
  <c r="M2438" i="16"/>
  <c r="L2438" i="16"/>
  <c r="K2438" i="16"/>
  <c r="J2438" i="16"/>
  <c r="I2438" i="16"/>
  <c r="I2437" i="16" s="1"/>
  <c r="H2438" i="16"/>
  <c r="G2438" i="16"/>
  <c r="F2438" i="16"/>
  <c r="M2437" i="16"/>
  <c r="L2437" i="16"/>
  <c r="K2437" i="16"/>
  <c r="J2437" i="16"/>
  <c r="H2437" i="16"/>
  <c r="F2437" i="16"/>
  <c r="E2436" i="16"/>
  <c r="E2435" i="16"/>
  <c r="E2434" i="16"/>
  <c r="E2433" i="16"/>
  <c r="E2432" i="16"/>
  <c r="E2431" i="16"/>
  <c r="E2430" i="16"/>
  <c r="E2429" i="16"/>
  <c r="E2428" i="16"/>
  <c r="M2427" i="16"/>
  <c r="L2427" i="16"/>
  <c r="L2426" i="16" s="1"/>
  <c r="K2427" i="16"/>
  <c r="K2426" i="16" s="1"/>
  <c r="J2427" i="16"/>
  <c r="J2426" i="16" s="1"/>
  <c r="I2427" i="16"/>
  <c r="E2427" i="16" s="1"/>
  <c r="H2427" i="16"/>
  <c r="G2427" i="16"/>
  <c r="F2427" i="16"/>
  <c r="M2426" i="16"/>
  <c r="I2426" i="16"/>
  <c r="E2426" i="16" s="1"/>
  <c r="H2426" i="16"/>
  <c r="G2426" i="16"/>
  <c r="F2426" i="16"/>
  <c r="E2425" i="16"/>
  <c r="E2424" i="16"/>
  <c r="M2423" i="16"/>
  <c r="L2423" i="16"/>
  <c r="K2423" i="16"/>
  <c r="J2423" i="16"/>
  <c r="I2423" i="16"/>
  <c r="H2423" i="16"/>
  <c r="E2423" i="16" s="1"/>
  <c r="G2423" i="16"/>
  <c r="F2423" i="16"/>
  <c r="E2422" i="16"/>
  <c r="E2421" i="16"/>
  <c r="M2420" i="16"/>
  <c r="L2420" i="16"/>
  <c r="K2420" i="16"/>
  <c r="K2415" i="16" s="1"/>
  <c r="J2420" i="16"/>
  <c r="I2420" i="16"/>
  <c r="I2415" i="16" s="1"/>
  <c r="H2420" i="16"/>
  <c r="H2415" i="16" s="1"/>
  <c r="G2420" i="16"/>
  <c r="F2420" i="16"/>
  <c r="E2419" i="16"/>
  <c r="E2418" i="16"/>
  <c r="E2417" i="16"/>
  <c r="M2416" i="16"/>
  <c r="L2416" i="16"/>
  <c r="K2416" i="16"/>
  <c r="J2416" i="16"/>
  <c r="I2416" i="16"/>
  <c r="H2416" i="16"/>
  <c r="G2416" i="16"/>
  <c r="F2416" i="16"/>
  <c r="F2415" i="16" s="1"/>
  <c r="M2415" i="16"/>
  <c r="L2415" i="16"/>
  <c r="E2414" i="16"/>
  <c r="E2413" i="16"/>
  <c r="E2412" i="16"/>
  <c r="E2411" i="16"/>
  <c r="E2410" i="16"/>
  <c r="E2409" i="16"/>
  <c r="E2408" i="16"/>
  <c r="E2407" i="16"/>
  <c r="E2406" i="16"/>
  <c r="M2405" i="16"/>
  <c r="L2405" i="16"/>
  <c r="K2405" i="16"/>
  <c r="J2405" i="16"/>
  <c r="I2405" i="16"/>
  <c r="H2405" i="16"/>
  <c r="G2405" i="16"/>
  <c r="F2405" i="16"/>
  <c r="E2405" i="16"/>
  <c r="E2404" i="16"/>
  <c r="E2403" i="16"/>
  <c r="E2402" i="16"/>
  <c r="E2401" i="16"/>
  <c r="E2400" i="16"/>
  <c r="M2399" i="16"/>
  <c r="M2398" i="16" s="1"/>
  <c r="L2399" i="16"/>
  <c r="L2398" i="16" s="1"/>
  <c r="K2399" i="16"/>
  <c r="K2398" i="16" s="1"/>
  <c r="J2399" i="16"/>
  <c r="J2398" i="16" s="1"/>
  <c r="I2399" i="16"/>
  <c r="H2399" i="16"/>
  <c r="H2398" i="16" s="1"/>
  <c r="G2399" i="16"/>
  <c r="G2398" i="16" s="1"/>
  <c r="F2399" i="16"/>
  <c r="I2398" i="16"/>
  <c r="F2398" i="16"/>
  <c r="E2398" i="16"/>
  <c r="E2397" i="16"/>
  <c r="E2396" i="16"/>
  <c r="M2395" i="16"/>
  <c r="L2395" i="16"/>
  <c r="K2395" i="16"/>
  <c r="J2395" i="16"/>
  <c r="I2395" i="16"/>
  <c r="H2395" i="16"/>
  <c r="G2395" i="16"/>
  <c r="E2395" i="16" s="1"/>
  <c r="F2395" i="16"/>
  <c r="E2394" i="16"/>
  <c r="M2393" i="16"/>
  <c r="M2392" i="16" s="1"/>
  <c r="L2393" i="16"/>
  <c r="L2392" i="16" s="1"/>
  <c r="K2393" i="16"/>
  <c r="K2392" i="16" s="1"/>
  <c r="J2393" i="16"/>
  <c r="I2393" i="16"/>
  <c r="H2393" i="16"/>
  <c r="H2392" i="16" s="1"/>
  <c r="G2393" i="16"/>
  <c r="F2393" i="16"/>
  <c r="F2392" i="16" s="1"/>
  <c r="I2392" i="16"/>
  <c r="E2391" i="16"/>
  <c r="E2390" i="16"/>
  <c r="E2389" i="16"/>
  <c r="E2388" i="16"/>
  <c r="E2387" i="16"/>
  <c r="E2386" i="16"/>
  <c r="E2385" i="16"/>
  <c r="E2384" i="16"/>
  <c r="E2383" i="16"/>
  <c r="E2382" i="16"/>
  <c r="M2381" i="16"/>
  <c r="L2381" i="16"/>
  <c r="K2381" i="16"/>
  <c r="J2381" i="16"/>
  <c r="I2381" i="16"/>
  <c r="I2380" i="16" s="1"/>
  <c r="H2381" i="16"/>
  <c r="H2380" i="16" s="1"/>
  <c r="G2381" i="16"/>
  <c r="G2380" i="16" s="1"/>
  <c r="F2381" i="16"/>
  <c r="E2381" i="16"/>
  <c r="M2380" i="16"/>
  <c r="L2380" i="16"/>
  <c r="K2380" i="16"/>
  <c r="J2380" i="16"/>
  <c r="F2380" i="16"/>
  <c r="E2379" i="16"/>
  <c r="M2378" i="16"/>
  <c r="L2378" i="16"/>
  <c r="K2378" i="16"/>
  <c r="J2378" i="16"/>
  <c r="I2378" i="16"/>
  <c r="H2378" i="16"/>
  <c r="G2378" i="16"/>
  <c r="F2378" i="16"/>
  <c r="E2377" i="16"/>
  <c r="E2376" i="16"/>
  <c r="E2375" i="16"/>
  <c r="M2374" i="16"/>
  <c r="L2374" i="16"/>
  <c r="K2374" i="16"/>
  <c r="J2374" i="16"/>
  <c r="I2374" i="16"/>
  <c r="H2374" i="16"/>
  <c r="G2374" i="16"/>
  <c r="E2374" i="16" s="1"/>
  <c r="F2374" i="16"/>
  <c r="E2373" i="16"/>
  <c r="E2372" i="16"/>
  <c r="E2371" i="16"/>
  <c r="E2370" i="16"/>
  <c r="M2369" i="16"/>
  <c r="L2369" i="16"/>
  <c r="K2369" i="16"/>
  <c r="J2369" i="16"/>
  <c r="I2369" i="16"/>
  <c r="E2369" i="16" s="1"/>
  <c r="H2369" i="16"/>
  <c r="G2369" i="16"/>
  <c r="F2369" i="16"/>
  <c r="E2368" i="16"/>
  <c r="E2367" i="16"/>
  <c r="M2364" i="16"/>
  <c r="L2364" i="16"/>
  <c r="K2364" i="16"/>
  <c r="J2364" i="16"/>
  <c r="I2364" i="16"/>
  <c r="H2364" i="16"/>
  <c r="G2364" i="16"/>
  <c r="F2364" i="16"/>
  <c r="E2364" i="16"/>
  <c r="E2363" i="16"/>
  <c r="M2362" i="16"/>
  <c r="L2362" i="16"/>
  <c r="L2357" i="16" s="1"/>
  <c r="L2237" i="16" s="1"/>
  <c r="K2362" i="16"/>
  <c r="K2357" i="16" s="1"/>
  <c r="J2362" i="16"/>
  <c r="J2357" i="16" s="1"/>
  <c r="I2362" i="16"/>
  <c r="H2362" i="16"/>
  <c r="G2362" i="16"/>
  <c r="E2362" i="16" s="1"/>
  <c r="M2361" i="16"/>
  <c r="L2361" i="16"/>
  <c r="K2361" i="16"/>
  <c r="J2361" i="16"/>
  <c r="I2361" i="16"/>
  <c r="E2361" i="16" s="1"/>
  <c r="H2361" i="16"/>
  <c r="G2361" i="16"/>
  <c r="E2360" i="16"/>
  <c r="E2359" i="16"/>
  <c r="E2358" i="16"/>
  <c r="M2357" i="16"/>
  <c r="I2357" i="16"/>
  <c r="I2356" i="16" s="1"/>
  <c r="H2357" i="16"/>
  <c r="H2237" i="16" s="1"/>
  <c r="F2357" i="16"/>
  <c r="M2356" i="16"/>
  <c r="L2356" i="16"/>
  <c r="H2356" i="16"/>
  <c r="E2355" i="16"/>
  <c r="M2354" i="16"/>
  <c r="L2354" i="16"/>
  <c r="K2354" i="16"/>
  <c r="J2354" i="16"/>
  <c r="I2354" i="16"/>
  <c r="H2354" i="16"/>
  <c r="G2354" i="16"/>
  <c r="F2354" i="16"/>
  <c r="E2354" i="16"/>
  <c r="E2353" i="16"/>
  <c r="E2352" i="16"/>
  <c r="M2351" i="16"/>
  <c r="L2351" i="16"/>
  <c r="L2350" i="16" s="1"/>
  <c r="K2351" i="16"/>
  <c r="K2350" i="16" s="1"/>
  <c r="J2351" i="16"/>
  <c r="I2351" i="16"/>
  <c r="H2351" i="16"/>
  <c r="G2351" i="16"/>
  <c r="F2351" i="16"/>
  <c r="F2350" i="16" s="1"/>
  <c r="E2351" i="16"/>
  <c r="M2350" i="16"/>
  <c r="J2350" i="16"/>
  <c r="I2350" i="16"/>
  <c r="H2350" i="16"/>
  <c r="G2350" i="16"/>
  <c r="G2339" i="16" s="1"/>
  <c r="E2350" i="16"/>
  <c r="E2349" i="16"/>
  <c r="E2348" i="16"/>
  <c r="E2347" i="16"/>
  <c r="M2346" i="16"/>
  <c r="L2346" i="16"/>
  <c r="L2340" i="16" s="1"/>
  <c r="K2346" i="16"/>
  <c r="K2340" i="16" s="1"/>
  <c r="J2346" i="16"/>
  <c r="I2346" i="16"/>
  <c r="H2346" i="16"/>
  <c r="G2346" i="16"/>
  <c r="F2346" i="16"/>
  <c r="F2340" i="16" s="1"/>
  <c r="F2339" i="16" s="1"/>
  <c r="E2346" i="16"/>
  <c r="E2345" i="16"/>
  <c r="E2344" i="16"/>
  <c r="E2343" i="16"/>
  <c r="E2342" i="16"/>
  <c r="M2341" i="16"/>
  <c r="L2341" i="16"/>
  <c r="K2341" i="16"/>
  <c r="G2341" i="16"/>
  <c r="F2341" i="16"/>
  <c r="E2341" i="16"/>
  <c r="M2340" i="16"/>
  <c r="J2340" i="16"/>
  <c r="I2340" i="16"/>
  <c r="H2340" i="16"/>
  <c r="G2340" i="16"/>
  <c r="E2340" i="16" s="1"/>
  <c r="J2339" i="16"/>
  <c r="J2300" i="16" s="1"/>
  <c r="I2339" i="16"/>
  <c r="I2300" i="16" s="1"/>
  <c r="E2338" i="16"/>
  <c r="E2337" i="16"/>
  <c r="E2336" i="16"/>
  <c r="E2335" i="16"/>
  <c r="E2334" i="16"/>
  <c r="E2333" i="16"/>
  <c r="E2332" i="16"/>
  <c r="E2331" i="16"/>
  <c r="E2330" i="16"/>
  <c r="E2329" i="16"/>
  <c r="E2328" i="16"/>
  <c r="E2327" i="16"/>
  <c r="M2326" i="16"/>
  <c r="L2326" i="16"/>
  <c r="K2326" i="16"/>
  <c r="J2326" i="16"/>
  <c r="I2326" i="16"/>
  <c r="H2326" i="16"/>
  <c r="G2326" i="16"/>
  <c r="E2326" i="16" s="1"/>
  <c r="F2326" i="16"/>
  <c r="E2325" i="16"/>
  <c r="E2324" i="16"/>
  <c r="E2323" i="16"/>
  <c r="E2322" i="16"/>
  <c r="E2321" i="16"/>
  <c r="E2320" i="16"/>
  <c r="E2319" i="16"/>
  <c r="E2318" i="16"/>
  <c r="E2317" i="16"/>
  <c r="E2316" i="16"/>
  <c r="E2315" i="16"/>
  <c r="M2314" i="16"/>
  <c r="L2314" i="16"/>
  <c r="K2314" i="16"/>
  <c r="J2314" i="16"/>
  <c r="I2314" i="16"/>
  <c r="H2314" i="16"/>
  <c r="H2313" i="16" s="1"/>
  <c r="G2314" i="16"/>
  <c r="F2314" i="16"/>
  <c r="F2313" i="16" s="1"/>
  <c r="F2300" i="16" s="1"/>
  <c r="M2313" i="16"/>
  <c r="L2313" i="16"/>
  <c r="K2313" i="16"/>
  <c r="J2313" i="16"/>
  <c r="I2313" i="16"/>
  <c r="E2312" i="16"/>
  <c r="E2311" i="16"/>
  <c r="E2310" i="16"/>
  <c r="E2309" i="16"/>
  <c r="E2308" i="16"/>
  <c r="E2307" i="16"/>
  <c r="E2306" i="16"/>
  <c r="E2305" i="16"/>
  <c r="E2304" i="16"/>
  <c r="M2303" i="16"/>
  <c r="L2303" i="16"/>
  <c r="K2303" i="16"/>
  <c r="J2303" i="16"/>
  <c r="I2303" i="16"/>
  <c r="H2303" i="16"/>
  <c r="G2303" i="16"/>
  <c r="E2303" i="16" s="1"/>
  <c r="F2303" i="16"/>
  <c r="L2302" i="16"/>
  <c r="K2302" i="16"/>
  <c r="J2302" i="16"/>
  <c r="J2301" i="16" s="1"/>
  <c r="I2302" i="16"/>
  <c r="I2301" i="16" s="1"/>
  <c r="H2302" i="16"/>
  <c r="H2301" i="16" s="1"/>
  <c r="G2302" i="16"/>
  <c r="F2302" i="16"/>
  <c r="E2302" i="16"/>
  <c r="L2301" i="16"/>
  <c r="L2300" i="16"/>
  <c r="E2299" i="16"/>
  <c r="M2298" i="16"/>
  <c r="L2298" i="16"/>
  <c r="K2298" i="16"/>
  <c r="J2298" i="16"/>
  <c r="I2298" i="16"/>
  <c r="H2298" i="16"/>
  <c r="G2298" i="16"/>
  <c r="F2298" i="16"/>
  <c r="E2298" i="16"/>
  <c r="E2297" i="16"/>
  <c r="E2296" i="16"/>
  <c r="M2295" i="16"/>
  <c r="L2295" i="16"/>
  <c r="K2295" i="16"/>
  <c r="K2290" i="16" s="1"/>
  <c r="J2295" i="16"/>
  <c r="I2295" i="16"/>
  <c r="E2295" i="16" s="1"/>
  <c r="H2295" i="16"/>
  <c r="G2295" i="16"/>
  <c r="F2295" i="16"/>
  <c r="E2294" i="16"/>
  <c r="E2293" i="16"/>
  <c r="E2292" i="16"/>
  <c r="M2291" i="16"/>
  <c r="L2291" i="16"/>
  <c r="L2290" i="16" s="1"/>
  <c r="K2291" i="16"/>
  <c r="J2291" i="16"/>
  <c r="I2291" i="16"/>
  <c r="I2290" i="16" s="1"/>
  <c r="H2291" i="16"/>
  <c r="H2290" i="16" s="1"/>
  <c r="G2291" i="16"/>
  <c r="F2291" i="16"/>
  <c r="F2290" i="16" s="1"/>
  <c r="M2290" i="16"/>
  <c r="E2289" i="16"/>
  <c r="E2288" i="16"/>
  <c r="E2287" i="16"/>
  <c r="E2286" i="16"/>
  <c r="E2285" i="16"/>
  <c r="E2284" i="16"/>
  <c r="E2283" i="16"/>
  <c r="E2282" i="16"/>
  <c r="E2281" i="16"/>
  <c r="M2280" i="16"/>
  <c r="L2280" i="16"/>
  <c r="K2280" i="16"/>
  <c r="K688" i="16" s="1"/>
  <c r="J2280" i="16"/>
  <c r="I2280" i="16"/>
  <c r="H2280" i="16"/>
  <c r="G2280" i="16"/>
  <c r="G688" i="16" s="1"/>
  <c r="E688" i="16" s="1"/>
  <c r="F2280" i="16"/>
  <c r="E2280" i="16"/>
  <c r="E2279" i="16"/>
  <c r="E2278" i="16"/>
  <c r="E2277" i="16"/>
  <c r="E2276" i="16"/>
  <c r="E2275" i="16"/>
  <c r="M2274" i="16"/>
  <c r="L2274" i="16"/>
  <c r="K2274" i="16"/>
  <c r="K2273" i="16" s="1"/>
  <c r="J2274" i="16"/>
  <c r="I2274" i="16"/>
  <c r="H2274" i="16"/>
  <c r="G2274" i="16"/>
  <c r="F2274" i="16"/>
  <c r="E2274" i="16"/>
  <c r="M2273" i="16"/>
  <c r="L2273" i="16"/>
  <c r="J2273" i="16"/>
  <c r="I2273" i="16"/>
  <c r="H2273" i="16"/>
  <c r="G2273" i="16"/>
  <c r="F2273" i="16"/>
  <c r="E2273" i="16"/>
  <c r="E2272" i="16"/>
  <c r="E2271" i="16"/>
  <c r="M2270" i="16"/>
  <c r="L2270" i="16"/>
  <c r="K2270" i="16"/>
  <c r="J2270" i="16"/>
  <c r="I2270" i="16"/>
  <c r="H2270" i="16"/>
  <c r="G2270" i="16"/>
  <c r="F2270" i="16"/>
  <c r="F2267" i="16" s="1"/>
  <c r="E2269" i="16"/>
  <c r="M2268" i="16"/>
  <c r="L2268" i="16"/>
  <c r="L2267" i="16" s="1"/>
  <c r="K2268" i="16"/>
  <c r="J2268" i="16"/>
  <c r="I2268" i="16"/>
  <c r="I2267" i="16" s="1"/>
  <c r="H2268" i="16"/>
  <c r="G2268" i="16"/>
  <c r="F2268" i="16"/>
  <c r="K2267" i="16"/>
  <c r="J2267" i="16"/>
  <c r="H2267" i="16"/>
  <c r="E2266" i="16"/>
  <c r="E2265" i="16"/>
  <c r="E2264" i="16"/>
  <c r="E2263" i="16"/>
  <c r="E2262" i="16"/>
  <c r="E2261" i="16"/>
  <c r="E2260" i="16"/>
  <c r="E2259" i="16"/>
  <c r="E2258" i="16"/>
  <c r="E2257" i="16"/>
  <c r="M2256" i="16"/>
  <c r="M2255" i="16" s="1"/>
  <c r="L2256" i="16"/>
  <c r="L2255" i="16" s="1"/>
  <c r="K2256" i="16"/>
  <c r="K2255" i="16" s="1"/>
  <c r="J2256" i="16"/>
  <c r="J2255" i="16" s="1"/>
  <c r="I2256" i="16"/>
  <c r="H2256" i="16"/>
  <c r="H2255" i="16" s="1"/>
  <c r="G2256" i="16"/>
  <c r="G2255" i="16" s="1"/>
  <c r="F2256" i="16"/>
  <c r="F2255" i="16"/>
  <c r="E2254" i="16"/>
  <c r="M2253" i="16"/>
  <c r="L2253" i="16"/>
  <c r="K2253" i="16"/>
  <c r="K2241" i="16" s="1"/>
  <c r="J2253" i="16"/>
  <c r="J2241" i="16" s="1"/>
  <c r="I2253" i="16"/>
  <c r="H2253" i="16"/>
  <c r="G2253" i="16"/>
  <c r="F2253" i="16"/>
  <c r="E2252" i="16"/>
  <c r="E2251" i="16"/>
  <c r="E2250" i="16"/>
  <c r="M2249" i="16"/>
  <c r="L2249" i="16"/>
  <c r="K2249" i="16"/>
  <c r="J2249" i="16"/>
  <c r="I2249" i="16"/>
  <c r="H2249" i="16"/>
  <c r="G2249" i="16"/>
  <c r="F2249" i="16"/>
  <c r="E2249" i="16"/>
  <c r="E2248" i="16"/>
  <c r="E2247" i="16"/>
  <c r="E2246" i="16"/>
  <c r="E2245" i="16"/>
  <c r="M2244" i="16"/>
  <c r="L2244" i="16"/>
  <c r="K2244" i="16"/>
  <c r="J2244" i="16"/>
  <c r="I2244" i="16"/>
  <c r="H2244" i="16"/>
  <c r="H2241" i="16" s="1"/>
  <c r="G2244" i="16"/>
  <c r="F2244" i="16"/>
  <c r="E2244" i="16"/>
  <c r="E2243" i="16"/>
  <c r="E2242" i="16"/>
  <c r="M2237" i="16"/>
  <c r="F2237" i="16"/>
  <c r="E2235" i="16"/>
  <c r="E2234" i="16"/>
  <c r="M2233" i="16"/>
  <c r="L2233" i="16"/>
  <c r="L2231" i="16" s="1"/>
  <c r="L2197" i="16" s="1"/>
  <c r="K2233" i="16"/>
  <c r="K3780" i="16" s="1"/>
  <c r="K3778" i="16" s="1"/>
  <c r="K3765" i="16" s="1"/>
  <c r="J2233" i="16"/>
  <c r="I2233" i="16"/>
  <c r="H2233" i="16"/>
  <c r="H3780" i="16" s="1"/>
  <c r="H3778" i="16" s="1"/>
  <c r="H3765" i="16" s="1"/>
  <c r="G2233" i="16"/>
  <c r="E2233" i="16"/>
  <c r="E2232" i="16"/>
  <c r="J2231" i="16"/>
  <c r="J2197" i="16" s="1"/>
  <c r="I2231" i="16"/>
  <c r="I2197" i="16" s="1"/>
  <c r="H2231" i="16"/>
  <c r="H2197" i="16" s="1"/>
  <c r="G2231" i="16"/>
  <c r="F2231" i="16"/>
  <c r="F2197" i="16" s="1"/>
  <c r="E2230" i="16"/>
  <c r="E2229" i="16"/>
  <c r="E2228" i="16"/>
  <c r="E2227" i="16"/>
  <c r="E2226" i="16"/>
  <c r="E2225" i="16"/>
  <c r="M2224" i="16"/>
  <c r="L2224" i="16"/>
  <c r="K2224" i="16"/>
  <c r="J2224" i="16"/>
  <c r="I2224" i="16"/>
  <c r="H2224" i="16"/>
  <c r="G2224" i="16"/>
  <c r="F2224" i="16"/>
  <c r="F2210" i="16" s="1"/>
  <c r="E2224" i="16"/>
  <c r="E2223" i="16"/>
  <c r="E2222" i="16"/>
  <c r="E2221" i="16"/>
  <c r="E2220" i="16"/>
  <c r="E2219" i="16"/>
  <c r="E2218" i="16"/>
  <c r="E2217" i="16"/>
  <c r="E2216" i="16"/>
  <c r="E2215" i="16"/>
  <c r="E2214" i="16"/>
  <c r="M2213" i="16"/>
  <c r="L2213" i="16"/>
  <c r="K2213" i="16"/>
  <c r="J2213" i="16"/>
  <c r="I2213" i="16"/>
  <c r="I2212" i="16" s="1"/>
  <c r="I2211" i="16" s="1"/>
  <c r="I2199" i="16" s="1"/>
  <c r="H2213" i="16"/>
  <c r="G2213" i="16"/>
  <c r="F2213" i="16"/>
  <c r="F2212" i="16" s="1"/>
  <c r="M2212" i="16"/>
  <c r="L2212" i="16"/>
  <c r="K2212" i="16"/>
  <c r="J2212" i="16"/>
  <c r="J2211" i="16" s="1"/>
  <c r="H2212" i="16"/>
  <c r="G2212" i="16"/>
  <c r="H2211" i="16"/>
  <c r="J2210" i="16"/>
  <c r="I2210" i="16"/>
  <c r="H2210" i="16"/>
  <c r="G2210" i="16"/>
  <c r="E2209" i="16"/>
  <c r="E2208" i="16"/>
  <c r="M2207" i="16"/>
  <c r="L2207" i="16"/>
  <c r="K2207" i="16"/>
  <c r="K2206" i="16" s="1"/>
  <c r="J2207" i="16"/>
  <c r="J2206" i="16" s="1"/>
  <c r="J2201" i="16" s="1"/>
  <c r="I2207" i="16"/>
  <c r="I2206" i="16" s="1"/>
  <c r="I2201" i="16" s="1"/>
  <c r="H2207" i="16"/>
  <c r="G2207" i="16"/>
  <c r="G2206" i="16" s="1"/>
  <c r="M2206" i="16"/>
  <c r="M2201" i="16" s="1"/>
  <c r="L2206" i="16"/>
  <c r="H2206" i="16"/>
  <c r="H2201" i="16" s="1"/>
  <c r="E2206" i="16"/>
  <c r="E2205" i="16"/>
  <c r="E2204" i="16"/>
  <c r="E2203" i="16"/>
  <c r="E2202" i="16"/>
  <c r="L2201" i="16"/>
  <c r="K2201" i="16"/>
  <c r="G2201" i="16"/>
  <c r="E2201" i="16" s="1"/>
  <c r="J2200" i="16"/>
  <c r="I2200" i="16"/>
  <c r="H2200" i="16"/>
  <c r="G2200" i="16"/>
  <c r="E2200" i="16"/>
  <c r="J2199" i="16"/>
  <c r="H2199" i="16"/>
  <c r="E2196" i="16"/>
  <c r="E2194" i="16"/>
  <c r="E2193" i="16"/>
  <c r="E2192" i="16"/>
  <c r="M2191" i="16"/>
  <c r="L2191" i="16"/>
  <c r="L2190" i="16" s="1"/>
  <c r="K2191" i="16"/>
  <c r="J2191" i="16"/>
  <c r="I2191" i="16"/>
  <c r="H2191" i="16"/>
  <c r="G2191" i="16"/>
  <c r="E2191" i="16"/>
  <c r="M2190" i="16"/>
  <c r="K2190" i="16"/>
  <c r="J2190" i="16"/>
  <c r="I2190" i="16"/>
  <c r="H2190" i="16"/>
  <c r="G2190" i="16"/>
  <c r="E2190" i="16" s="1"/>
  <c r="F2190" i="16"/>
  <c r="E2189" i="16"/>
  <c r="E2188" i="16"/>
  <c r="M2187" i="16"/>
  <c r="L2187" i="16"/>
  <c r="K2187" i="16"/>
  <c r="J2187" i="16"/>
  <c r="I2187" i="16"/>
  <c r="H2187" i="16"/>
  <c r="G2187" i="16"/>
  <c r="F2187" i="16"/>
  <c r="F2065" i="16" s="1"/>
  <c r="F2064" i="16" s="1"/>
  <c r="K2186" i="16"/>
  <c r="E2185" i="16"/>
  <c r="M2184" i="16"/>
  <c r="L2184" i="16"/>
  <c r="L4926" i="16" s="1"/>
  <c r="L4925" i="16" s="1"/>
  <c r="K2184" i="16"/>
  <c r="J2184" i="16"/>
  <c r="I2184" i="16"/>
  <c r="H2184" i="16"/>
  <c r="G2184" i="16"/>
  <c r="G4926" i="16" s="1"/>
  <c r="F2184" i="16"/>
  <c r="E2183" i="16"/>
  <c r="E2182" i="16"/>
  <c r="M2181" i="16"/>
  <c r="M2180" i="16" s="1"/>
  <c r="L2181" i="16"/>
  <c r="L2180" i="16" s="1"/>
  <c r="K2181" i="16"/>
  <c r="J2181" i="16"/>
  <c r="I2181" i="16"/>
  <c r="H2181" i="16"/>
  <c r="G2181" i="16"/>
  <c r="F2181" i="16"/>
  <c r="E2181" i="16"/>
  <c r="K2180" i="16"/>
  <c r="J2180" i="16"/>
  <c r="I2180" i="16"/>
  <c r="H2180" i="16"/>
  <c r="G2180" i="16"/>
  <c r="F2180" i="16"/>
  <c r="E2180" i="16"/>
  <c r="E2179" i="16"/>
  <c r="E2178" i="16"/>
  <c r="E2177" i="16"/>
  <c r="M2176" i="16"/>
  <c r="L2176" i="16"/>
  <c r="L2170" i="16" s="1"/>
  <c r="K2176" i="16"/>
  <c r="J2176" i="16"/>
  <c r="I2176" i="16"/>
  <c r="H2176" i="16"/>
  <c r="G2176" i="16"/>
  <c r="E2176" i="16" s="1"/>
  <c r="F2176" i="16"/>
  <c r="F2170" i="16" s="1"/>
  <c r="F2169" i="16" s="1"/>
  <c r="F2128" i="16" s="1"/>
  <c r="E2175" i="16"/>
  <c r="E2174" i="16"/>
  <c r="E2173" i="16"/>
  <c r="H2172" i="16"/>
  <c r="M2171" i="16"/>
  <c r="L2171" i="16"/>
  <c r="K2171" i="16"/>
  <c r="J2171" i="16"/>
  <c r="I2171" i="16"/>
  <c r="G2171" i="16"/>
  <c r="F2171" i="16"/>
  <c r="M2170" i="16"/>
  <c r="K2170" i="16"/>
  <c r="K2169" i="16" s="1"/>
  <c r="K2195" i="16" s="1"/>
  <c r="J2170" i="16"/>
  <c r="I2170" i="16"/>
  <c r="L2169" i="16"/>
  <c r="L2195" i="16" s="1"/>
  <c r="I2169" i="16"/>
  <c r="E2168" i="16"/>
  <c r="M2167" i="16"/>
  <c r="M4908" i="16" s="1"/>
  <c r="L2167" i="16"/>
  <c r="K2167" i="16"/>
  <c r="J2167" i="16"/>
  <c r="I2167" i="16"/>
  <c r="H2167" i="16"/>
  <c r="H4908" i="16" s="1"/>
  <c r="G2167" i="16"/>
  <c r="G4908" i="16" s="1"/>
  <c r="E2166" i="16"/>
  <c r="E2165" i="16"/>
  <c r="E2164" i="16"/>
  <c r="E2163" i="16"/>
  <c r="E2162" i="16"/>
  <c r="E2161" i="16"/>
  <c r="E2160" i="16"/>
  <c r="E2159" i="16"/>
  <c r="E2158" i="16"/>
  <c r="E2157" i="16"/>
  <c r="E2156" i="16"/>
  <c r="E2155" i="16"/>
  <c r="M2154" i="16"/>
  <c r="L2154" i="16"/>
  <c r="K2154" i="16"/>
  <c r="J2154" i="16"/>
  <c r="I2154" i="16"/>
  <c r="H2154" i="16"/>
  <c r="G2154" i="16"/>
  <c r="F2154" i="16"/>
  <c r="E2154" i="16"/>
  <c r="E2153" i="16"/>
  <c r="E2152" i="16"/>
  <c r="E2151" i="16"/>
  <c r="E2150" i="16"/>
  <c r="E2149" i="16"/>
  <c r="E2148" i="16"/>
  <c r="E2147" i="16"/>
  <c r="E2146" i="16"/>
  <c r="E2145" i="16"/>
  <c r="E2144" i="16"/>
  <c r="E2143" i="16"/>
  <c r="M2142" i="16"/>
  <c r="L2142" i="16"/>
  <c r="K2142" i="16"/>
  <c r="J2142" i="16"/>
  <c r="I2142" i="16"/>
  <c r="H2142" i="16"/>
  <c r="H2141" i="16" s="1"/>
  <c r="G2142" i="16"/>
  <c r="E2142" i="16" s="1"/>
  <c r="F2142" i="16"/>
  <c r="F2141" i="16" s="1"/>
  <c r="M2141" i="16"/>
  <c r="L2141" i="16"/>
  <c r="K2141" i="16"/>
  <c r="J2141" i="16"/>
  <c r="I2141" i="16"/>
  <c r="I2129" i="16" s="1"/>
  <c r="E2140" i="16"/>
  <c r="E2139" i="16"/>
  <c r="E2138" i="16"/>
  <c r="E2137" i="16"/>
  <c r="E2136" i="16"/>
  <c r="E2135" i="16"/>
  <c r="E2134" i="16"/>
  <c r="E2133" i="16"/>
  <c r="E2132" i="16"/>
  <c r="M2131" i="16"/>
  <c r="M2130" i="16" s="1"/>
  <c r="L2131" i="16"/>
  <c r="L2130" i="16" s="1"/>
  <c r="K2131" i="16"/>
  <c r="K2130" i="16" s="1"/>
  <c r="J2131" i="16"/>
  <c r="I2131" i="16"/>
  <c r="H2131" i="16"/>
  <c r="G2131" i="16"/>
  <c r="F2131" i="16"/>
  <c r="I2130" i="16"/>
  <c r="H2130" i="16"/>
  <c r="G2130" i="16"/>
  <c r="F2130" i="16"/>
  <c r="M2129" i="16"/>
  <c r="H2129" i="16"/>
  <c r="E2127" i="16"/>
  <c r="M2126" i="16"/>
  <c r="L2126" i="16"/>
  <c r="K2126" i="16"/>
  <c r="J2126" i="16"/>
  <c r="I2126" i="16"/>
  <c r="H2126" i="16"/>
  <c r="G2126" i="16"/>
  <c r="F2126" i="16"/>
  <c r="E2125" i="16"/>
  <c r="E2124" i="16"/>
  <c r="M2123" i="16"/>
  <c r="L2123" i="16"/>
  <c r="K2123" i="16"/>
  <c r="J2123" i="16"/>
  <c r="I2123" i="16"/>
  <c r="H2123" i="16"/>
  <c r="G2123" i="16"/>
  <c r="F2123" i="16"/>
  <c r="E2123" i="16"/>
  <c r="E2122" i="16"/>
  <c r="E2121" i="16"/>
  <c r="E2120" i="16"/>
  <c r="M2119" i="16"/>
  <c r="L2119" i="16"/>
  <c r="K2119" i="16"/>
  <c r="K2118" i="16" s="1"/>
  <c r="J2119" i="16"/>
  <c r="J2118" i="16" s="1"/>
  <c r="I2119" i="16"/>
  <c r="I2118" i="16" s="1"/>
  <c r="H2119" i="16"/>
  <c r="G2119" i="16"/>
  <c r="F2119" i="16"/>
  <c r="E2119" i="16"/>
  <c r="M2118" i="16"/>
  <c r="L2118" i="16"/>
  <c r="H2118" i="16"/>
  <c r="G2118" i="16"/>
  <c r="F2118" i="16"/>
  <c r="E2118" i="16"/>
  <c r="E2117" i="16"/>
  <c r="E2116" i="16"/>
  <c r="E2115" i="16"/>
  <c r="E2114" i="16"/>
  <c r="E2113" i="16"/>
  <c r="E2112" i="16"/>
  <c r="E2111" i="16"/>
  <c r="E2110" i="16"/>
  <c r="E2109" i="16"/>
  <c r="M2108" i="16"/>
  <c r="L2108" i="16"/>
  <c r="K2108" i="16"/>
  <c r="J2108" i="16"/>
  <c r="I2108" i="16"/>
  <c r="H2108" i="16"/>
  <c r="G2108" i="16"/>
  <c r="F2108" i="16"/>
  <c r="E2107" i="16"/>
  <c r="E2106" i="16"/>
  <c r="E2105" i="16"/>
  <c r="E2104" i="16"/>
  <c r="E2103" i="16"/>
  <c r="M2102" i="16"/>
  <c r="M2101" i="16" s="1"/>
  <c r="L2102" i="16"/>
  <c r="L2101" i="16" s="1"/>
  <c r="K2102" i="16"/>
  <c r="J2102" i="16"/>
  <c r="I2102" i="16"/>
  <c r="H2102" i="16"/>
  <c r="G2102" i="16"/>
  <c r="G2101" i="16" s="1"/>
  <c r="F2102" i="16"/>
  <c r="E2102" i="16"/>
  <c r="K2101" i="16"/>
  <c r="J2101" i="16"/>
  <c r="I2101" i="16"/>
  <c r="H2101" i="16"/>
  <c r="F2101" i="16"/>
  <c r="E2100" i="16"/>
  <c r="E2099" i="16"/>
  <c r="M2098" i="16"/>
  <c r="L2098" i="16"/>
  <c r="K2098" i="16"/>
  <c r="J2098" i="16"/>
  <c r="I2098" i="16"/>
  <c r="H2098" i="16"/>
  <c r="G2098" i="16"/>
  <c r="F2098" i="16"/>
  <c r="F2095" i="16" s="1"/>
  <c r="E2097" i="16"/>
  <c r="M2096" i="16"/>
  <c r="M2095" i="16" s="1"/>
  <c r="L2096" i="16"/>
  <c r="K2096" i="16"/>
  <c r="J2096" i="16"/>
  <c r="I2096" i="16"/>
  <c r="H2096" i="16"/>
  <c r="H2095" i="16" s="1"/>
  <c r="G2096" i="16"/>
  <c r="E2096" i="16" s="1"/>
  <c r="F2096" i="16"/>
  <c r="L2095" i="16"/>
  <c r="K2095" i="16"/>
  <c r="J2095" i="16"/>
  <c r="I2095" i="16"/>
  <c r="I2069" i="16" s="1"/>
  <c r="E2094" i="16"/>
  <c r="E2093" i="16"/>
  <c r="E2092" i="16"/>
  <c r="E2091" i="16"/>
  <c r="E2090" i="16"/>
  <c r="E2089" i="16"/>
  <c r="E2088" i="16"/>
  <c r="E2087" i="16"/>
  <c r="E2086" i="16"/>
  <c r="E2085" i="16"/>
  <c r="M2084" i="16"/>
  <c r="L2084" i="16"/>
  <c r="K2084" i="16"/>
  <c r="K2083" i="16" s="1"/>
  <c r="J2084" i="16"/>
  <c r="I2084" i="16"/>
  <c r="I2083" i="16" s="1"/>
  <c r="H2084" i="16"/>
  <c r="G2084" i="16"/>
  <c r="G2083" i="16" s="1"/>
  <c r="F2084" i="16"/>
  <c r="F2083" i="16" s="1"/>
  <c r="M2083" i="16"/>
  <c r="L2083" i="16"/>
  <c r="H2083" i="16"/>
  <c r="E2082" i="16"/>
  <c r="M2081" i="16"/>
  <c r="L2081" i="16"/>
  <c r="K2081" i="16"/>
  <c r="J2081" i="16"/>
  <c r="I2081" i="16"/>
  <c r="H2081" i="16"/>
  <c r="G2081" i="16"/>
  <c r="F2081" i="16"/>
  <c r="E2081" i="16"/>
  <c r="E2080" i="16"/>
  <c r="E2079" i="16"/>
  <c r="E2078" i="16"/>
  <c r="M2077" i="16"/>
  <c r="L2077" i="16"/>
  <c r="L2069" i="16" s="1"/>
  <c r="K2077" i="16"/>
  <c r="J2077" i="16"/>
  <c r="I2077" i="16"/>
  <c r="H2077" i="16"/>
  <c r="G2077" i="16"/>
  <c r="F2077" i="16"/>
  <c r="E2076" i="16"/>
  <c r="E2075" i="16"/>
  <c r="E2074" i="16"/>
  <c r="E2073" i="16"/>
  <c r="M2072" i="16"/>
  <c r="L2072" i="16"/>
  <c r="K2072" i="16"/>
  <c r="J2072" i="16"/>
  <c r="I2072" i="16"/>
  <c r="H2072" i="16"/>
  <c r="G2072" i="16"/>
  <c r="F2072" i="16"/>
  <c r="E2072" i="16"/>
  <c r="E2071" i="16"/>
  <c r="E2070" i="16"/>
  <c r="H2069" i="16"/>
  <c r="H2067" i="16" s="1"/>
  <c r="H2068" i="16"/>
  <c r="K2065" i="16"/>
  <c r="E2063" i="16"/>
  <c r="H2062" i="16"/>
  <c r="E2062" i="16" s="1"/>
  <c r="E2061" i="16"/>
  <c r="E2060" i="16"/>
  <c r="M2059" i="16"/>
  <c r="L2059" i="16"/>
  <c r="K2059" i="16"/>
  <c r="J2059" i="16"/>
  <c r="I2059" i="16"/>
  <c r="H2059" i="16"/>
  <c r="G2059" i="16"/>
  <c r="E2059" i="16" s="1"/>
  <c r="F2059" i="16"/>
  <c r="M2058" i="16"/>
  <c r="L2058" i="16"/>
  <c r="K2058" i="16"/>
  <c r="I2058" i="16"/>
  <c r="G2058" i="16"/>
  <c r="E2057" i="16"/>
  <c r="E2056" i="16"/>
  <c r="M2055" i="16"/>
  <c r="M2051" i="16" s="1"/>
  <c r="L2055" i="16"/>
  <c r="K2055" i="16"/>
  <c r="J2055" i="16"/>
  <c r="I2055" i="16"/>
  <c r="G2055" i="16"/>
  <c r="M2053" i="16"/>
  <c r="L2053" i="16"/>
  <c r="K2053" i="16"/>
  <c r="J2053" i="16"/>
  <c r="I2053" i="16"/>
  <c r="I1918" i="16" s="1"/>
  <c r="G2053" i="16"/>
  <c r="F2053" i="16"/>
  <c r="F1918" i="16" s="1"/>
  <c r="G2052" i="16"/>
  <c r="E2050" i="16"/>
  <c r="M2049" i="16"/>
  <c r="L2049" i="16"/>
  <c r="K2049" i="16"/>
  <c r="J2049" i="16"/>
  <c r="I2049" i="16"/>
  <c r="H2049" i="16"/>
  <c r="G2049" i="16"/>
  <c r="E2049" i="16" s="1"/>
  <c r="F2049" i="16"/>
  <c r="E2048" i="16"/>
  <c r="E2047" i="16"/>
  <c r="M2046" i="16"/>
  <c r="M2045" i="16" s="1"/>
  <c r="L2046" i="16"/>
  <c r="L2045" i="16" s="1"/>
  <c r="K2046" i="16"/>
  <c r="J2046" i="16"/>
  <c r="J2045" i="16" s="1"/>
  <c r="I2046" i="16"/>
  <c r="H2046" i="16"/>
  <c r="G2046" i="16"/>
  <c r="F2046" i="16"/>
  <c r="F2045" i="16" s="1"/>
  <c r="K2045" i="16"/>
  <c r="I2045" i="16"/>
  <c r="H2045" i="16"/>
  <c r="G2045" i="16"/>
  <c r="E2044" i="16"/>
  <c r="E2043" i="16"/>
  <c r="E2042" i="16"/>
  <c r="M2041" i="16"/>
  <c r="M2035" i="16" s="1"/>
  <c r="L2041" i="16"/>
  <c r="K2041" i="16"/>
  <c r="K2035" i="16" s="1"/>
  <c r="K2034" i="16" s="1"/>
  <c r="J2041" i="16"/>
  <c r="I2041" i="16"/>
  <c r="I2035" i="16" s="1"/>
  <c r="I2034" i="16" s="1"/>
  <c r="H2041" i="16"/>
  <c r="G2041" i="16"/>
  <c r="G2035" i="16" s="1"/>
  <c r="F2041" i="16"/>
  <c r="E2041" i="16"/>
  <c r="H2040" i="16"/>
  <c r="H4844" i="16" s="1"/>
  <c r="E2040" i="16"/>
  <c r="E2039" i="16"/>
  <c r="E2038" i="16"/>
  <c r="H2037" i="16"/>
  <c r="M2036" i="16"/>
  <c r="L2036" i="16"/>
  <c r="L2035" i="16" s="1"/>
  <c r="L2034" i="16" s="1"/>
  <c r="K2036" i="16"/>
  <c r="J2036" i="16"/>
  <c r="J2035" i="16" s="1"/>
  <c r="I2036" i="16"/>
  <c r="H2036" i="16"/>
  <c r="G2036" i="16"/>
  <c r="F2036" i="16"/>
  <c r="J2034" i="16"/>
  <c r="G2034" i="16"/>
  <c r="E2033" i="16"/>
  <c r="E2032" i="16"/>
  <c r="E2031" i="16"/>
  <c r="M2030" i="16"/>
  <c r="M754" i="16" s="1"/>
  <c r="L2030" i="16"/>
  <c r="K2030" i="16"/>
  <c r="J2030" i="16"/>
  <c r="I2030" i="16"/>
  <c r="H2030" i="16"/>
  <c r="G2030" i="16"/>
  <c r="E2030" i="16"/>
  <c r="E2029" i="16"/>
  <c r="E2028" i="16"/>
  <c r="E2027" i="16"/>
  <c r="M2026" i="16"/>
  <c r="M4830" i="16" s="1"/>
  <c r="L2026" i="16"/>
  <c r="L4830" i="16" s="1"/>
  <c r="K2026" i="16"/>
  <c r="K4830" i="16" s="1"/>
  <c r="J2026" i="16"/>
  <c r="J4830" i="16" s="1"/>
  <c r="I2026" i="16"/>
  <c r="I4830" i="16" s="1"/>
  <c r="H2026" i="16"/>
  <c r="H4830" i="16" s="1"/>
  <c r="G2026" i="16"/>
  <c r="G4830" i="16" s="1"/>
  <c r="G2025" i="16"/>
  <c r="E2024" i="16"/>
  <c r="E2023" i="16"/>
  <c r="M2022" i="16"/>
  <c r="L2022" i="16"/>
  <c r="L2011" i="16" s="1"/>
  <c r="K2022" i="16"/>
  <c r="J2022" i="16"/>
  <c r="I2022" i="16"/>
  <c r="I2011" i="16" s="1"/>
  <c r="I1986" i="16" s="1"/>
  <c r="I1985" i="16" s="1"/>
  <c r="H2022" i="16"/>
  <c r="H2011" i="16" s="1"/>
  <c r="E2021" i="16"/>
  <c r="E2020" i="16"/>
  <c r="E2019" i="16"/>
  <c r="E2018" i="16"/>
  <c r="E2017" i="16"/>
  <c r="E2016" i="16"/>
  <c r="E2015" i="16"/>
  <c r="E2014" i="16"/>
  <c r="E2013" i="16"/>
  <c r="E2012" i="16"/>
  <c r="M2011" i="16"/>
  <c r="K2011" i="16"/>
  <c r="J2011" i="16"/>
  <c r="F2011" i="16"/>
  <c r="E2010" i="16"/>
  <c r="E2009" i="16"/>
  <c r="E2008" i="16"/>
  <c r="E2007" i="16"/>
  <c r="E2006" i="16"/>
  <c r="E2005" i="16"/>
  <c r="E2004" i="16"/>
  <c r="E2003" i="16"/>
  <c r="E2002" i="16"/>
  <c r="E2001" i="16"/>
  <c r="E2000" i="16"/>
  <c r="M1999" i="16"/>
  <c r="M1998" i="16" s="1"/>
  <c r="L1999" i="16"/>
  <c r="K1999" i="16"/>
  <c r="K1998" i="16" s="1"/>
  <c r="J1999" i="16"/>
  <c r="I1999" i="16"/>
  <c r="H1999" i="16"/>
  <c r="G1999" i="16"/>
  <c r="G1998" i="16" s="1"/>
  <c r="F1999" i="16"/>
  <c r="E1999" i="16"/>
  <c r="L1998" i="16"/>
  <c r="L1986" i="16" s="1"/>
  <c r="L1985" i="16" s="1"/>
  <c r="J1998" i="16"/>
  <c r="I1998" i="16"/>
  <c r="H1998" i="16"/>
  <c r="F1998" i="16"/>
  <c r="E1997" i="16"/>
  <c r="G1996" i="16"/>
  <c r="E1995" i="16"/>
  <c r="E1994" i="16"/>
  <c r="E1993" i="16"/>
  <c r="E1992" i="16"/>
  <c r="E1991" i="16"/>
  <c r="E1990" i="16"/>
  <c r="E1989" i="16"/>
  <c r="M1988" i="16"/>
  <c r="L1988" i="16"/>
  <c r="L1987" i="16" s="1"/>
  <c r="K1988" i="16"/>
  <c r="K1987" i="16" s="1"/>
  <c r="J1988" i="16"/>
  <c r="I1988" i="16"/>
  <c r="I1987" i="16" s="1"/>
  <c r="H1988" i="16"/>
  <c r="H1987" i="16" s="1"/>
  <c r="F1988" i="16"/>
  <c r="M1987" i="16"/>
  <c r="M1986" i="16" s="1"/>
  <c r="J1987" i="16"/>
  <c r="J1986" i="16" s="1"/>
  <c r="J1985" i="16" s="1"/>
  <c r="F1987" i="16"/>
  <c r="K1986" i="16"/>
  <c r="K1985" i="16" s="1"/>
  <c r="E1984" i="16"/>
  <c r="M1983" i="16"/>
  <c r="L1983" i="16"/>
  <c r="K1983" i="16"/>
  <c r="J1983" i="16"/>
  <c r="I1983" i="16"/>
  <c r="H1983" i="16"/>
  <c r="G1983" i="16"/>
  <c r="E1983" i="16" s="1"/>
  <c r="F1983" i="16"/>
  <c r="E1982" i="16"/>
  <c r="E1981" i="16"/>
  <c r="M1980" i="16"/>
  <c r="L1980" i="16"/>
  <c r="K1980" i="16"/>
  <c r="J1980" i="16"/>
  <c r="J1975" i="16" s="1"/>
  <c r="I1980" i="16"/>
  <c r="H1980" i="16"/>
  <c r="G1980" i="16"/>
  <c r="F1980" i="16"/>
  <c r="F1975" i="16" s="1"/>
  <c r="E1980" i="16"/>
  <c r="E1979" i="16"/>
  <c r="E1978" i="16"/>
  <c r="E1977" i="16"/>
  <c r="M1976" i="16"/>
  <c r="M1975" i="16" s="1"/>
  <c r="L1976" i="16"/>
  <c r="L1975" i="16" s="1"/>
  <c r="K1976" i="16"/>
  <c r="J1976" i="16"/>
  <c r="I1976" i="16"/>
  <c r="H1976" i="16"/>
  <c r="G1976" i="16"/>
  <c r="F1976" i="16"/>
  <c r="E1976" i="16"/>
  <c r="K1975" i="16"/>
  <c r="I1975" i="16"/>
  <c r="H1975" i="16"/>
  <c r="G1975" i="16"/>
  <c r="E1975" i="16" s="1"/>
  <c r="E1974" i="16"/>
  <c r="J1973" i="16"/>
  <c r="J3668" i="16" s="1"/>
  <c r="I1973" i="16"/>
  <c r="I3668" i="16" s="1"/>
  <c r="E1973" i="16"/>
  <c r="E1972" i="16"/>
  <c r="E1971" i="16"/>
  <c r="E1970" i="16"/>
  <c r="E1969" i="16"/>
  <c r="E1968" i="16"/>
  <c r="E1967" i="16"/>
  <c r="E1966" i="16"/>
  <c r="E1965" i="16"/>
  <c r="E1964" i="16"/>
  <c r="M1963" i="16"/>
  <c r="L1963" i="16"/>
  <c r="K1963" i="16"/>
  <c r="J1963" i="16"/>
  <c r="H1963" i="16"/>
  <c r="G1963" i="16"/>
  <c r="F1963" i="16"/>
  <c r="F1922" i="16" s="1"/>
  <c r="F1921" i="16" s="1"/>
  <c r="E1962" i="16"/>
  <c r="E1961" i="16"/>
  <c r="E1960" i="16"/>
  <c r="M1959" i="16"/>
  <c r="M3654" i="16" s="1"/>
  <c r="L1959" i="16"/>
  <c r="L3654" i="16" s="1"/>
  <c r="K1959" i="16"/>
  <c r="K3654" i="16" s="1"/>
  <c r="J1959" i="16"/>
  <c r="J3654" i="16" s="1"/>
  <c r="I1959" i="16"/>
  <c r="I3654" i="16" s="1"/>
  <c r="H1959" i="16"/>
  <c r="H682" i="16" s="1"/>
  <c r="G1959" i="16"/>
  <c r="G3654" i="16" s="1"/>
  <c r="E1959" i="16"/>
  <c r="M1958" i="16"/>
  <c r="M3653" i="16" s="1"/>
  <c r="L1958" i="16"/>
  <c r="L3653" i="16" s="1"/>
  <c r="K1958" i="16"/>
  <c r="K3653" i="16" s="1"/>
  <c r="J1958" i="16"/>
  <c r="I1958" i="16"/>
  <c r="I3653" i="16" s="1"/>
  <c r="H1958" i="16"/>
  <c r="H3653" i="16" s="1"/>
  <c r="G1958" i="16"/>
  <c r="G3653" i="16" s="1"/>
  <c r="E1958" i="16"/>
  <c r="M1957" i="16"/>
  <c r="M1956" i="16" s="1"/>
  <c r="L1957" i="16"/>
  <c r="L1956" i="16" s="1"/>
  <c r="K1957" i="16"/>
  <c r="J1957" i="16"/>
  <c r="I1957" i="16"/>
  <c r="I1956" i="16" s="1"/>
  <c r="G1957" i="16"/>
  <c r="F1957" i="16"/>
  <c r="F1956" i="16" s="1"/>
  <c r="K1956" i="16"/>
  <c r="J1956" i="16"/>
  <c r="E1955" i="16"/>
  <c r="E1954" i="16"/>
  <c r="M1953" i="16"/>
  <c r="L1953" i="16"/>
  <c r="K1953" i="16"/>
  <c r="J1953" i="16"/>
  <c r="I1953" i="16"/>
  <c r="H1953" i="16"/>
  <c r="G1953" i="16"/>
  <c r="F1953" i="16"/>
  <c r="E1953" i="16"/>
  <c r="E1952" i="16"/>
  <c r="E1951" i="16"/>
  <c r="M1950" i="16"/>
  <c r="L1950" i="16"/>
  <c r="K1950" i="16"/>
  <c r="K1949" i="16" s="1"/>
  <c r="J1950" i="16"/>
  <c r="I1950" i="16"/>
  <c r="H1950" i="16"/>
  <c r="G1950" i="16"/>
  <c r="F1950" i="16"/>
  <c r="J1949" i="16"/>
  <c r="I1949" i="16"/>
  <c r="H1949" i="16"/>
  <c r="F1949" i="16"/>
  <c r="E1948" i="16"/>
  <c r="E1947" i="16"/>
  <c r="E1946" i="16"/>
  <c r="M1945" i="16"/>
  <c r="L1945" i="16"/>
  <c r="K1945" i="16"/>
  <c r="K3640" i="16" s="1"/>
  <c r="K3686" i="16" s="1"/>
  <c r="J1945" i="16"/>
  <c r="I1945" i="16"/>
  <c r="I3640" i="16" s="1"/>
  <c r="H1945" i="16"/>
  <c r="H3640" i="16" s="1"/>
  <c r="G1945" i="16"/>
  <c r="E1945" i="16" s="1"/>
  <c r="E1944" i="16"/>
  <c r="E1943" i="16"/>
  <c r="E1942" i="16"/>
  <c r="E1941" i="16"/>
  <c r="E1940" i="16"/>
  <c r="E1939" i="16"/>
  <c r="E1938" i="16"/>
  <c r="K1937" i="16"/>
  <c r="I1937" i="16"/>
  <c r="F1937" i="16"/>
  <c r="K1936" i="16"/>
  <c r="I1936" i="16"/>
  <c r="F1936" i="16"/>
  <c r="E1935" i="16"/>
  <c r="M1934" i="16"/>
  <c r="L1934" i="16"/>
  <c r="K1934" i="16"/>
  <c r="J1934" i="16"/>
  <c r="I1934" i="16"/>
  <c r="H1934" i="16"/>
  <c r="G1934" i="16"/>
  <c r="E1934" i="16" s="1"/>
  <c r="F1934" i="16"/>
  <c r="E1933" i="16"/>
  <c r="E1932" i="16"/>
  <c r="E1931" i="16"/>
  <c r="M1930" i="16"/>
  <c r="L1930" i="16"/>
  <c r="K1930" i="16"/>
  <c r="J1930" i="16"/>
  <c r="I1930" i="16"/>
  <c r="H1930" i="16"/>
  <c r="G1930" i="16"/>
  <c r="F1930" i="16"/>
  <c r="E1929" i="16"/>
  <c r="E1928" i="16"/>
  <c r="E1927" i="16"/>
  <c r="E1926" i="16"/>
  <c r="M1925" i="16"/>
  <c r="L1925" i="16"/>
  <c r="K1925" i="16"/>
  <c r="J1925" i="16"/>
  <c r="I1925" i="16"/>
  <c r="H1925" i="16"/>
  <c r="E1925" i="16" s="1"/>
  <c r="G1925" i="16"/>
  <c r="F1925" i="16"/>
  <c r="M1924" i="16"/>
  <c r="L1924" i="16"/>
  <c r="L3619" i="16" s="1"/>
  <c r="K1924" i="16"/>
  <c r="J1924" i="16"/>
  <c r="J3619" i="16" s="1"/>
  <c r="I1924" i="16"/>
  <c r="G1924" i="16"/>
  <c r="G3619" i="16" s="1"/>
  <c r="M1923" i="16"/>
  <c r="L1923" i="16"/>
  <c r="K1923" i="16"/>
  <c r="J1923" i="16"/>
  <c r="J3618" i="16" s="1"/>
  <c r="I1923" i="16"/>
  <c r="H1923" i="16"/>
  <c r="G1923" i="16"/>
  <c r="G3618" i="16" s="1"/>
  <c r="E1917" i="16"/>
  <c r="E1916" i="16"/>
  <c r="M1915" i="16"/>
  <c r="L1915" i="16"/>
  <c r="K1915" i="16"/>
  <c r="J1915" i="16"/>
  <c r="I1915" i="16"/>
  <c r="H1915" i="16"/>
  <c r="G1915" i="16"/>
  <c r="E1915" i="16"/>
  <c r="E1914" i="16"/>
  <c r="H1913" i="16"/>
  <c r="H3610" i="16" s="1"/>
  <c r="M1912" i="16"/>
  <c r="L1912" i="16"/>
  <c r="K1912" i="16"/>
  <c r="J1912" i="16"/>
  <c r="I1912" i="16"/>
  <c r="H1912" i="16"/>
  <c r="H3609" i="16" s="1"/>
  <c r="H3608" i="16" s="1"/>
  <c r="G1912" i="16"/>
  <c r="G3609" i="16" s="1"/>
  <c r="E1912" i="16"/>
  <c r="L1911" i="16"/>
  <c r="H1911" i="16"/>
  <c r="G1911" i="16"/>
  <c r="F1911" i="16"/>
  <c r="E1910" i="16"/>
  <c r="E1909" i="16"/>
  <c r="E1908" i="16"/>
  <c r="E1907" i="16"/>
  <c r="E1906" i="16"/>
  <c r="E1905" i="16"/>
  <c r="M1904" i="16"/>
  <c r="M1901" i="16" s="1"/>
  <c r="L1904" i="16"/>
  <c r="K1904" i="16"/>
  <c r="J1904" i="16"/>
  <c r="I1904" i="16"/>
  <c r="G1904" i="16"/>
  <c r="M1903" i="16"/>
  <c r="L1903" i="16"/>
  <c r="L1901" i="16" s="1"/>
  <c r="K1903" i="16"/>
  <c r="J1903" i="16"/>
  <c r="I1903" i="16"/>
  <c r="H1903" i="16"/>
  <c r="G1903" i="16"/>
  <c r="E1903" i="16"/>
  <c r="G1902" i="16"/>
  <c r="E1902" i="16"/>
  <c r="I1901" i="16"/>
  <c r="G1901" i="16"/>
  <c r="F1901" i="16"/>
  <c r="M1900" i="16"/>
  <c r="L1900" i="16"/>
  <c r="K1900" i="16"/>
  <c r="J1900" i="16"/>
  <c r="H1900" i="16"/>
  <c r="E1899" i="16"/>
  <c r="M1898" i="16"/>
  <c r="L1898" i="16"/>
  <c r="K1898" i="16"/>
  <c r="J1898" i="16"/>
  <c r="I1898" i="16"/>
  <c r="H1898" i="16"/>
  <c r="G1898" i="16"/>
  <c r="F1898" i="16"/>
  <c r="E1897" i="16"/>
  <c r="E1896" i="16"/>
  <c r="M1895" i="16"/>
  <c r="L1895" i="16"/>
  <c r="K1895" i="16"/>
  <c r="K1894" i="16" s="1"/>
  <c r="J1895" i="16"/>
  <c r="I1895" i="16"/>
  <c r="H1895" i="16"/>
  <c r="G1895" i="16"/>
  <c r="F1895" i="16"/>
  <c r="F1894" i="16" s="1"/>
  <c r="M1894" i="16"/>
  <c r="L1894" i="16"/>
  <c r="J1894" i="16"/>
  <c r="I1894" i="16"/>
  <c r="H1894" i="16"/>
  <c r="G1894" i="16"/>
  <c r="E1894" i="16"/>
  <c r="E1893" i="16"/>
  <c r="E1892" i="16"/>
  <c r="E1891" i="16"/>
  <c r="M1890" i="16"/>
  <c r="L1890" i="16"/>
  <c r="K1890" i="16"/>
  <c r="J1890" i="16"/>
  <c r="I1890" i="16"/>
  <c r="H1890" i="16"/>
  <c r="G1890" i="16"/>
  <c r="F1890" i="16"/>
  <c r="E1890" i="16"/>
  <c r="E1889" i="16"/>
  <c r="E1888" i="16"/>
  <c r="E1887" i="16"/>
  <c r="E1886" i="16"/>
  <c r="M1885" i="16"/>
  <c r="L1885" i="16"/>
  <c r="K1885" i="16"/>
  <c r="J1885" i="16"/>
  <c r="I1885" i="16"/>
  <c r="H1885" i="16"/>
  <c r="G1885" i="16"/>
  <c r="F1885" i="16"/>
  <c r="E1885" i="16"/>
  <c r="M1884" i="16"/>
  <c r="L1884" i="16"/>
  <c r="K1884" i="16"/>
  <c r="J1884" i="16"/>
  <c r="J1883" i="16" s="1"/>
  <c r="I1884" i="16"/>
  <c r="I1883" i="16" s="1"/>
  <c r="G1884" i="16"/>
  <c r="G1883" i="16" s="1"/>
  <c r="M1883" i="16"/>
  <c r="L1883" i="16"/>
  <c r="K1883" i="16"/>
  <c r="E1882" i="16"/>
  <c r="M1881" i="16"/>
  <c r="L1881" i="16"/>
  <c r="L4752" i="16" s="1"/>
  <c r="K1881" i="16"/>
  <c r="J1881" i="16"/>
  <c r="J4752" i="16" s="1"/>
  <c r="I1881" i="16"/>
  <c r="I4752" i="16" s="1"/>
  <c r="H1881" i="16"/>
  <c r="G1881" i="16"/>
  <c r="E1880" i="16"/>
  <c r="E1879" i="16"/>
  <c r="E1878" i="16"/>
  <c r="E1877" i="16"/>
  <c r="E1876" i="16"/>
  <c r="E1875" i="16"/>
  <c r="E1874" i="16"/>
  <c r="E1873" i="16"/>
  <c r="E1872" i="16"/>
  <c r="E1871" i="16"/>
  <c r="E1870" i="16"/>
  <c r="E1869" i="16"/>
  <c r="M1868" i="16"/>
  <c r="L1868" i="16"/>
  <c r="K1868" i="16"/>
  <c r="J1868" i="16"/>
  <c r="I1868" i="16"/>
  <c r="H1868" i="16"/>
  <c r="G1868" i="16"/>
  <c r="E1868" i="16" s="1"/>
  <c r="F1868" i="16"/>
  <c r="E1867" i="16"/>
  <c r="E1866" i="16"/>
  <c r="E1865" i="16"/>
  <c r="E1864" i="16"/>
  <c r="E1863" i="16"/>
  <c r="E1862" i="16"/>
  <c r="E1861" i="16"/>
  <c r="E1860" i="16"/>
  <c r="E1859" i="16"/>
  <c r="E1858" i="16"/>
  <c r="E1857" i="16"/>
  <c r="M1856" i="16"/>
  <c r="L1856" i="16"/>
  <c r="L1855" i="16" s="1"/>
  <c r="K1856" i="16"/>
  <c r="K1855" i="16" s="1"/>
  <c r="J1856" i="16"/>
  <c r="J1855" i="16" s="1"/>
  <c r="I1856" i="16"/>
  <c r="H1856" i="16"/>
  <c r="G1856" i="16"/>
  <c r="F1856" i="16"/>
  <c r="F1855" i="16" s="1"/>
  <c r="E1856" i="16"/>
  <c r="M1855" i="16"/>
  <c r="I1855" i="16"/>
  <c r="H1855" i="16"/>
  <c r="G1855" i="16"/>
  <c r="E1855" i="16"/>
  <c r="E1854" i="16"/>
  <c r="G1853" i="16"/>
  <c r="E1852" i="16"/>
  <c r="E1851" i="16"/>
  <c r="E1850" i="16"/>
  <c r="E1849" i="16"/>
  <c r="E1848" i="16"/>
  <c r="E1847" i="16"/>
  <c r="E1846" i="16"/>
  <c r="M1845" i="16"/>
  <c r="M1844" i="16" s="1"/>
  <c r="L1845" i="16"/>
  <c r="L1844" i="16" s="1"/>
  <c r="L1843" i="16" s="1"/>
  <c r="K1845" i="16"/>
  <c r="J1845" i="16"/>
  <c r="I1845" i="16"/>
  <c r="I1844" i="16" s="1"/>
  <c r="F1845" i="16"/>
  <c r="K1844" i="16"/>
  <c r="J1844" i="16"/>
  <c r="J1843" i="16" s="1"/>
  <c r="J1842" i="16" s="1"/>
  <c r="F1844" i="16"/>
  <c r="E1841" i="16"/>
  <c r="M1840" i="16"/>
  <c r="L1840" i="16"/>
  <c r="K1840" i="16"/>
  <c r="J1840" i="16"/>
  <c r="I1840" i="16"/>
  <c r="H1840" i="16"/>
  <c r="G1840" i="16"/>
  <c r="F1840" i="16"/>
  <c r="E1839" i="16"/>
  <c r="E1838" i="16"/>
  <c r="M1837" i="16"/>
  <c r="L1837" i="16"/>
  <c r="K1837" i="16"/>
  <c r="J1837" i="16"/>
  <c r="E1837" i="16" s="1"/>
  <c r="I1837" i="16"/>
  <c r="H1837" i="16"/>
  <c r="G1837" i="16"/>
  <c r="F1837" i="16"/>
  <c r="E1836" i="16"/>
  <c r="E1835" i="16"/>
  <c r="E1834" i="16"/>
  <c r="M1833" i="16"/>
  <c r="L1833" i="16"/>
  <c r="K1833" i="16"/>
  <c r="J1833" i="16"/>
  <c r="I1833" i="16"/>
  <c r="H1833" i="16"/>
  <c r="G1833" i="16"/>
  <c r="F1833" i="16"/>
  <c r="M1832" i="16"/>
  <c r="L1832" i="16"/>
  <c r="I1832" i="16"/>
  <c r="H1832" i="16"/>
  <c r="G1831" i="16"/>
  <c r="E1831" i="16"/>
  <c r="E1830" i="16"/>
  <c r="E1829" i="16"/>
  <c r="E1828" i="16"/>
  <c r="E1827" i="16"/>
  <c r="E1826" i="16"/>
  <c r="E1825" i="16"/>
  <c r="E1824" i="16"/>
  <c r="E1823" i="16"/>
  <c r="E1822" i="16"/>
  <c r="E1821" i="16"/>
  <c r="M1820" i="16"/>
  <c r="L1820" i="16"/>
  <c r="K1820" i="16"/>
  <c r="J1820" i="16"/>
  <c r="I1820" i="16"/>
  <c r="H1820" i="16"/>
  <c r="G1820" i="16"/>
  <c r="E1820" i="16" s="1"/>
  <c r="F1820" i="16"/>
  <c r="E1819" i="16"/>
  <c r="E1818" i="16"/>
  <c r="E1817" i="16"/>
  <c r="E1816" i="16"/>
  <c r="E1815" i="16"/>
  <c r="M1814" i="16"/>
  <c r="M1813" i="16" s="1"/>
  <c r="L1814" i="16"/>
  <c r="L1813" i="16" s="1"/>
  <c r="K1814" i="16"/>
  <c r="J1814" i="16"/>
  <c r="I1814" i="16"/>
  <c r="H1814" i="16"/>
  <c r="G1814" i="16"/>
  <c r="F1814" i="16"/>
  <c r="K1813" i="16"/>
  <c r="J1813" i="16"/>
  <c r="I1813" i="16"/>
  <c r="H1813" i="16"/>
  <c r="G1813" i="16"/>
  <c r="F1813" i="16"/>
  <c r="E1813" i="16"/>
  <c r="E1812" i="16"/>
  <c r="E1811" i="16"/>
  <c r="M1810" i="16"/>
  <c r="L1810" i="16"/>
  <c r="K1810" i="16"/>
  <c r="J1810" i="16"/>
  <c r="J1807" i="16" s="1"/>
  <c r="I1810" i="16"/>
  <c r="H1810" i="16"/>
  <c r="G1810" i="16"/>
  <c r="G1807" i="16" s="1"/>
  <c r="F1810" i="16"/>
  <c r="E1810" i="16"/>
  <c r="E1809" i="16"/>
  <c r="M1808" i="16"/>
  <c r="L1808" i="16"/>
  <c r="L1807" i="16" s="1"/>
  <c r="K1808" i="16"/>
  <c r="J1808" i="16"/>
  <c r="I1808" i="16"/>
  <c r="H1808" i="16"/>
  <c r="G1808" i="16"/>
  <c r="F1808" i="16"/>
  <c r="I1807" i="16"/>
  <c r="F1807" i="16"/>
  <c r="E1806" i="16"/>
  <c r="E1805" i="16"/>
  <c r="E1804" i="16"/>
  <c r="E1803" i="16"/>
  <c r="E1802" i="16"/>
  <c r="E1801" i="16"/>
  <c r="E1800" i="16"/>
  <c r="E1799" i="16"/>
  <c r="E1798" i="16"/>
  <c r="M1797" i="16"/>
  <c r="L1797" i="16"/>
  <c r="L3552" i="16" s="1"/>
  <c r="L3551" i="16" s="1"/>
  <c r="L3550" i="16" s="1"/>
  <c r="K1797" i="16"/>
  <c r="K1796" i="16" s="1"/>
  <c r="K1795" i="16" s="1"/>
  <c r="J1797" i="16"/>
  <c r="I1797" i="16"/>
  <c r="G1797" i="16"/>
  <c r="G1796" i="16" s="1"/>
  <c r="E1797" i="16"/>
  <c r="M1796" i="16"/>
  <c r="M1795" i="16" s="1"/>
  <c r="L1796" i="16"/>
  <c r="L1795" i="16" s="1"/>
  <c r="I1796" i="16"/>
  <c r="I1795" i="16" s="1"/>
  <c r="F1796" i="16"/>
  <c r="F1795" i="16"/>
  <c r="E1794" i="16"/>
  <c r="M1793" i="16"/>
  <c r="L1793" i="16"/>
  <c r="K1793" i="16"/>
  <c r="J1793" i="16"/>
  <c r="I1793" i="16"/>
  <c r="H1793" i="16"/>
  <c r="G1793" i="16"/>
  <c r="E1793" i="16" s="1"/>
  <c r="F1793" i="16"/>
  <c r="E1792" i="16"/>
  <c r="E1791" i="16"/>
  <c r="E1790" i="16"/>
  <c r="M1789" i="16"/>
  <c r="L1789" i="16"/>
  <c r="K1789" i="16"/>
  <c r="J1789" i="16"/>
  <c r="I1789" i="16"/>
  <c r="H1789" i="16"/>
  <c r="G1789" i="16"/>
  <c r="E1789" i="16" s="1"/>
  <c r="F1789" i="16"/>
  <c r="E1788" i="16"/>
  <c r="E1787" i="16"/>
  <c r="E1786" i="16"/>
  <c r="E1785" i="16"/>
  <c r="M1784" i="16"/>
  <c r="L1784" i="16"/>
  <c r="K1784" i="16"/>
  <c r="J1784" i="16"/>
  <c r="I1784" i="16"/>
  <c r="H1784" i="16"/>
  <c r="G1784" i="16"/>
  <c r="F1784" i="16"/>
  <c r="E1784" i="16"/>
  <c r="M1783" i="16"/>
  <c r="M3538" i="16" s="1"/>
  <c r="L1783" i="16"/>
  <c r="L3538" i="16" s="1"/>
  <c r="K1783" i="16"/>
  <c r="J1783" i="16"/>
  <c r="J3538" i="16" s="1"/>
  <c r="I1783" i="16"/>
  <c r="H1783" i="16"/>
  <c r="H3538" i="16" s="1"/>
  <c r="G1783" i="16"/>
  <c r="E1782" i="16"/>
  <c r="E1776" i="16"/>
  <c r="E1775" i="16"/>
  <c r="M1774" i="16"/>
  <c r="L1774" i="16"/>
  <c r="K1774" i="16"/>
  <c r="J1774" i="16"/>
  <c r="I1774" i="16"/>
  <c r="H1774" i="16"/>
  <c r="G1774" i="16"/>
  <c r="E1774" i="16" s="1"/>
  <c r="F1774" i="16"/>
  <c r="E1773" i="16"/>
  <c r="H1772" i="16"/>
  <c r="M1771" i="16"/>
  <c r="L1771" i="16"/>
  <c r="K1771" i="16"/>
  <c r="J1771" i="16"/>
  <c r="I1771" i="16"/>
  <c r="H1771" i="16"/>
  <c r="H1770" i="16" s="1"/>
  <c r="G1771" i="16"/>
  <c r="F1770" i="16"/>
  <c r="E1768" i="16"/>
  <c r="M1767" i="16"/>
  <c r="L1767" i="16"/>
  <c r="K1767" i="16"/>
  <c r="J1767" i="16"/>
  <c r="I1767" i="16"/>
  <c r="H1767" i="16"/>
  <c r="G1767" i="16"/>
  <c r="E1767" i="16" s="1"/>
  <c r="F1767" i="16"/>
  <c r="E1766" i="16"/>
  <c r="E1765" i="16"/>
  <c r="M1764" i="16"/>
  <c r="M1763" i="16" s="1"/>
  <c r="L1764" i="16"/>
  <c r="L1763" i="16" s="1"/>
  <c r="K1764" i="16"/>
  <c r="K1763" i="16" s="1"/>
  <c r="J1764" i="16"/>
  <c r="I1764" i="16"/>
  <c r="H1764" i="16"/>
  <c r="G1764" i="16"/>
  <c r="F1764" i="16"/>
  <c r="I1763" i="16"/>
  <c r="H1763" i="16"/>
  <c r="G1763" i="16"/>
  <c r="F1763" i="16"/>
  <c r="E1762" i="16"/>
  <c r="E1761" i="16"/>
  <c r="E1760" i="16"/>
  <c r="M1759" i="16"/>
  <c r="L1759" i="16"/>
  <c r="K1759" i="16"/>
  <c r="J1759" i="16"/>
  <c r="I1759" i="16"/>
  <c r="H1759" i="16"/>
  <c r="G1759" i="16"/>
  <c r="E1759" i="16" s="1"/>
  <c r="F1759" i="16"/>
  <c r="E1758" i="16"/>
  <c r="E1757" i="16"/>
  <c r="E1756" i="16"/>
  <c r="E1755" i="16"/>
  <c r="M1754" i="16"/>
  <c r="M1753" i="16" s="1"/>
  <c r="M1752" i="16" s="1"/>
  <c r="L1754" i="16"/>
  <c r="L1753" i="16" s="1"/>
  <c r="L1752" i="16" s="1"/>
  <c r="K1754" i="16"/>
  <c r="J1754" i="16"/>
  <c r="I1754" i="16"/>
  <c r="H1754" i="16"/>
  <c r="H1753" i="16" s="1"/>
  <c r="H1752" i="16" s="1"/>
  <c r="G1754" i="16"/>
  <c r="F1754" i="16"/>
  <c r="K1753" i="16"/>
  <c r="J1753" i="16"/>
  <c r="I1753" i="16"/>
  <c r="F1753" i="16"/>
  <c r="K1752" i="16"/>
  <c r="I1752" i="16"/>
  <c r="E1751" i="16"/>
  <c r="E1750" i="16"/>
  <c r="E1749" i="16"/>
  <c r="E1748" i="16"/>
  <c r="E1747" i="16"/>
  <c r="E1746" i="16"/>
  <c r="E1745" i="16"/>
  <c r="E1744" i="16"/>
  <c r="E1743" i="16"/>
  <c r="E1742" i="16"/>
  <c r="E1741" i="16"/>
  <c r="E1740" i="16"/>
  <c r="M1739" i="16"/>
  <c r="L1739" i="16"/>
  <c r="K1739" i="16"/>
  <c r="J1739" i="16"/>
  <c r="I1739" i="16"/>
  <c r="G1739" i="16"/>
  <c r="E1739" i="16" s="1"/>
  <c r="F1739" i="16"/>
  <c r="E1738" i="16"/>
  <c r="E1737" i="16"/>
  <c r="E1736" i="16"/>
  <c r="E1735" i="16"/>
  <c r="E1734" i="16"/>
  <c r="E1733" i="16"/>
  <c r="E1732" i="16"/>
  <c r="E1731" i="16"/>
  <c r="E1730" i="16"/>
  <c r="E1729" i="16"/>
  <c r="E1728" i="16"/>
  <c r="M1727" i="16"/>
  <c r="M1726" i="16" s="1"/>
  <c r="L1727" i="16"/>
  <c r="L1726" i="16" s="1"/>
  <c r="K1727" i="16"/>
  <c r="K1726" i="16" s="1"/>
  <c r="J1727" i="16"/>
  <c r="I1727" i="16"/>
  <c r="H1727" i="16"/>
  <c r="G1727" i="16"/>
  <c r="F1727" i="16"/>
  <c r="J1726" i="16"/>
  <c r="I1726" i="16"/>
  <c r="I1714" i="16" s="1"/>
  <c r="I1713" i="16" s="1"/>
  <c r="H1726" i="16"/>
  <c r="G1726" i="16"/>
  <c r="F1726" i="16"/>
  <c r="E1726" i="16"/>
  <c r="E1725" i="16"/>
  <c r="E1724" i="16"/>
  <c r="E1723" i="16"/>
  <c r="E1722" i="16"/>
  <c r="E1721" i="16"/>
  <c r="E1720" i="16"/>
  <c r="E1719" i="16"/>
  <c r="E1718" i="16"/>
  <c r="H1717" i="16"/>
  <c r="E1717" i="16"/>
  <c r="M1716" i="16"/>
  <c r="M1715" i="16" s="1"/>
  <c r="L1716" i="16"/>
  <c r="K1716" i="16"/>
  <c r="K1715" i="16" s="1"/>
  <c r="K1714" i="16" s="1"/>
  <c r="J1716" i="16"/>
  <c r="J1715" i="16" s="1"/>
  <c r="J1714" i="16" s="1"/>
  <c r="I1716" i="16"/>
  <c r="I1715" i="16" s="1"/>
  <c r="G1716" i="16"/>
  <c r="F1716" i="16"/>
  <c r="L1715" i="16"/>
  <c r="L1714" i="16" s="1"/>
  <c r="F1715" i="16"/>
  <c r="M1714" i="16"/>
  <c r="F1713" i="16"/>
  <c r="E1712" i="16"/>
  <c r="M1711" i="16"/>
  <c r="L1711" i="16"/>
  <c r="K1711" i="16"/>
  <c r="J1711" i="16"/>
  <c r="I1711" i="16"/>
  <c r="H1711" i="16"/>
  <c r="G1711" i="16"/>
  <c r="E1711" i="16" s="1"/>
  <c r="F1711" i="16"/>
  <c r="E1710" i="16"/>
  <c r="E1709" i="16"/>
  <c r="M1708" i="16"/>
  <c r="L1708" i="16"/>
  <c r="K1708" i="16"/>
  <c r="J1708" i="16"/>
  <c r="J1703" i="16" s="1"/>
  <c r="I1708" i="16"/>
  <c r="H1708" i="16"/>
  <c r="G1708" i="16"/>
  <c r="F1708" i="16"/>
  <c r="E1707" i="16"/>
  <c r="E1706" i="16"/>
  <c r="E1705" i="16"/>
  <c r="M1704" i="16"/>
  <c r="L1704" i="16"/>
  <c r="K1704" i="16"/>
  <c r="J1704" i="16"/>
  <c r="I1704" i="16"/>
  <c r="H1704" i="16"/>
  <c r="G1704" i="16"/>
  <c r="F1704" i="16"/>
  <c r="M1703" i="16"/>
  <c r="L1703" i="16"/>
  <c r="K1703" i="16"/>
  <c r="E1702" i="16"/>
  <c r="E1701" i="16"/>
  <c r="E1700" i="16"/>
  <c r="E1699" i="16"/>
  <c r="E1698" i="16"/>
  <c r="E1697" i="16"/>
  <c r="E1696" i="16"/>
  <c r="E1695" i="16"/>
  <c r="E1694" i="16"/>
  <c r="M1693" i="16"/>
  <c r="L1693" i="16"/>
  <c r="K1693" i="16"/>
  <c r="J1693" i="16"/>
  <c r="I1693" i="16"/>
  <c r="H1693" i="16"/>
  <c r="G1693" i="16"/>
  <c r="F1693" i="16"/>
  <c r="E1692" i="16"/>
  <c r="E1691" i="16"/>
  <c r="E1690" i="16"/>
  <c r="E1689" i="16"/>
  <c r="E1688" i="16"/>
  <c r="M1687" i="16"/>
  <c r="M1686" i="16" s="1"/>
  <c r="L1687" i="16"/>
  <c r="L1686" i="16" s="1"/>
  <c r="K1687" i="16"/>
  <c r="J1687" i="16"/>
  <c r="I1687" i="16"/>
  <c r="I1686" i="16" s="1"/>
  <c r="H1687" i="16"/>
  <c r="H1686" i="16" s="1"/>
  <c r="G1687" i="16"/>
  <c r="F1687" i="16"/>
  <c r="K1686" i="16"/>
  <c r="J1686" i="16"/>
  <c r="G1686" i="16"/>
  <c r="F1686" i="16"/>
  <c r="E1686" i="16"/>
  <c r="E1685" i="16"/>
  <c r="E1684" i="16"/>
  <c r="M1683" i="16"/>
  <c r="M1680" i="16" s="1"/>
  <c r="L1683" i="16"/>
  <c r="K1683" i="16"/>
  <c r="J1683" i="16"/>
  <c r="I1683" i="16"/>
  <c r="I1680" i="16" s="1"/>
  <c r="H1683" i="16"/>
  <c r="G1683" i="16"/>
  <c r="F1683" i="16"/>
  <c r="F1680" i="16" s="1"/>
  <c r="E1683" i="16"/>
  <c r="E1682" i="16"/>
  <c r="M1681" i="16"/>
  <c r="L1681" i="16"/>
  <c r="K1681" i="16"/>
  <c r="J1681" i="16"/>
  <c r="I1681" i="16"/>
  <c r="H1681" i="16"/>
  <c r="H1680" i="16" s="1"/>
  <c r="G1681" i="16"/>
  <c r="F1681" i="16"/>
  <c r="E1681" i="16"/>
  <c r="E1679" i="16"/>
  <c r="E1678" i="16"/>
  <c r="M1677" i="16"/>
  <c r="L1677" i="16"/>
  <c r="K1677" i="16"/>
  <c r="J1677" i="16"/>
  <c r="I1677" i="16"/>
  <c r="H1677" i="16"/>
  <c r="H3439" i="16" s="1"/>
  <c r="H2899" i="16" s="1"/>
  <c r="G1677" i="16"/>
  <c r="E1676" i="16"/>
  <c r="E1675" i="16"/>
  <c r="E1674" i="16"/>
  <c r="E1673" i="16"/>
  <c r="E1672" i="16"/>
  <c r="E1671" i="16"/>
  <c r="E1670" i="16"/>
  <c r="M1669" i="16"/>
  <c r="M1668" i="16" s="1"/>
  <c r="L1669" i="16"/>
  <c r="L1668" i="16" s="1"/>
  <c r="K1669" i="16"/>
  <c r="K1668" i="16" s="1"/>
  <c r="J1669" i="16"/>
  <c r="J1668" i="16" s="1"/>
  <c r="H1669" i="16"/>
  <c r="H1668" i="16" s="1"/>
  <c r="G1669" i="16"/>
  <c r="F1669" i="16"/>
  <c r="F1668" i="16"/>
  <c r="E1667" i="16"/>
  <c r="M1666" i="16"/>
  <c r="L1666" i="16"/>
  <c r="K1666" i="16"/>
  <c r="J1666" i="16"/>
  <c r="E1666" i="16" s="1"/>
  <c r="I1666" i="16"/>
  <c r="H1666" i="16"/>
  <c r="G1666" i="16"/>
  <c r="F1666" i="16"/>
  <c r="E1665" i="16"/>
  <c r="E1664" i="16"/>
  <c r="E1663" i="16"/>
  <c r="M1662" i="16"/>
  <c r="L1662" i="16"/>
  <c r="K1662" i="16"/>
  <c r="J1662" i="16"/>
  <c r="I1662" i="16"/>
  <c r="H1662" i="16"/>
  <c r="G1662" i="16"/>
  <c r="E1662" i="16" s="1"/>
  <c r="F1662" i="16"/>
  <c r="E1661" i="16"/>
  <c r="E1660" i="16"/>
  <c r="E1659" i="16"/>
  <c r="E1658" i="16"/>
  <c r="M1657" i="16"/>
  <c r="L1657" i="16"/>
  <c r="K1657" i="16"/>
  <c r="J1657" i="16"/>
  <c r="I1657" i="16"/>
  <c r="H1657" i="16"/>
  <c r="G1657" i="16"/>
  <c r="F1657" i="16"/>
  <c r="E1657" i="16"/>
  <c r="E1656" i="16"/>
  <c r="E1655" i="16"/>
  <c r="F1652" i="16"/>
  <c r="E1649" i="16"/>
  <c r="M1648" i="16"/>
  <c r="M3412" i="16" s="1"/>
  <c r="L1648" i="16"/>
  <c r="L3412" i="16" s="1"/>
  <c r="K1648" i="16"/>
  <c r="K3412" i="16" s="1"/>
  <c r="J1648" i="16"/>
  <c r="I1648" i="16"/>
  <c r="H1648" i="16"/>
  <c r="H3412" i="16" s="1"/>
  <c r="G1648" i="16"/>
  <c r="G3412" i="16" s="1"/>
  <c r="E3412" i="16" s="1"/>
  <c r="E1648" i="16"/>
  <c r="E1647" i="16"/>
  <c r="E1646" i="16"/>
  <c r="M1645" i="16"/>
  <c r="L1645" i="16"/>
  <c r="K1645" i="16"/>
  <c r="J1645" i="16"/>
  <c r="I1645" i="16"/>
  <c r="H1645" i="16"/>
  <c r="G1645" i="16"/>
  <c r="F1645" i="16"/>
  <c r="F1643" i="16"/>
  <c r="E1642" i="16"/>
  <c r="E1641" i="16"/>
  <c r="E1640" i="16"/>
  <c r="E1639" i="16"/>
  <c r="M1638" i="16"/>
  <c r="L1638" i="16"/>
  <c r="K1638" i="16"/>
  <c r="J1638" i="16"/>
  <c r="I1638" i="16"/>
  <c r="E1638" i="16" s="1"/>
  <c r="H1638" i="16"/>
  <c r="G1638" i="16"/>
  <c r="F1638" i="16"/>
  <c r="E1637" i="16"/>
  <c r="E1636" i="16"/>
  <c r="M1635" i="16"/>
  <c r="L1635" i="16"/>
  <c r="K1635" i="16"/>
  <c r="J1635" i="16"/>
  <c r="I1635" i="16"/>
  <c r="H1635" i="16"/>
  <c r="G1635" i="16"/>
  <c r="E1635" i="16" s="1"/>
  <c r="F1635" i="16"/>
  <c r="E1633" i="16"/>
  <c r="M1632" i="16"/>
  <c r="L1632" i="16"/>
  <c r="K1632" i="16"/>
  <c r="J1632" i="16"/>
  <c r="I1632" i="16"/>
  <c r="H1632" i="16"/>
  <c r="G1632" i="16"/>
  <c r="E1632" i="16" s="1"/>
  <c r="F1632" i="16"/>
  <c r="E1631" i="16"/>
  <c r="E1630" i="16"/>
  <c r="M1629" i="16"/>
  <c r="L1629" i="16"/>
  <c r="K1629" i="16"/>
  <c r="J1629" i="16"/>
  <c r="I1629" i="16"/>
  <c r="H1629" i="16"/>
  <c r="H1628" i="16" s="1"/>
  <c r="E1628" i="16" s="1"/>
  <c r="G1629" i="16"/>
  <c r="G1628" i="16" s="1"/>
  <c r="F1629" i="16"/>
  <c r="F1628" i="16" s="1"/>
  <c r="M1628" i="16"/>
  <c r="L1628" i="16"/>
  <c r="K1628" i="16"/>
  <c r="J1628" i="16"/>
  <c r="I1628" i="16"/>
  <c r="E1627" i="16"/>
  <c r="E1626" i="16"/>
  <c r="E1625" i="16"/>
  <c r="M1624" i="16"/>
  <c r="L1624" i="16"/>
  <c r="K1624" i="16"/>
  <c r="K1618" i="16" s="1"/>
  <c r="J1624" i="16"/>
  <c r="I1624" i="16"/>
  <c r="H1624" i="16"/>
  <c r="G1624" i="16"/>
  <c r="F1624" i="16"/>
  <c r="E1624" i="16"/>
  <c r="E1623" i="16"/>
  <c r="E1622" i="16"/>
  <c r="E1621" i="16"/>
  <c r="E1620" i="16"/>
  <c r="M1619" i="16"/>
  <c r="M1618" i="16" s="1"/>
  <c r="L1619" i="16"/>
  <c r="K1619" i="16"/>
  <c r="J1619" i="16"/>
  <c r="I1619" i="16"/>
  <c r="H1619" i="16"/>
  <c r="G1619" i="16"/>
  <c r="F1619" i="16"/>
  <c r="L1618" i="16"/>
  <c r="L1617" i="16" s="1"/>
  <c r="L1616" i="16"/>
  <c r="K1616" i="16"/>
  <c r="J1616" i="16"/>
  <c r="I1616" i="16"/>
  <c r="H1616" i="16"/>
  <c r="G1616" i="16"/>
  <c r="G4615" i="16" s="1"/>
  <c r="G4602" i="16" s="1"/>
  <c r="E1615" i="16"/>
  <c r="E1614" i="16"/>
  <c r="E1613" i="16"/>
  <c r="E1612" i="16"/>
  <c r="E1611" i="16"/>
  <c r="E1610" i="16"/>
  <c r="E1609" i="16"/>
  <c r="E1608" i="16"/>
  <c r="E1607" i="16"/>
  <c r="E1606" i="16"/>
  <c r="E1605" i="16"/>
  <c r="E1604" i="16"/>
  <c r="M1603" i="16"/>
  <c r="F1603" i="16"/>
  <c r="E1602" i="16"/>
  <c r="E1601" i="16"/>
  <c r="E1600" i="16"/>
  <c r="E1599" i="16"/>
  <c r="E1598" i="16"/>
  <c r="E1597" i="16"/>
  <c r="E1596" i="16"/>
  <c r="E1595" i="16"/>
  <c r="E1594" i="16"/>
  <c r="E1593" i="16"/>
  <c r="E1592" i="16"/>
  <c r="M1591" i="16"/>
  <c r="L1591" i="16"/>
  <c r="K1591" i="16"/>
  <c r="K1590" i="16" s="1"/>
  <c r="J1591" i="16"/>
  <c r="J1590" i="16" s="1"/>
  <c r="I1591" i="16"/>
  <c r="I1590" i="16" s="1"/>
  <c r="H1591" i="16"/>
  <c r="H1590" i="16" s="1"/>
  <c r="G1591" i="16"/>
  <c r="G1590" i="16" s="1"/>
  <c r="F1591" i="16"/>
  <c r="F1590" i="16" s="1"/>
  <c r="E1591" i="16"/>
  <c r="M1590" i="16"/>
  <c r="L1590" i="16"/>
  <c r="E1589" i="16"/>
  <c r="E1588" i="16"/>
  <c r="E1587" i="16"/>
  <c r="E1586" i="16"/>
  <c r="E1585" i="16"/>
  <c r="E1584" i="16"/>
  <c r="E1583" i="16"/>
  <c r="E1582" i="16"/>
  <c r="E1581" i="16"/>
  <c r="M1580" i="16"/>
  <c r="M1579" i="16" s="1"/>
  <c r="L1580" i="16"/>
  <c r="K1580" i="16"/>
  <c r="K1579" i="16" s="1"/>
  <c r="J1580" i="16"/>
  <c r="J1579" i="16" s="1"/>
  <c r="I1580" i="16"/>
  <c r="I1579" i="16" s="1"/>
  <c r="H1580" i="16"/>
  <c r="G1580" i="16"/>
  <c r="F1580" i="16"/>
  <c r="F1579" i="16" s="1"/>
  <c r="L1579" i="16"/>
  <c r="H1579" i="16"/>
  <c r="M1578" i="16"/>
  <c r="E1576" i="16"/>
  <c r="M1575" i="16"/>
  <c r="L1575" i="16"/>
  <c r="K1575" i="16"/>
  <c r="J1575" i="16"/>
  <c r="I1575" i="16"/>
  <c r="H1575" i="16"/>
  <c r="G1575" i="16"/>
  <c r="F1575" i="16"/>
  <c r="E1574" i="16"/>
  <c r="E1573" i="16"/>
  <c r="M1572" i="16"/>
  <c r="M1567" i="16" s="1"/>
  <c r="L1572" i="16"/>
  <c r="K1572" i="16"/>
  <c r="K1567" i="16" s="1"/>
  <c r="J1572" i="16"/>
  <c r="I1572" i="16"/>
  <c r="H1572" i="16"/>
  <c r="G1572" i="16"/>
  <c r="F1572" i="16"/>
  <c r="E1571" i="16"/>
  <c r="E1570" i="16"/>
  <c r="E1569" i="16"/>
  <c r="M1568" i="16"/>
  <c r="L1568" i="16"/>
  <c r="K1568" i="16"/>
  <c r="J1568" i="16"/>
  <c r="I1568" i="16"/>
  <c r="H1568" i="16"/>
  <c r="G1568" i="16"/>
  <c r="G1567" i="16" s="1"/>
  <c r="F1568" i="16"/>
  <c r="E1568" i="16"/>
  <c r="J1567" i="16"/>
  <c r="H1567" i="16"/>
  <c r="F1567" i="16"/>
  <c r="E1566" i="16"/>
  <c r="E1565" i="16"/>
  <c r="E1564" i="16"/>
  <c r="E1563" i="16"/>
  <c r="E1562" i="16"/>
  <c r="E1561" i="16"/>
  <c r="E1560" i="16"/>
  <c r="E1559" i="16"/>
  <c r="E1558" i="16"/>
  <c r="M1557" i="16"/>
  <c r="L1557" i="16"/>
  <c r="K1557" i="16"/>
  <c r="J1557" i="16"/>
  <c r="I1557" i="16"/>
  <c r="H1557" i="16"/>
  <c r="G1557" i="16"/>
  <c r="F1557" i="16"/>
  <c r="E1556" i="16"/>
  <c r="E1555" i="16"/>
  <c r="E1554" i="16"/>
  <c r="E1553" i="16"/>
  <c r="M1552" i="16"/>
  <c r="L1552" i="16"/>
  <c r="K1552" i="16"/>
  <c r="K3373" i="16" s="1"/>
  <c r="J1552" i="16"/>
  <c r="I1552" i="16"/>
  <c r="H1552" i="16"/>
  <c r="K1551" i="16"/>
  <c r="K1550" i="16" s="1"/>
  <c r="I1551" i="16"/>
  <c r="H1551" i="16"/>
  <c r="H1550" i="16" s="1"/>
  <c r="G1551" i="16"/>
  <c r="F1551" i="16"/>
  <c r="I1550" i="16"/>
  <c r="G1550" i="16"/>
  <c r="F1550" i="16"/>
  <c r="E1549" i="16"/>
  <c r="E1548" i="16"/>
  <c r="M1547" i="16"/>
  <c r="L1547" i="16"/>
  <c r="K1547" i="16"/>
  <c r="J1547" i="16"/>
  <c r="I1547" i="16"/>
  <c r="H1547" i="16"/>
  <c r="G1547" i="16"/>
  <c r="F1547" i="16"/>
  <c r="E1547" i="16"/>
  <c r="E1546" i="16"/>
  <c r="M1545" i="16"/>
  <c r="L1545" i="16"/>
  <c r="L1544" i="16" s="1"/>
  <c r="K1545" i="16"/>
  <c r="K1544" i="16" s="1"/>
  <c r="J1545" i="16"/>
  <c r="J1544" i="16" s="1"/>
  <c r="I1545" i="16"/>
  <c r="H1545" i="16"/>
  <c r="H1544" i="16" s="1"/>
  <c r="G1545" i="16"/>
  <c r="F1545" i="16"/>
  <c r="G1544" i="16"/>
  <c r="F1544" i="16"/>
  <c r="E1543" i="16"/>
  <c r="E1542" i="16"/>
  <c r="E1541" i="16"/>
  <c r="E1540" i="16"/>
  <c r="E1539" i="16"/>
  <c r="E1538" i="16"/>
  <c r="E1537" i="16"/>
  <c r="E1536" i="16"/>
  <c r="E1535" i="16"/>
  <c r="E1534" i="16"/>
  <c r="E1533" i="16"/>
  <c r="M1532" i="16"/>
  <c r="L1532" i="16"/>
  <c r="K1532" i="16"/>
  <c r="J1532" i="16"/>
  <c r="J1531" i="16" s="1"/>
  <c r="I1532" i="16"/>
  <c r="I1531" i="16" s="1"/>
  <c r="H1532" i="16"/>
  <c r="H1531" i="16" s="1"/>
  <c r="G1532" i="16"/>
  <c r="G1531" i="16" s="1"/>
  <c r="E1531" i="16" s="1"/>
  <c r="F1532" i="16"/>
  <c r="F1531" i="16" s="1"/>
  <c r="E1532" i="16"/>
  <c r="M1531" i="16"/>
  <c r="L1531" i="16"/>
  <c r="K1531" i="16"/>
  <c r="E1530" i="16"/>
  <c r="M1529" i="16"/>
  <c r="L1529" i="16"/>
  <c r="K1529" i="16"/>
  <c r="J1529" i="16"/>
  <c r="I1529" i="16"/>
  <c r="H1529" i="16"/>
  <c r="G1529" i="16"/>
  <c r="F1529" i="16"/>
  <c r="E1529" i="16"/>
  <c r="E1528" i="16"/>
  <c r="E1527" i="16"/>
  <c r="E1526" i="16"/>
  <c r="M1525" i="16"/>
  <c r="L1525" i="16"/>
  <c r="K1525" i="16"/>
  <c r="J1525" i="16"/>
  <c r="I1525" i="16"/>
  <c r="H1525" i="16"/>
  <c r="G1525" i="16"/>
  <c r="F1525" i="16"/>
  <c r="E1525" i="16"/>
  <c r="E1524" i="16"/>
  <c r="E1523" i="16"/>
  <c r="E1522" i="16"/>
  <c r="E1521" i="16"/>
  <c r="M1520" i="16"/>
  <c r="L1520" i="16"/>
  <c r="K1520" i="16"/>
  <c r="K1517" i="16" s="1"/>
  <c r="J1520" i="16"/>
  <c r="I1520" i="16"/>
  <c r="H1520" i="16"/>
  <c r="G1520" i="16"/>
  <c r="E1520" i="16" s="1"/>
  <c r="F1520" i="16"/>
  <c r="M1519" i="16"/>
  <c r="M3340" i="16" s="1"/>
  <c r="L1519" i="16"/>
  <c r="K1519" i="16"/>
  <c r="J1519" i="16"/>
  <c r="J646" i="16" s="1"/>
  <c r="I1519" i="16"/>
  <c r="I646" i="16" s="1"/>
  <c r="H1519" i="16"/>
  <c r="G1519" i="16"/>
  <c r="E1519" i="16"/>
  <c r="M1518" i="16"/>
  <c r="L1518" i="16"/>
  <c r="K1518" i="16"/>
  <c r="K3339" i="16" s="1"/>
  <c r="J1518" i="16"/>
  <c r="J3339" i="16" s="1"/>
  <c r="I1518" i="16"/>
  <c r="I3339" i="16" s="1"/>
  <c r="H1518" i="16"/>
  <c r="H3339" i="16" s="1"/>
  <c r="E1518" i="16"/>
  <c r="F1513" i="16"/>
  <c r="E1511" i="16"/>
  <c r="E1510" i="16"/>
  <c r="E1508" i="16"/>
  <c r="M1507" i="16"/>
  <c r="L1507" i="16"/>
  <c r="K1507" i="16"/>
  <c r="J1507" i="16"/>
  <c r="I1507" i="16"/>
  <c r="H1507" i="16"/>
  <c r="G1507" i="16"/>
  <c r="F1507" i="16"/>
  <c r="E1507" i="16"/>
  <c r="E1506" i="16"/>
  <c r="E1505" i="16"/>
  <c r="M1504" i="16"/>
  <c r="L1504" i="16"/>
  <c r="K1504" i="16"/>
  <c r="J1504" i="16"/>
  <c r="I1504" i="16"/>
  <c r="H1504" i="16"/>
  <c r="G1504" i="16"/>
  <c r="F1504" i="16"/>
  <c r="E1504" i="16"/>
  <c r="E1503" i="16"/>
  <c r="E1502" i="16"/>
  <c r="M1501" i="16"/>
  <c r="L1501" i="16"/>
  <c r="L1500" i="16" s="1"/>
  <c r="K1501" i="16"/>
  <c r="K1500" i="16" s="1"/>
  <c r="J1501" i="16"/>
  <c r="J1500" i="16" s="1"/>
  <c r="I1501" i="16"/>
  <c r="I1500" i="16" s="1"/>
  <c r="H1501" i="16"/>
  <c r="G1501" i="16"/>
  <c r="G1500" i="16" s="1"/>
  <c r="F1501" i="16"/>
  <c r="M1500" i="16"/>
  <c r="F1500" i="16"/>
  <c r="E1499" i="16"/>
  <c r="E1498" i="16"/>
  <c r="E1497" i="16"/>
  <c r="M1496" i="16"/>
  <c r="L1496" i="16"/>
  <c r="K1496" i="16"/>
  <c r="J1496" i="16"/>
  <c r="I1496" i="16"/>
  <c r="H1496" i="16"/>
  <c r="H1490" i="16" s="1"/>
  <c r="G1496" i="16"/>
  <c r="F1496" i="16"/>
  <c r="E1496" i="16"/>
  <c r="E1495" i="16"/>
  <c r="E1494" i="16"/>
  <c r="E1493" i="16"/>
  <c r="E1492" i="16"/>
  <c r="M1491" i="16"/>
  <c r="L1491" i="16"/>
  <c r="L1490" i="16" s="1"/>
  <c r="K1491" i="16"/>
  <c r="K1490" i="16" s="1"/>
  <c r="K1489" i="16" s="1"/>
  <c r="K1451" i="16" s="1"/>
  <c r="J1491" i="16"/>
  <c r="J1490" i="16" s="1"/>
  <c r="I1491" i="16"/>
  <c r="I1490" i="16" s="1"/>
  <c r="H1491" i="16"/>
  <c r="G1491" i="16"/>
  <c r="F1491" i="16"/>
  <c r="F1490" i="16" s="1"/>
  <c r="F1489" i="16" s="1"/>
  <c r="F1451" i="16" s="1"/>
  <c r="M1490" i="16"/>
  <c r="M1489" i="16" s="1"/>
  <c r="M1451" i="16" s="1"/>
  <c r="E1488" i="16"/>
  <c r="E1487" i="16"/>
  <c r="E1486" i="16"/>
  <c r="E1485" i="16"/>
  <c r="E1484" i="16"/>
  <c r="E1483" i="16"/>
  <c r="E1482" i="16"/>
  <c r="E1481" i="16"/>
  <c r="E1480" i="16"/>
  <c r="E1479" i="16"/>
  <c r="E1478" i="16"/>
  <c r="E1477" i="16"/>
  <c r="M1476" i="16"/>
  <c r="L1476" i="16"/>
  <c r="K1476" i="16"/>
  <c r="J1476" i="16"/>
  <c r="I1476" i="16"/>
  <c r="H1476" i="16"/>
  <c r="G1476" i="16"/>
  <c r="F1476" i="16"/>
  <c r="E1476" i="16"/>
  <c r="E1475" i="16"/>
  <c r="E1474" i="16"/>
  <c r="E1473" i="16"/>
  <c r="E1472" i="16"/>
  <c r="E1471" i="16"/>
  <c r="E1470" i="16"/>
  <c r="E1469" i="16"/>
  <c r="E1468" i="16"/>
  <c r="E1467" i="16"/>
  <c r="E1466" i="16"/>
  <c r="E1465" i="16"/>
  <c r="M1464" i="16"/>
  <c r="M1463" i="16" s="1"/>
  <c r="L1464" i="16"/>
  <c r="L1463" i="16" s="1"/>
  <c r="K1464" i="16"/>
  <c r="J1464" i="16"/>
  <c r="I1464" i="16"/>
  <c r="I1463" i="16" s="1"/>
  <c r="H1464" i="16"/>
  <c r="G1464" i="16"/>
  <c r="F1464" i="16"/>
  <c r="F1463" i="16" s="1"/>
  <c r="E1464" i="16"/>
  <c r="K1463" i="16"/>
  <c r="J1463" i="16"/>
  <c r="H1463" i="16"/>
  <c r="G1463" i="16"/>
  <c r="E1463" i="16"/>
  <c r="E1462" i="16"/>
  <c r="E1461" i="16"/>
  <c r="E1460" i="16"/>
  <c r="E1459" i="16"/>
  <c r="E1458" i="16"/>
  <c r="E1457" i="16"/>
  <c r="E1456" i="16"/>
  <c r="E1455" i="16"/>
  <c r="E1454" i="16"/>
  <c r="M1453" i="16"/>
  <c r="L1453" i="16"/>
  <c r="K1453" i="16"/>
  <c r="K1452" i="16" s="1"/>
  <c r="J1453" i="16"/>
  <c r="J1452" i="16" s="1"/>
  <c r="I1453" i="16"/>
  <c r="I1452" i="16" s="1"/>
  <c r="H1453" i="16"/>
  <c r="H1452" i="16" s="1"/>
  <c r="G1453" i="16"/>
  <c r="F1453" i="16"/>
  <c r="F1452" i="16" s="1"/>
  <c r="M1452" i="16"/>
  <c r="L1452" i="16"/>
  <c r="E1450" i="16"/>
  <c r="M1449" i="16"/>
  <c r="L1449" i="16"/>
  <c r="K1449" i="16"/>
  <c r="J1449" i="16"/>
  <c r="I1449" i="16"/>
  <c r="H1449" i="16"/>
  <c r="G1449" i="16"/>
  <c r="E1449" i="16" s="1"/>
  <c r="F1449" i="16"/>
  <c r="E1448" i="16"/>
  <c r="E1447" i="16"/>
  <c r="M1446" i="16"/>
  <c r="M1441" i="16" s="1"/>
  <c r="L1446" i="16"/>
  <c r="K1446" i="16"/>
  <c r="J1446" i="16"/>
  <c r="I1446" i="16"/>
  <c r="H1446" i="16"/>
  <c r="G1446" i="16"/>
  <c r="F1446" i="16"/>
  <c r="E1445" i="16"/>
  <c r="E1444" i="16"/>
  <c r="E1443" i="16"/>
  <c r="M1442" i="16"/>
  <c r="L1442" i="16"/>
  <c r="K1442" i="16"/>
  <c r="J1442" i="16"/>
  <c r="I1442" i="16"/>
  <c r="H1442" i="16"/>
  <c r="H1441" i="16" s="1"/>
  <c r="G1442" i="16"/>
  <c r="G1441" i="16" s="1"/>
  <c r="F1442" i="16"/>
  <c r="E1442" i="16"/>
  <c r="F1441" i="16"/>
  <c r="E1440" i="16"/>
  <c r="E1439" i="16"/>
  <c r="E1438" i="16"/>
  <c r="E1437" i="16"/>
  <c r="E1436" i="16"/>
  <c r="E1435" i="16"/>
  <c r="E1434" i="16"/>
  <c r="E1433" i="16"/>
  <c r="E1432" i="16"/>
  <c r="M1431" i="16"/>
  <c r="L1431" i="16"/>
  <c r="K1431" i="16"/>
  <c r="J1431" i="16"/>
  <c r="I1431" i="16"/>
  <c r="H1431" i="16"/>
  <c r="G1431" i="16"/>
  <c r="E1431" i="16" s="1"/>
  <c r="F1431" i="16"/>
  <c r="E1430" i="16"/>
  <c r="E1429" i="16"/>
  <c r="E1428" i="16"/>
  <c r="E1427" i="16"/>
  <c r="E1426" i="16"/>
  <c r="M1425" i="16"/>
  <c r="M1424" i="16" s="1"/>
  <c r="L1425" i="16"/>
  <c r="K1425" i="16"/>
  <c r="J1425" i="16"/>
  <c r="I1425" i="16"/>
  <c r="H1425" i="16"/>
  <c r="G1425" i="16"/>
  <c r="F1425" i="16"/>
  <c r="E1425" i="16"/>
  <c r="L1424" i="16"/>
  <c r="K1424" i="16"/>
  <c r="J1424" i="16"/>
  <c r="I1424" i="16"/>
  <c r="H1424" i="16"/>
  <c r="G1424" i="16"/>
  <c r="E1424" i="16" s="1"/>
  <c r="F1424" i="16"/>
  <c r="E1423" i="16"/>
  <c r="E1422" i="16"/>
  <c r="M1421" i="16"/>
  <c r="M1418" i="16" s="1"/>
  <c r="L1421" i="16"/>
  <c r="K1421" i="16"/>
  <c r="J1421" i="16"/>
  <c r="I1421" i="16"/>
  <c r="I1418" i="16" s="1"/>
  <c r="H1421" i="16"/>
  <c r="G1421" i="16"/>
  <c r="F1421" i="16"/>
  <c r="E1420" i="16"/>
  <c r="M1419" i="16"/>
  <c r="L1419" i="16"/>
  <c r="L1418" i="16" s="1"/>
  <c r="K1419" i="16"/>
  <c r="J1419" i="16"/>
  <c r="E1419" i="16" s="1"/>
  <c r="I1419" i="16"/>
  <c r="H1419" i="16"/>
  <c r="G1419" i="16"/>
  <c r="F1419" i="16"/>
  <c r="H1418" i="16"/>
  <c r="H1392" i="16" s="1"/>
  <c r="H1391" i="16" s="1"/>
  <c r="G1418" i="16"/>
  <c r="F1418" i="16"/>
  <c r="E1417" i="16"/>
  <c r="E1416" i="16"/>
  <c r="E1415" i="16"/>
  <c r="E1414" i="16"/>
  <c r="E1413" i="16"/>
  <c r="E1412" i="16"/>
  <c r="E1411" i="16"/>
  <c r="E1410" i="16"/>
  <c r="E1409" i="16"/>
  <c r="E1408" i="16"/>
  <c r="M1407" i="16"/>
  <c r="M1406" i="16" s="1"/>
  <c r="L1407" i="16"/>
  <c r="L1406" i="16" s="1"/>
  <c r="K1407" i="16"/>
  <c r="K1406" i="16" s="1"/>
  <c r="J1407" i="16"/>
  <c r="J1406" i="16" s="1"/>
  <c r="I1407" i="16"/>
  <c r="I1406" i="16" s="1"/>
  <c r="H1407" i="16"/>
  <c r="H1406" i="16" s="1"/>
  <c r="G1407" i="16"/>
  <c r="F1407" i="16"/>
  <c r="F1406" i="16"/>
  <c r="E1405" i="16"/>
  <c r="M1404" i="16"/>
  <c r="L1404" i="16"/>
  <c r="K1404" i="16"/>
  <c r="J1404" i="16"/>
  <c r="I1404" i="16"/>
  <c r="H1404" i="16"/>
  <c r="G1404" i="16"/>
  <c r="F1404" i="16"/>
  <c r="E1403" i="16"/>
  <c r="E1402" i="16"/>
  <c r="E1401" i="16"/>
  <c r="M1400" i="16"/>
  <c r="L1400" i="16"/>
  <c r="L1392" i="16" s="1"/>
  <c r="L1391" i="16" s="1"/>
  <c r="K1400" i="16"/>
  <c r="J1400" i="16"/>
  <c r="E1400" i="16" s="1"/>
  <c r="I1400" i="16"/>
  <c r="H1400" i="16"/>
  <c r="G1400" i="16"/>
  <c r="F1400" i="16"/>
  <c r="E1399" i="16"/>
  <c r="E1398" i="16"/>
  <c r="E1397" i="16"/>
  <c r="E1396" i="16"/>
  <c r="M1395" i="16"/>
  <c r="L1395" i="16"/>
  <c r="K1395" i="16"/>
  <c r="J1395" i="16"/>
  <c r="I1395" i="16"/>
  <c r="H1395" i="16"/>
  <c r="G1395" i="16"/>
  <c r="F1395" i="16"/>
  <c r="E1395" i="16"/>
  <c r="E1394" i="16"/>
  <c r="E1393" i="16"/>
  <c r="F1389" i="16"/>
  <c r="E1388" i="16"/>
  <c r="E1386" i="16"/>
  <c r="E1385" i="16"/>
  <c r="M1384" i="16"/>
  <c r="L1384" i="16"/>
  <c r="K1384" i="16"/>
  <c r="J1384" i="16"/>
  <c r="I1384" i="16"/>
  <c r="H1384" i="16"/>
  <c r="G1384" i="16"/>
  <c r="E1384" i="16" s="1"/>
  <c r="F1384" i="16"/>
  <c r="E1383" i="16"/>
  <c r="E1382" i="16"/>
  <c r="M1381" i="16"/>
  <c r="M1380" i="16" s="1"/>
  <c r="L1381" i="16"/>
  <c r="K1381" i="16"/>
  <c r="J1381" i="16"/>
  <c r="I1381" i="16"/>
  <c r="H1381" i="16"/>
  <c r="H1380" i="16" s="1"/>
  <c r="E1380" i="16" s="1"/>
  <c r="G1381" i="16"/>
  <c r="F1381" i="16"/>
  <c r="E1381" i="16"/>
  <c r="L1380" i="16"/>
  <c r="K1380" i="16"/>
  <c r="J1380" i="16"/>
  <c r="I1380" i="16"/>
  <c r="G1380" i="16"/>
  <c r="F1380" i="16"/>
  <c r="E1379" i="16"/>
  <c r="E1378" i="16"/>
  <c r="E1377" i="16"/>
  <c r="M1376" i="16"/>
  <c r="L1376" i="16"/>
  <c r="L1370" i="16" s="1"/>
  <c r="L1369" i="16" s="1"/>
  <c r="K1376" i="16"/>
  <c r="K1370" i="16" s="1"/>
  <c r="K1369" i="16" s="1"/>
  <c r="J1376" i="16"/>
  <c r="I1376" i="16"/>
  <c r="H1376" i="16"/>
  <c r="G1376" i="16"/>
  <c r="F1376" i="16"/>
  <c r="E1375" i="16"/>
  <c r="E1374" i="16"/>
  <c r="E1373" i="16"/>
  <c r="E1372" i="16"/>
  <c r="M1371" i="16"/>
  <c r="L1371" i="16"/>
  <c r="K1371" i="16"/>
  <c r="J1371" i="16"/>
  <c r="I1371" i="16"/>
  <c r="I1370" i="16" s="1"/>
  <c r="I1369" i="16" s="1"/>
  <c r="H1371" i="16"/>
  <c r="G1371" i="16"/>
  <c r="F1371" i="16"/>
  <c r="E1371" i="16"/>
  <c r="J1370" i="16"/>
  <c r="H1370" i="16"/>
  <c r="F1370" i="16"/>
  <c r="J1369" i="16"/>
  <c r="F1369" i="16"/>
  <c r="E1368" i="16"/>
  <c r="E1367" i="16"/>
  <c r="E1366" i="16"/>
  <c r="E1365" i="16"/>
  <c r="E1364" i="16"/>
  <c r="E1363" i="16"/>
  <c r="E1362" i="16"/>
  <c r="E1361" i="16"/>
  <c r="E1360" i="16"/>
  <c r="E1359" i="16"/>
  <c r="E1358" i="16"/>
  <c r="E1357" i="16"/>
  <c r="M1356" i="16"/>
  <c r="L1356" i="16"/>
  <c r="K1356" i="16"/>
  <c r="J1356" i="16"/>
  <c r="J1331" i="16" s="1"/>
  <c r="I1356" i="16"/>
  <c r="H1356" i="16"/>
  <c r="G1356" i="16"/>
  <c r="F1356" i="16"/>
  <c r="E1355" i="16"/>
  <c r="E1354" i="16"/>
  <c r="E1353" i="16"/>
  <c r="E1352" i="16"/>
  <c r="E1351" i="16"/>
  <c r="E1350" i="16"/>
  <c r="E1349" i="16"/>
  <c r="E1348" i="16"/>
  <c r="E1347" i="16"/>
  <c r="E1346" i="16"/>
  <c r="E1345" i="16"/>
  <c r="M1344" i="16"/>
  <c r="M1343" i="16" s="1"/>
  <c r="L1344" i="16"/>
  <c r="L1343" i="16" s="1"/>
  <c r="K1344" i="16"/>
  <c r="K1343" i="16" s="1"/>
  <c r="J1344" i="16"/>
  <c r="J1343" i="16" s="1"/>
  <c r="I1344" i="16"/>
  <c r="H1344" i="16"/>
  <c r="G1344" i="16"/>
  <c r="G1343" i="16" s="1"/>
  <c r="F1344" i="16"/>
  <c r="F1343" i="16" s="1"/>
  <c r="E1344" i="16"/>
  <c r="I1343" i="16"/>
  <c r="I1331" i="16" s="1"/>
  <c r="H1343" i="16"/>
  <c r="E1342" i="16"/>
  <c r="E1341" i="16"/>
  <c r="E1340" i="16"/>
  <c r="E1339" i="16"/>
  <c r="E1338" i="16"/>
  <c r="E1337" i="16"/>
  <c r="E1336" i="16"/>
  <c r="E1335" i="16"/>
  <c r="E1334" i="16"/>
  <c r="M1333" i="16"/>
  <c r="L1333" i="16"/>
  <c r="K1333" i="16"/>
  <c r="J1333" i="16"/>
  <c r="J1332" i="16" s="1"/>
  <c r="I1333" i="16"/>
  <c r="H1333" i="16"/>
  <c r="H1332" i="16" s="1"/>
  <c r="G1333" i="16"/>
  <c r="G1332" i="16" s="1"/>
  <c r="E1332" i="16" s="1"/>
  <c r="F1333" i="16"/>
  <c r="F1332" i="16" s="1"/>
  <c r="F1331" i="16" s="1"/>
  <c r="E1333" i="16"/>
  <c r="M1332" i="16"/>
  <c r="L1332" i="16"/>
  <c r="K1332" i="16"/>
  <c r="I1332" i="16"/>
  <c r="E1330" i="16"/>
  <c r="M1329" i="16"/>
  <c r="L1329" i="16"/>
  <c r="K1329" i="16"/>
  <c r="J1329" i="16"/>
  <c r="E1329" i="16" s="1"/>
  <c r="I1329" i="16"/>
  <c r="H1329" i="16"/>
  <c r="G1329" i="16"/>
  <c r="F1329" i="16"/>
  <c r="E1328" i="16"/>
  <c r="E1327" i="16"/>
  <c r="M1326" i="16"/>
  <c r="L1326" i="16"/>
  <c r="K1326" i="16"/>
  <c r="J1326" i="16"/>
  <c r="I1326" i="16"/>
  <c r="H1326" i="16"/>
  <c r="E1326" i="16" s="1"/>
  <c r="G1326" i="16"/>
  <c r="F1326" i="16"/>
  <c r="F1321" i="16" s="1"/>
  <c r="E1325" i="16"/>
  <c r="E1324" i="16"/>
  <c r="E1323" i="16"/>
  <c r="M1322" i="16"/>
  <c r="L1322" i="16"/>
  <c r="K1322" i="16"/>
  <c r="J1322" i="16"/>
  <c r="J1321" i="16" s="1"/>
  <c r="I1322" i="16"/>
  <c r="I1321" i="16" s="1"/>
  <c r="H1322" i="16"/>
  <c r="H1321" i="16" s="1"/>
  <c r="G1322" i="16"/>
  <c r="F1322" i="16"/>
  <c r="M1321" i="16"/>
  <c r="L1321" i="16"/>
  <c r="K1321" i="16"/>
  <c r="E1320" i="16"/>
  <c r="E1319" i="16"/>
  <c r="E1318" i="16"/>
  <c r="E1317" i="16"/>
  <c r="E1316" i="16"/>
  <c r="E1315" i="16"/>
  <c r="E1314" i="16"/>
  <c r="E1313" i="16"/>
  <c r="E1312" i="16"/>
  <c r="M1311" i="16"/>
  <c r="L1311" i="16"/>
  <c r="K1311" i="16"/>
  <c r="J1311" i="16"/>
  <c r="I1311" i="16"/>
  <c r="E1311" i="16" s="1"/>
  <c r="H1311" i="16"/>
  <c r="G1311" i="16"/>
  <c r="F1311" i="16"/>
  <c r="E1310" i="16"/>
  <c r="E1309" i="16"/>
  <c r="E1308" i="16"/>
  <c r="E1307" i="16"/>
  <c r="E1306" i="16"/>
  <c r="M1305" i="16"/>
  <c r="M1304" i="16" s="1"/>
  <c r="L1305" i="16"/>
  <c r="L1304" i="16" s="1"/>
  <c r="K1305" i="16"/>
  <c r="K1304" i="16" s="1"/>
  <c r="J1305" i="16"/>
  <c r="E1305" i="16" s="1"/>
  <c r="I1305" i="16"/>
  <c r="H1305" i="16"/>
  <c r="G1305" i="16"/>
  <c r="F1305" i="16"/>
  <c r="F1304" i="16" s="1"/>
  <c r="I1304" i="16"/>
  <c r="H1304" i="16"/>
  <c r="G1304" i="16"/>
  <c r="E1303" i="16"/>
  <c r="E1302" i="16"/>
  <c r="M1301" i="16"/>
  <c r="L1301" i="16"/>
  <c r="K1301" i="16"/>
  <c r="J1301" i="16"/>
  <c r="I1301" i="16"/>
  <c r="H1301" i="16"/>
  <c r="G1301" i="16"/>
  <c r="F1301" i="16"/>
  <c r="E1301" i="16"/>
  <c r="E1300" i="16"/>
  <c r="M1299" i="16"/>
  <c r="M1298" i="16" s="1"/>
  <c r="L1299" i="16"/>
  <c r="L1298" i="16" s="1"/>
  <c r="K1299" i="16"/>
  <c r="K1298" i="16" s="1"/>
  <c r="J1299" i="16"/>
  <c r="I1299" i="16"/>
  <c r="H1299" i="16"/>
  <c r="G1299" i="16"/>
  <c r="F1299" i="16"/>
  <c r="J1298" i="16"/>
  <c r="I1298" i="16"/>
  <c r="H1298" i="16"/>
  <c r="G1298" i="16"/>
  <c r="E1298" i="16" s="1"/>
  <c r="F1298" i="16"/>
  <c r="E1297" i="16"/>
  <c r="E1296" i="16"/>
  <c r="E1295" i="16"/>
  <c r="E1294" i="16"/>
  <c r="E1293" i="16"/>
  <c r="E1292" i="16"/>
  <c r="E1291" i="16"/>
  <c r="E1290" i="16"/>
  <c r="E1289" i="16"/>
  <c r="E1288" i="16"/>
  <c r="M1287" i="16"/>
  <c r="L1287" i="16"/>
  <c r="L1286" i="16" s="1"/>
  <c r="K1287" i="16"/>
  <c r="K1286" i="16" s="1"/>
  <c r="J1287" i="16"/>
  <c r="J1286" i="16" s="1"/>
  <c r="I1287" i="16"/>
  <c r="H1287" i="16"/>
  <c r="H1286" i="16" s="1"/>
  <c r="G1287" i="16"/>
  <c r="G1286" i="16" s="1"/>
  <c r="E1286" i="16" s="1"/>
  <c r="F1287" i="16"/>
  <c r="F1286" i="16" s="1"/>
  <c r="F1272" i="16" s="1"/>
  <c r="F1271" i="16" s="1"/>
  <c r="E1287" i="16"/>
  <c r="M1286" i="16"/>
  <c r="I1286" i="16"/>
  <c r="E1285" i="16"/>
  <c r="M1284" i="16"/>
  <c r="M1272" i="16" s="1"/>
  <c r="M1271" i="16" s="1"/>
  <c r="L1284" i="16"/>
  <c r="K1284" i="16"/>
  <c r="J1284" i="16"/>
  <c r="I1284" i="16"/>
  <c r="H1284" i="16"/>
  <c r="G1284" i="16"/>
  <c r="F1284" i="16"/>
  <c r="E1283" i="16"/>
  <c r="E1282" i="16"/>
  <c r="E1281" i="16"/>
  <c r="M1280" i="16"/>
  <c r="L1280" i="16"/>
  <c r="K1280" i="16"/>
  <c r="J1280" i="16"/>
  <c r="I1280" i="16"/>
  <c r="H1280" i="16"/>
  <c r="G1280" i="16"/>
  <c r="F1280" i="16"/>
  <c r="E1280" i="16"/>
  <c r="E1279" i="16"/>
  <c r="E1278" i="16"/>
  <c r="E1277" i="16"/>
  <c r="E1276" i="16"/>
  <c r="M1275" i="16"/>
  <c r="L1275" i="16"/>
  <c r="K1275" i="16"/>
  <c r="J1275" i="16"/>
  <c r="I1275" i="16"/>
  <c r="H1275" i="16"/>
  <c r="G1275" i="16"/>
  <c r="F1275" i="16"/>
  <c r="E1275" i="16"/>
  <c r="E1274" i="16"/>
  <c r="E1273" i="16"/>
  <c r="F1269" i="16"/>
  <c r="E1267" i="16"/>
  <c r="E1266" i="16"/>
  <c r="E1265" i="16"/>
  <c r="E1264" i="16"/>
  <c r="E1263" i="16"/>
  <c r="E1262" i="16"/>
  <c r="M1261" i="16"/>
  <c r="L1261" i="16"/>
  <c r="K1261" i="16"/>
  <c r="J1261" i="16"/>
  <c r="I1261" i="16"/>
  <c r="H1261" i="16"/>
  <c r="G1261" i="16"/>
  <c r="E1261" i="16" s="1"/>
  <c r="F1261" i="16"/>
  <c r="E1260" i="16"/>
  <c r="E1259" i="16"/>
  <c r="M1258" i="16"/>
  <c r="M1257" i="16" s="1"/>
  <c r="L1258" i="16"/>
  <c r="L1257" i="16" s="1"/>
  <c r="K1258" i="16"/>
  <c r="K1257" i="16" s="1"/>
  <c r="J1258" i="16"/>
  <c r="J1257" i="16" s="1"/>
  <c r="I1258" i="16"/>
  <c r="H1258" i="16"/>
  <c r="H1257" i="16" s="1"/>
  <c r="H1246" i="16" s="1"/>
  <c r="G1258" i="16"/>
  <c r="G1257" i="16" s="1"/>
  <c r="E1257" i="16" s="1"/>
  <c r="F1258" i="16"/>
  <c r="E1258" i="16"/>
  <c r="I1257" i="16"/>
  <c r="F1257" i="16"/>
  <c r="E1256" i="16"/>
  <c r="E1255" i="16"/>
  <c r="E1254" i="16"/>
  <c r="M1253" i="16"/>
  <c r="L1253" i="16"/>
  <c r="K1253" i="16"/>
  <c r="J1253" i="16"/>
  <c r="I1253" i="16"/>
  <c r="H1253" i="16"/>
  <c r="G1253" i="16"/>
  <c r="F1253" i="16"/>
  <c r="E1253" i="16"/>
  <c r="E1252" i="16"/>
  <c r="E1251" i="16"/>
  <c r="E1250" i="16"/>
  <c r="E1249" i="16"/>
  <c r="M1248" i="16"/>
  <c r="L1248" i="16"/>
  <c r="K1248" i="16"/>
  <c r="J1248" i="16"/>
  <c r="J1247" i="16" s="1"/>
  <c r="I1248" i="16"/>
  <c r="I1247" i="16" s="1"/>
  <c r="I1246" i="16" s="1"/>
  <c r="H1248" i="16"/>
  <c r="G1248" i="16"/>
  <c r="E1248" i="16" s="1"/>
  <c r="F1248" i="16"/>
  <c r="F1247" i="16" s="1"/>
  <c r="F1246" i="16" s="1"/>
  <c r="M1247" i="16"/>
  <c r="L1247" i="16"/>
  <c r="L1246" i="16" s="1"/>
  <c r="K1247" i="16"/>
  <c r="H1247" i="16"/>
  <c r="E1245" i="16"/>
  <c r="E1244" i="16"/>
  <c r="E1243" i="16"/>
  <c r="E1242" i="16"/>
  <c r="E1241" i="16"/>
  <c r="E1240" i="16"/>
  <c r="E1239" i="16"/>
  <c r="E1238" i="16"/>
  <c r="E1237" i="16"/>
  <c r="E1236" i="16"/>
  <c r="E1235" i="16"/>
  <c r="E1234" i="16"/>
  <c r="M1233" i="16"/>
  <c r="L1233" i="16"/>
  <c r="K1233" i="16"/>
  <c r="J1233" i="16"/>
  <c r="E1233" i="16" s="1"/>
  <c r="I1233" i="16"/>
  <c r="H1233" i="16"/>
  <c r="G1233" i="16"/>
  <c r="F1233" i="16"/>
  <c r="E1232" i="16"/>
  <c r="E1231" i="16"/>
  <c r="E1230" i="16"/>
  <c r="E1229" i="16"/>
  <c r="E1228" i="16"/>
  <c r="E1227" i="16"/>
  <c r="E1226" i="16"/>
  <c r="E1225" i="16"/>
  <c r="E1224" i="16"/>
  <c r="E1223" i="16"/>
  <c r="E1222" i="16"/>
  <c r="M1221" i="16"/>
  <c r="L1221" i="16"/>
  <c r="L1220" i="16" s="1"/>
  <c r="K1221" i="16"/>
  <c r="K1220" i="16" s="1"/>
  <c r="J1221" i="16"/>
  <c r="J1220" i="16" s="1"/>
  <c r="I1221" i="16"/>
  <c r="H1221" i="16"/>
  <c r="G1221" i="16"/>
  <c r="E1221" i="16" s="1"/>
  <c r="F1221" i="16"/>
  <c r="F1220" i="16" s="1"/>
  <c r="M1220" i="16"/>
  <c r="I1220" i="16"/>
  <c r="H1220" i="16"/>
  <c r="G1220" i="16"/>
  <c r="E1220" i="16" s="1"/>
  <c r="E1219" i="16"/>
  <c r="E1218" i="16"/>
  <c r="E1217" i="16"/>
  <c r="E1216" i="16"/>
  <c r="E1215" i="16"/>
  <c r="E1214" i="16"/>
  <c r="E1213" i="16"/>
  <c r="E1212" i="16"/>
  <c r="E1211" i="16"/>
  <c r="M1210" i="16"/>
  <c r="L1210" i="16"/>
  <c r="K1210" i="16"/>
  <c r="K1209" i="16" s="1"/>
  <c r="J1210" i="16"/>
  <c r="I1210" i="16"/>
  <c r="I1209" i="16" s="1"/>
  <c r="H1210" i="16"/>
  <c r="H1209" i="16" s="1"/>
  <c r="G1210" i="16"/>
  <c r="G1209" i="16" s="1"/>
  <c r="F1210" i="16"/>
  <c r="F1209" i="16" s="1"/>
  <c r="M1209" i="16"/>
  <c r="L1209" i="16"/>
  <c r="E1208" i="16"/>
  <c r="E1207" i="16"/>
  <c r="M1206" i="16"/>
  <c r="L1206" i="16"/>
  <c r="K1206" i="16"/>
  <c r="J1206" i="16"/>
  <c r="I1206" i="16"/>
  <c r="H1206" i="16"/>
  <c r="G1206" i="16"/>
  <c r="F1206" i="16"/>
  <c r="E1206" i="16"/>
  <c r="E1205" i="16"/>
  <c r="E1204" i="16"/>
  <c r="M1203" i="16"/>
  <c r="L1203" i="16"/>
  <c r="K1203" i="16"/>
  <c r="J1203" i="16"/>
  <c r="I1203" i="16"/>
  <c r="H1203" i="16"/>
  <c r="G1203" i="16"/>
  <c r="F1203" i="16"/>
  <c r="F1198" i="16" s="1"/>
  <c r="E1203" i="16"/>
  <c r="E1202" i="16"/>
  <c r="E1201" i="16"/>
  <c r="E1200" i="16"/>
  <c r="M1199" i="16"/>
  <c r="M1198" i="16" s="1"/>
  <c r="L1199" i="16"/>
  <c r="K1199" i="16"/>
  <c r="J1199" i="16"/>
  <c r="J1198" i="16" s="1"/>
  <c r="I1199" i="16"/>
  <c r="H1199" i="16"/>
  <c r="G1199" i="16"/>
  <c r="F1199" i="16"/>
  <c r="E1199" i="16"/>
  <c r="L1198" i="16"/>
  <c r="K1198" i="16"/>
  <c r="I1198" i="16"/>
  <c r="H1198" i="16"/>
  <c r="E1198" i="16" s="1"/>
  <c r="G1198" i="16"/>
  <c r="E1197" i="16"/>
  <c r="E1196" i="16"/>
  <c r="E1195" i="16"/>
  <c r="E1194" i="16"/>
  <c r="E1193" i="16"/>
  <c r="E1192" i="16"/>
  <c r="E1191" i="16"/>
  <c r="E1190" i="16"/>
  <c r="E1189" i="16"/>
  <c r="M1188" i="16"/>
  <c r="L1188" i="16"/>
  <c r="K1188" i="16"/>
  <c r="J1188" i="16"/>
  <c r="I1188" i="16"/>
  <c r="H1188" i="16"/>
  <c r="G1188" i="16"/>
  <c r="F1188" i="16"/>
  <c r="F1149" i="16" s="1"/>
  <c r="F1148" i="16" s="1"/>
  <c r="E1187" i="16"/>
  <c r="E1186" i="16"/>
  <c r="E1185" i="16"/>
  <c r="E1184" i="16"/>
  <c r="E1183" i="16"/>
  <c r="M1182" i="16"/>
  <c r="L1182" i="16"/>
  <c r="L1181" i="16" s="1"/>
  <c r="K1182" i="16"/>
  <c r="K1181" i="16" s="1"/>
  <c r="J1182" i="16"/>
  <c r="J1181" i="16" s="1"/>
  <c r="I1182" i="16"/>
  <c r="I1181" i="16" s="1"/>
  <c r="H1182" i="16"/>
  <c r="G1182" i="16"/>
  <c r="F1182" i="16"/>
  <c r="F1181" i="16" s="1"/>
  <c r="M1181" i="16"/>
  <c r="H1181" i="16"/>
  <c r="E1180" i="16"/>
  <c r="E1179" i="16"/>
  <c r="M1178" i="16"/>
  <c r="L1178" i="16"/>
  <c r="K1178" i="16"/>
  <c r="K1175" i="16" s="1"/>
  <c r="J1178" i="16"/>
  <c r="E1178" i="16" s="1"/>
  <c r="I1178" i="16"/>
  <c r="H1178" i="16"/>
  <c r="G1178" i="16"/>
  <c r="G1175" i="16" s="1"/>
  <c r="F1178" i="16"/>
  <c r="E1177" i="16"/>
  <c r="M1176" i="16"/>
  <c r="M1175" i="16" s="1"/>
  <c r="L1176" i="16"/>
  <c r="L1175" i="16" s="1"/>
  <c r="K1176" i="16"/>
  <c r="J1176" i="16"/>
  <c r="I1176" i="16"/>
  <c r="H1176" i="16"/>
  <c r="G1176" i="16"/>
  <c r="E1176" i="16" s="1"/>
  <c r="F1176" i="16"/>
  <c r="F1175" i="16"/>
  <c r="E1174" i="16"/>
  <c r="E1173" i="16"/>
  <c r="E1172" i="16"/>
  <c r="E1171" i="16"/>
  <c r="E1170" i="16"/>
  <c r="E1169" i="16"/>
  <c r="E1168" i="16"/>
  <c r="E1167" i="16"/>
  <c r="E1166" i="16"/>
  <c r="E1165" i="16"/>
  <c r="M1164" i="16"/>
  <c r="M1163" i="16" s="1"/>
  <c r="L1164" i="16"/>
  <c r="K1164" i="16"/>
  <c r="K1163" i="16" s="1"/>
  <c r="J1164" i="16"/>
  <c r="J1163" i="16" s="1"/>
  <c r="I1164" i="16"/>
  <c r="I1163" i="16" s="1"/>
  <c r="H1164" i="16"/>
  <c r="H1163" i="16" s="1"/>
  <c r="G1164" i="16"/>
  <c r="F1164" i="16"/>
  <c r="F1163" i="16" s="1"/>
  <c r="L1163" i="16"/>
  <c r="E1162" i="16"/>
  <c r="M1161" i="16"/>
  <c r="L1161" i="16"/>
  <c r="K1161" i="16"/>
  <c r="J1161" i="16"/>
  <c r="I1161" i="16"/>
  <c r="H1161" i="16"/>
  <c r="G1161" i="16"/>
  <c r="E1161" i="16" s="1"/>
  <c r="F1161" i="16"/>
  <c r="E1160" i="16"/>
  <c r="E1159" i="16"/>
  <c r="E1158" i="16"/>
  <c r="M1157" i="16"/>
  <c r="L1157" i="16"/>
  <c r="K1157" i="16"/>
  <c r="J1157" i="16"/>
  <c r="I1157" i="16"/>
  <c r="H1157" i="16"/>
  <c r="G1157" i="16"/>
  <c r="F1157" i="16"/>
  <c r="E1156" i="16"/>
  <c r="E1155" i="16"/>
  <c r="E1154" i="16"/>
  <c r="E1153" i="16"/>
  <c r="M1152" i="16"/>
  <c r="L1152" i="16"/>
  <c r="K1152" i="16"/>
  <c r="J1152" i="16"/>
  <c r="I1152" i="16"/>
  <c r="H1152" i="16"/>
  <c r="G1152" i="16"/>
  <c r="F1152" i="16"/>
  <c r="E1151" i="16"/>
  <c r="E1150" i="16"/>
  <c r="M1147" i="16"/>
  <c r="L1147" i="16"/>
  <c r="K1147" i="16"/>
  <c r="J1147" i="16"/>
  <c r="I1147" i="16"/>
  <c r="H1147" i="16"/>
  <c r="G1147" i="16"/>
  <c r="F1147" i="16"/>
  <c r="E1146" i="16"/>
  <c r="M1145" i="16"/>
  <c r="L1145" i="16"/>
  <c r="K1145" i="16"/>
  <c r="J1145" i="16"/>
  <c r="I1145" i="16"/>
  <c r="H1145" i="16"/>
  <c r="G1145" i="16"/>
  <c r="F1145" i="16"/>
  <c r="E1144" i="16"/>
  <c r="E1143" i="16"/>
  <c r="M1142" i="16"/>
  <c r="L1142" i="16"/>
  <c r="K1142" i="16"/>
  <c r="J1142" i="16"/>
  <c r="I1142" i="16"/>
  <c r="I1141" i="16" s="1"/>
  <c r="H1142" i="16"/>
  <c r="G1142" i="16"/>
  <c r="G1141" i="16" s="1"/>
  <c r="F1142" i="16"/>
  <c r="M1141" i="16"/>
  <c r="L1141" i="16"/>
  <c r="K1141" i="16"/>
  <c r="J1141" i="16"/>
  <c r="H1141" i="16"/>
  <c r="F1141" i="16"/>
  <c r="F1130" i="16" s="1"/>
  <c r="E1141" i="16"/>
  <c r="E1140" i="16"/>
  <c r="E1139" i="16"/>
  <c r="E1138" i="16"/>
  <c r="M1137" i="16"/>
  <c r="L1137" i="16"/>
  <c r="L1131" i="16" s="1"/>
  <c r="K1137" i="16"/>
  <c r="J1137" i="16"/>
  <c r="I1137" i="16"/>
  <c r="H1137" i="16"/>
  <c r="H1131" i="16" s="1"/>
  <c r="H1130" i="16" s="1"/>
  <c r="G1137" i="16"/>
  <c r="E1137" i="16" s="1"/>
  <c r="F1137" i="16"/>
  <c r="E1136" i="16"/>
  <c r="E1135" i="16"/>
  <c r="E1134" i="16"/>
  <c r="E1133" i="16"/>
  <c r="M1132" i="16"/>
  <c r="L1132" i="16"/>
  <c r="K1132" i="16"/>
  <c r="J1132" i="16"/>
  <c r="I1132" i="16"/>
  <c r="I1131" i="16" s="1"/>
  <c r="H1132" i="16"/>
  <c r="E1132" i="16" s="1"/>
  <c r="G1132" i="16"/>
  <c r="F1132" i="16"/>
  <c r="F1131" i="16" s="1"/>
  <c r="M1131" i="16"/>
  <c r="M1130" i="16" s="1"/>
  <c r="G1131" i="16"/>
  <c r="L1130" i="16"/>
  <c r="G1130" i="16"/>
  <c r="E1129" i="16"/>
  <c r="E1128" i="16"/>
  <c r="E1127" i="16"/>
  <c r="E1126" i="16"/>
  <c r="E1125" i="16"/>
  <c r="E1124" i="16"/>
  <c r="E1123" i="16"/>
  <c r="E1122" i="16"/>
  <c r="E1121" i="16"/>
  <c r="E1120" i="16"/>
  <c r="E1119" i="16"/>
  <c r="E1118" i="16"/>
  <c r="M1117" i="16"/>
  <c r="L1117" i="16"/>
  <c r="K1117" i="16"/>
  <c r="J1117" i="16"/>
  <c r="I1117" i="16"/>
  <c r="H1117" i="16"/>
  <c r="G1117" i="16"/>
  <c r="F1117" i="16"/>
  <c r="E1116" i="16"/>
  <c r="E1115" i="16"/>
  <c r="E1114" i="16"/>
  <c r="E1113" i="16"/>
  <c r="E1112" i="16"/>
  <c r="E1111" i="16"/>
  <c r="E1110" i="16"/>
  <c r="E1109" i="16"/>
  <c r="E1108" i="16"/>
  <c r="E1107" i="16"/>
  <c r="E1106" i="16"/>
  <c r="M1105" i="16"/>
  <c r="M1104" i="16" s="1"/>
  <c r="L1105" i="16"/>
  <c r="K1105" i="16"/>
  <c r="K1104" i="16" s="1"/>
  <c r="J1105" i="16"/>
  <c r="I1105" i="16"/>
  <c r="H1105" i="16"/>
  <c r="G1105" i="16"/>
  <c r="F1105" i="16"/>
  <c r="E1105" i="16"/>
  <c r="L1104" i="16"/>
  <c r="J1104" i="16"/>
  <c r="I1104" i="16"/>
  <c r="H1104" i="16"/>
  <c r="G1104" i="16"/>
  <c r="F1104" i="16"/>
  <c r="E1104" i="16"/>
  <c r="E1103" i="16"/>
  <c r="E1102" i="16"/>
  <c r="E1101" i="16"/>
  <c r="E1100" i="16"/>
  <c r="E1099" i="16"/>
  <c r="E1098" i="16"/>
  <c r="E1097" i="16"/>
  <c r="E1096" i="16"/>
  <c r="E1095" i="16"/>
  <c r="M1094" i="16"/>
  <c r="M1093" i="16" s="1"/>
  <c r="L1094" i="16"/>
  <c r="L1093" i="16" s="1"/>
  <c r="K1094" i="16"/>
  <c r="K1093" i="16" s="1"/>
  <c r="J1094" i="16"/>
  <c r="J1093" i="16" s="1"/>
  <c r="I1094" i="16"/>
  <c r="I1093" i="16" s="1"/>
  <c r="H1094" i="16"/>
  <c r="G1094" i="16"/>
  <c r="F1094" i="16"/>
  <c r="F1093" i="16" s="1"/>
  <c r="G1093" i="16"/>
  <c r="E1092" i="16"/>
  <c r="E1091" i="16"/>
  <c r="M1090" i="16"/>
  <c r="L1090" i="16"/>
  <c r="K1090" i="16"/>
  <c r="J1090" i="16"/>
  <c r="I1090" i="16"/>
  <c r="H1090" i="16"/>
  <c r="G1090" i="16"/>
  <c r="F1090" i="16"/>
  <c r="E1089" i="16"/>
  <c r="E1088" i="16"/>
  <c r="M1087" i="16"/>
  <c r="M1082" i="16" s="1"/>
  <c r="L1087" i="16"/>
  <c r="L1082" i="16" s="1"/>
  <c r="K1087" i="16"/>
  <c r="K1082" i="16" s="1"/>
  <c r="J1087" i="16"/>
  <c r="I1087" i="16"/>
  <c r="H1087" i="16"/>
  <c r="G1087" i="16"/>
  <c r="F1087" i="16"/>
  <c r="E1086" i="16"/>
  <c r="E1085" i="16"/>
  <c r="E1084" i="16"/>
  <c r="M1083" i="16"/>
  <c r="L1083" i="16"/>
  <c r="K1083" i="16"/>
  <c r="J1083" i="16"/>
  <c r="I1083" i="16"/>
  <c r="E1083" i="16" s="1"/>
  <c r="H1083" i="16"/>
  <c r="G1083" i="16"/>
  <c r="F1083" i="16"/>
  <c r="J1082" i="16"/>
  <c r="I1082" i="16"/>
  <c r="H1082" i="16"/>
  <c r="E1081" i="16"/>
  <c r="E1080" i="16"/>
  <c r="E1079" i="16"/>
  <c r="E1078" i="16"/>
  <c r="E1077" i="16"/>
  <c r="E1076" i="16"/>
  <c r="E1075" i="16"/>
  <c r="E1074" i="16"/>
  <c r="E1073" i="16"/>
  <c r="M1072" i="16"/>
  <c r="L1072" i="16"/>
  <c r="K1072" i="16"/>
  <c r="J1072" i="16"/>
  <c r="I1072" i="16"/>
  <c r="H1072" i="16"/>
  <c r="G1072" i="16"/>
  <c r="E1072" i="16" s="1"/>
  <c r="F1072" i="16"/>
  <c r="E1071" i="16"/>
  <c r="E1070" i="16"/>
  <c r="E1069" i="16"/>
  <c r="E1068" i="16"/>
  <c r="E1067" i="16"/>
  <c r="M1066" i="16"/>
  <c r="L1066" i="16"/>
  <c r="K1066" i="16"/>
  <c r="J1066" i="16"/>
  <c r="J1065" i="16" s="1"/>
  <c r="I1066" i="16"/>
  <c r="H1066" i="16"/>
  <c r="G1066" i="16"/>
  <c r="E1066" i="16" s="1"/>
  <c r="F1066" i="16"/>
  <c r="M1065" i="16"/>
  <c r="L1065" i="16"/>
  <c r="K1065" i="16"/>
  <c r="I1065" i="16"/>
  <c r="H1065" i="16"/>
  <c r="G1065" i="16"/>
  <c r="F1065" i="16"/>
  <c r="E1064" i="16"/>
  <c r="E1063" i="16"/>
  <c r="M1062" i="16"/>
  <c r="L1062" i="16"/>
  <c r="K1062" i="16"/>
  <c r="J1062" i="16"/>
  <c r="I1062" i="16"/>
  <c r="H1062" i="16"/>
  <c r="H1059" i="16" s="1"/>
  <c r="G1062" i="16"/>
  <c r="E1062" i="16" s="1"/>
  <c r="F1062" i="16"/>
  <c r="E1061" i="16"/>
  <c r="M1060" i="16"/>
  <c r="L1060" i="16"/>
  <c r="K1060" i="16"/>
  <c r="J1060" i="16"/>
  <c r="I1060" i="16"/>
  <c r="H1060" i="16"/>
  <c r="G1060" i="16"/>
  <c r="F1060" i="16"/>
  <c r="J1059" i="16"/>
  <c r="I1059" i="16"/>
  <c r="G1059" i="16"/>
  <c r="E1059" i="16" s="1"/>
  <c r="F1059" i="16"/>
  <c r="E1058" i="16"/>
  <c r="E1057" i="16"/>
  <c r="E1056" i="16"/>
  <c r="E1055" i="16"/>
  <c r="E1054" i="16"/>
  <c r="E1053" i="16"/>
  <c r="E1052" i="16"/>
  <c r="E1051" i="16"/>
  <c r="E1050" i="16"/>
  <c r="E1049" i="16"/>
  <c r="M1048" i="16"/>
  <c r="M1047" i="16" s="1"/>
  <c r="L1048" i="16"/>
  <c r="L1047" i="16" s="1"/>
  <c r="K1048" i="16"/>
  <c r="K1047" i="16" s="1"/>
  <c r="J1048" i="16"/>
  <c r="I1048" i="16"/>
  <c r="I1047" i="16" s="1"/>
  <c r="H1048" i="16"/>
  <c r="H1047" i="16" s="1"/>
  <c r="G1048" i="16"/>
  <c r="F1048" i="16"/>
  <c r="F1047" i="16" s="1"/>
  <c r="G1047" i="16"/>
  <c r="E1046" i="16"/>
  <c r="M1045" i="16"/>
  <c r="L1045" i="16"/>
  <c r="K1045" i="16"/>
  <c r="J1045" i="16"/>
  <c r="I1045" i="16"/>
  <c r="H1045" i="16"/>
  <c r="G1045" i="16"/>
  <c r="F1045" i="16"/>
  <c r="E1045" i="16"/>
  <c r="E1044" i="16"/>
  <c r="E1043" i="16"/>
  <c r="E1042" i="16"/>
  <c r="M1041" i="16"/>
  <c r="L1041" i="16"/>
  <c r="K1041" i="16"/>
  <c r="J1041" i="16"/>
  <c r="I1041" i="16"/>
  <c r="H1041" i="16"/>
  <c r="H1033" i="16" s="1"/>
  <c r="H1032" i="16" s="1"/>
  <c r="H1031" i="16" s="1"/>
  <c r="G1041" i="16"/>
  <c r="F1041" i="16"/>
  <c r="E1040" i="16"/>
  <c r="E1039" i="16"/>
  <c r="E1038" i="16"/>
  <c r="E1037" i="16"/>
  <c r="M1036" i="16"/>
  <c r="L1036" i="16"/>
  <c r="K1036" i="16"/>
  <c r="J1036" i="16"/>
  <c r="I1036" i="16"/>
  <c r="H1036" i="16"/>
  <c r="G1036" i="16"/>
  <c r="E1036" i="16" s="1"/>
  <c r="F1036" i="16"/>
  <c r="E1035" i="16"/>
  <c r="E1034" i="16"/>
  <c r="H1030" i="16"/>
  <c r="E1029" i="16"/>
  <c r="M1027" i="16"/>
  <c r="L1027" i="16"/>
  <c r="K1027" i="16"/>
  <c r="J1027" i="16"/>
  <c r="I1027" i="16"/>
  <c r="H1027" i="16"/>
  <c r="G1027" i="16"/>
  <c r="E1026" i="16"/>
  <c r="E1025" i="16"/>
  <c r="M1024" i="16"/>
  <c r="L1024" i="16"/>
  <c r="K1024" i="16"/>
  <c r="J1024" i="16"/>
  <c r="I1024" i="16"/>
  <c r="H1024" i="16"/>
  <c r="G1024" i="16"/>
  <c r="E1023" i="16"/>
  <c r="E1022" i="16"/>
  <c r="M1021" i="16"/>
  <c r="L1021" i="16"/>
  <c r="K1021" i="16"/>
  <c r="J1021" i="16"/>
  <c r="I1021" i="16"/>
  <c r="H1021" i="16"/>
  <c r="G1021" i="16"/>
  <c r="F1021" i="16"/>
  <c r="E1021" i="16"/>
  <c r="E1020" i="16"/>
  <c r="E1019" i="16"/>
  <c r="M1018" i="16"/>
  <c r="M1017" i="16" s="1"/>
  <c r="L1018" i="16"/>
  <c r="L1017" i="16" s="1"/>
  <c r="K1018" i="16"/>
  <c r="K1017" i="16" s="1"/>
  <c r="J1018" i="16"/>
  <c r="J1017" i="16" s="1"/>
  <c r="I1018" i="16"/>
  <c r="I1017" i="16" s="1"/>
  <c r="H1018" i="16"/>
  <c r="G1018" i="16"/>
  <c r="E1018" i="16" s="1"/>
  <c r="F1018" i="16"/>
  <c r="H1017" i="16"/>
  <c r="G1017" i="16"/>
  <c r="F1017" i="16"/>
  <c r="F1006" i="16" s="1"/>
  <c r="E1016" i="16"/>
  <c r="E1015" i="16"/>
  <c r="E1014" i="16"/>
  <c r="M1013" i="16"/>
  <c r="L1013" i="16"/>
  <c r="K1013" i="16"/>
  <c r="K1007" i="16" s="1"/>
  <c r="K1006" i="16" s="1"/>
  <c r="J1013" i="16"/>
  <c r="I1013" i="16"/>
  <c r="H1013" i="16"/>
  <c r="G1013" i="16"/>
  <c r="F1013" i="16"/>
  <c r="E1012" i="16"/>
  <c r="E1011" i="16"/>
  <c r="E1010" i="16"/>
  <c r="E1009" i="16"/>
  <c r="M1008" i="16"/>
  <c r="M1007" i="16" s="1"/>
  <c r="L1008" i="16"/>
  <c r="L1007" i="16" s="1"/>
  <c r="L1006" i="16" s="1"/>
  <c r="K1008" i="16"/>
  <c r="J1008" i="16"/>
  <c r="I1008" i="16"/>
  <c r="H1008" i="16"/>
  <c r="G1008" i="16"/>
  <c r="E1008" i="16" s="1"/>
  <c r="F1008" i="16"/>
  <c r="G1007" i="16"/>
  <c r="F1007" i="16"/>
  <c r="M1006" i="16"/>
  <c r="G1006" i="16"/>
  <c r="E1005" i="16"/>
  <c r="E1004" i="16"/>
  <c r="E1003" i="16"/>
  <c r="E1002" i="16"/>
  <c r="E1001" i="16"/>
  <c r="E1000" i="16"/>
  <c r="E999" i="16"/>
  <c r="E998" i="16"/>
  <c r="E997" i="16"/>
  <c r="E996" i="16"/>
  <c r="E995" i="16"/>
  <c r="E994" i="16"/>
  <c r="M993" i="16"/>
  <c r="L993" i="16"/>
  <c r="K993" i="16"/>
  <c r="J993" i="16"/>
  <c r="I993" i="16"/>
  <c r="H993" i="16"/>
  <c r="G993" i="16"/>
  <c r="F993" i="16"/>
  <c r="E993" i="16"/>
  <c r="E992" i="16"/>
  <c r="E991" i="16"/>
  <c r="E990" i="16"/>
  <c r="E989" i="16"/>
  <c r="E988" i="16"/>
  <c r="E987" i="16"/>
  <c r="E986" i="16"/>
  <c r="E985" i="16"/>
  <c r="E984" i="16"/>
  <c r="E983" i="16"/>
  <c r="E982" i="16"/>
  <c r="M981" i="16"/>
  <c r="M980" i="16" s="1"/>
  <c r="L981" i="16"/>
  <c r="K981" i="16"/>
  <c r="J981" i="16"/>
  <c r="E981" i="16" s="1"/>
  <c r="I981" i="16"/>
  <c r="I980" i="16" s="1"/>
  <c r="H981" i="16"/>
  <c r="H980" i="16" s="1"/>
  <c r="G981" i="16"/>
  <c r="G980" i="16" s="1"/>
  <c r="F981" i="16"/>
  <c r="L980" i="16"/>
  <c r="K980" i="16"/>
  <c r="J980" i="16"/>
  <c r="F980" i="16"/>
  <c r="E979" i="16"/>
  <c r="E978" i="16"/>
  <c r="E977" i="16"/>
  <c r="E976" i="16"/>
  <c r="E975" i="16"/>
  <c r="E974" i="16"/>
  <c r="E973" i="16"/>
  <c r="E972" i="16"/>
  <c r="E971" i="16"/>
  <c r="M970" i="16"/>
  <c r="M969" i="16" s="1"/>
  <c r="L970" i="16"/>
  <c r="L969" i="16" s="1"/>
  <c r="L968" i="16" s="1"/>
  <c r="K970" i="16"/>
  <c r="K969" i="16" s="1"/>
  <c r="K968" i="16" s="1"/>
  <c r="J970" i="16"/>
  <c r="I970" i="16"/>
  <c r="I969" i="16" s="1"/>
  <c r="H970" i="16"/>
  <c r="G970" i="16"/>
  <c r="E970" i="16" s="1"/>
  <c r="F970" i="16"/>
  <c r="F969" i="16" s="1"/>
  <c r="J969" i="16"/>
  <c r="H969" i="16"/>
  <c r="G969" i="16"/>
  <c r="E967" i="16"/>
  <c r="M966" i="16"/>
  <c r="L966" i="16"/>
  <c r="K966" i="16"/>
  <c r="J966" i="16"/>
  <c r="I966" i="16"/>
  <c r="H966" i="16"/>
  <c r="G966" i="16"/>
  <c r="F966" i="16"/>
  <c r="E966" i="16"/>
  <c r="E965" i="16"/>
  <c r="E964" i="16"/>
  <c r="M963" i="16"/>
  <c r="M958" i="16" s="1"/>
  <c r="L963" i="16"/>
  <c r="L958" i="16" s="1"/>
  <c r="L698" i="16" s="1"/>
  <c r="K963" i="16"/>
  <c r="J963" i="16"/>
  <c r="I963" i="16"/>
  <c r="H963" i="16"/>
  <c r="E963" i="16" s="1"/>
  <c r="G963" i="16"/>
  <c r="F963" i="16"/>
  <c r="E962" i="16"/>
  <c r="E961" i="16"/>
  <c r="E960" i="16"/>
  <c r="M959" i="16"/>
  <c r="L959" i="16"/>
  <c r="K959" i="16"/>
  <c r="J959" i="16"/>
  <c r="I959" i="16"/>
  <c r="I958" i="16" s="1"/>
  <c r="H959" i="16"/>
  <c r="G959" i="16"/>
  <c r="G958" i="16" s="1"/>
  <c r="F959" i="16"/>
  <c r="F958" i="16" s="1"/>
  <c r="F698" i="16" s="1"/>
  <c r="J958" i="16"/>
  <c r="E957" i="16"/>
  <c r="E956" i="16"/>
  <c r="E955" i="16"/>
  <c r="E954" i="16"/>
  <c r="E953" i="16"/>
  <c r="E952" i="16"/>
  <c r="E951" i="16"/>
  <c r="E950" i="16"/>
  <c r="E949" i="16"/>
  <c r="M948" i="16"/>
  <c r="L948" i="16"/>
  <c r="K948" i="16"/>
  <c r="J948" i="16"/>
  <c r="E948" i="16" s="1"/>
  <c r="I948" i="16"/>
  <c r="H948" i="16"/>
  <c r="G948" i="16"/>
  <c r="F948" i="16"/>
  <c r="E947" i="16"/>
  <c r="E946" i="16"/>
  <c r="E945" i="16"/>
  <c r="E944" i="16"/>
  <c r="E943" i="16"/>
  <c r="M942" i="16"/>
  <c r="L942" i="16"/>
  <c r="K942" i="16"/>
  <c r="J942" i="16"/>
  <c r="J941" i="16" s="1"/>
  <c r="I942" i="16"/>
  <c r="I941" i="16" s="1"/>
  <c r="H942" i="16"/>
  <c r="G942" i="16"/>
  <c r="F942" i="16"/>
  <c r="M941" i="16"/>
  <c r="L941" i="16"/>
  <c r="K941" i="16"/>
  <c r="H941" i="16"/>
  <c r="G941" i="16"/>
  <c r="E941" i="16" s="1"/>
  <c r="F941" i="16"/>
  <c r="E940" i="16"/>
  <c r="E939" i="16"/>
  <c r="M938" i="16"/>
  <c r="L938" i="16"/>
  <c r="K938" i="16"/>
  <c r="J938" i="16"/>
  <c r="J935" i="16" s="1"/>
  <c r="I938" i="16"/>
  <c r="H938" i="16"/>
  <c r="G938" i="16"/>
  <c r="F938" i="16"/>
  <c r="E938" i="16"/>
  <c r="E937" i="16"/>
  <c r="M936" i="16"/>
  <c r="L936" i="16"/>
  <c r="K936" i="16"/>
  <c r="J936" i="16"/>
  <c r="I936" i="16"/>
  <c r="H936" i="16"/>
  <c r="G936" i="16"/>
  <c r="F936" i="16"/>
  <c r="F935" i="16" s="1"/>
  <c r="K935" i="16"/>
  <c r="I935" i="16"/>
  <c r="E934" i="16"/>
  <c r="E933" i="16"/>
  <c r="E932" i="16"/>
  <c r="E931" i="16"/>
  <c r="E930" i="16"/>
  <c r="E929" i="16"/>
  <c r="E928" i="16"/>
  <c r="E927" i="16"/>
  <c r="E926" i="16"/>
  <c r="E925" i="16"/>
  <c r="M924" i="16"/>
  <c r="M923" i="16" s="1"/>
  <c r="L924" i="16"/>
  <c r="K924" i="16"/>
  <c r="K923" i="16" s="1"/>
  <c r="J924" i="16"/>
  <c r="I924" i="16"/>
  <c r="I923" i="16" s="1"/>
  <c r="H924" i="16"/>
  <c r="H923" i="16" s="1"/>
  <c r="E923" i="16" s="1"/>
  <c r="G924" i="16"/>
  <c r="E924" i="16" s="1"/>
  <c r="F924" i="16"/>
  <c r="L923" i="16"/>
  <c r="J923" i="16"/>
  <c r="G923" i="16"/>
  <c r="F923" i="16"/>
  <c r="E922" i="16"/>
  <c r="M921" i="16"/>
  <c r="L921" i="16"/>
  <c r="K921" i="16"/>
  <c r="J921" i="16"/>
  <c r="I921" i="16"/>
  <c r="H921" i="16"/>
  <c r="G921" i="16"/>
  <c r="F921" i="16"/>
  <c r="E920" i="16"/>
  <c r="E919" i="16"/>
  <c r="E918" i="16"/>
  <c r="M917" i="16"/>
  <c r="L917" i="16"/>
  <c r="K917" i="16"/>
  <c r="J917" i="16"/>
  <c r="I917" i="16"/>
  <c r="H917" i="16"/>
  <c r="G917" i="16"/>
  <c r="F917" i="16"/>
  <c r="E916" i="16"/>
  <c r="E915" i="16"/>
  <c r="E914" i="16"/>
  <c r="E913" i="16"/>
  <c r="M912" i="16"/>
  <c r="L912" i="16"/>
  <c r="K912" i="16"/>
  <c r="J912" i="16"/>
  <c r="I912" i="16"/>
  <c r="H912" i="16"/>
  <c r="G912" i="16"/>
  <c r="F912" i="16"/>
  <c r="E912" i="16"/>
  <c r="E911" i="16"/>
  <c r="E910" i="16"/>
  <c r="J909" i="16"/>
  <c r="J908" i="16" s="1"/>
  <c r="I909" i="16"/>
  <c r="F906" i="16"/>
  <c r="E905" i="16"/>
  <c r="F903" i="16"/>
  <c r="E902" i="16"/>
  <c r="E901" i="16"/>
  <c r="M900" i="16"/>
  <c r="L900" i="16"/>
  <c r="K900" i="16"/>
  <c r="J900" i="16"/>
  <c r="I900" i="16"/>
  <c r="H900" i="16"/>
  <c r="G900" i="16"/>
  <c r="F900" i="16"/>
  <c r="E899" i="16"/>
  <c r="E898" i="16"/>
  <c r="M897" i="16"/>
  <c r="M896" i="16" s="1"/>
  <c r="L897" i="16"/>
  <c r="L896" i="16" s="1"/>
  <c r="K897" i="16"/>
  <c r="J897" i="16"/>
  <c r="I897" i="16"/>
  <c r="E897" i="16" s="1"/>
  <c r="H897" i="16"/>
  <c r="G897" i="16"/>
  <c r="F897" i="16"/>
  <c r="K896" i="16"/>
  <c r="J896" i="16"/>
  <c r="I896" i="16"/>
  <c r="H896" i="16"/>
  <c r="G896" i="16"/>
  <c r="E896" i="16" s="1"/>
  <c r="F896" i="16"/>
  <c r="E895" i="16"/>
  <c r="H894" i="16"/>
  <c r="H4259" i="16" s="1"/>
  <c r="E894" i="16"/>
  <c r="E893" i="16"/>
  <c r="M892" i="16"/>
  <c r="L892" i="16"/>
  <c r="K892" i="16"/>
  <c r="J892" i="16"/>
  <c r="I892" i="16"/>
  <c r="H892" i="16"/>
  <c r="G892" i="16"/>
  <c r="F892" i="16"/>
  <c r="E892" i="16"/>
  <c r="H891" i="16"/>
  <c r="E890" i="16"/>
  <c r="E889" i="16"/>
  <c r="H888" i="16"/>
  <c r="H4253" i="16" s="1"/>
  <c r="E888" i="16"/>
  <c r="M887" i="16"/>
  <c r="L887" i="16"/>
  <c r="K887" i="16"/>
  <c r="J887" i="16"/>
  <c r="I887" i="16"/>
  <c r="G887" i="16"/>
  <c r="G886" i="16" s="1"/>
  <c r="F887" i="16"/>
  <c r="M886" i="16"/>
  <c r="L886" i="16"/>
  <c r="K886" i="16"/>
  <c r="M885" i="16"/>
  <c r="K885" i="16"/>
  <c r="E884" i="16"/>
  <c r="E883" i="16"/>
  <c r="E882" i="16"/>
  <c r="M881" i="16"/>
  <c r="M4246" i="16" s="1"/>
  <c r="M4180" i="16" s="1"/>
  <c r="L881" i="16"/>
  <c r="K881" i="16"/>
  <c r="K4246" i="16" s="1"/>
  <c r="J881" i="16"/>
  <c r="I881" i="16"/>
  <c r="I4246" i="16" s="1"/>
  <c r="H881" i="16"/>
  <c r="H4246" i="16" s="1"/>
  <c r="H4180" i="16" s="1"/>
  <c r="G881" i="16"/>
  <c r="E880" i="16"/>
  <c r="E879" i="16"/>
  <c r="M878" i="16"/>
  <c r="L878" i="16"/>
  <c r="K878" i="16"/>
  <c r="J878" i="16"/>
  <c r="I878" i="16"/>
  <c r="H878" i="16"/>
  <c r="G878" i="16"/>
  <c r="E878" i="16"/>
  <c r="H877" i="16"/>
  <c r="H4242" i="16" s="1"/>
  <c r="H4229" i="16" s="1"/>
  <c r="E877" i="16"/>
  <c r="E876" i="16"/>
  <c r="E875" i="16"/>
  <c r="E874" i="16"/>
  <c r="E873" i="16"/>
  <c r="E872" i="16"/>
  <c r="E871" i="16"/>
  <c r="E870" i="16"/>
  <c r="E869" i="16"/>
  <c r="E868" i="16"/>
  <c r="E867" i="16"/>
  <c r="E866" i="16"/>
  <c r="M865" i="16"/>
  <c r="L865" i="16"/>
  <c r="K865" i="16"/>
  <c r="J865" i="16"/>
  <c r="I865" i="16"/>
  <c r="H865" i="16"/>
  <c r="G865" i="16"/>
  <c r="F865" i="16"/>
  <c r="E864" i="16"/>
  <c r="E863" i="16"/>
  <c r="E862" i="16"/>
  <c r="E861" i="16"/>
  <c r="E860" i="16"/>
  <c r="E859" i="16"/>
  <c r="E858" i="16"/>
  <c r="E857" i="16"/>
  <c r="E856" i="16"/>
  <c r="E855" i="16"/>
  <c r="E854" i="16"/>
  <c r="M853" i="16"/>
  <c r="M852" i="16" s="1"/>
  <c r="L853" i="16"/>
  <c r="K853" i="16"/>
  <c r="J853" i="16"/>
  <c r="J852" i="16" s="1"/>
  <c r="I853" i="16"/>
  <c r="I852" i="16" s="1"/>
  <c r="H853" i="16"/>
  <c r="H852" i="16" s="1"/>
  <c r="G853" i="16"/>
  <c r="F853" i="16"/>
  <c r="F852" i="16" s="1"/>
  <c r="L852" i="16"/>
  <c r="K852" i="16"/>
  <c r="E851" i="16"/>
  <c r="E850" i="16"/>
  <c r="E849" i="16"/>
  <c r="E848" i="16"/>
  <c r="E847" i="16"/>
  <c r="E846" i="16"/>
  <c r="E845" i="16"/>
  <c r="E844" i="16"/>
  <c r="E843" i="16"/>
  <c r="M842" i="16"/>
  <c r="L842" i="16"/>
  <c r="L841" i="16" s="1"/>
  <c r="K842" i="16"/>
  <c r="J842" i="16"/>
  <c r="I842" i="16"/>
  <c r="H842" i="16"/>
  <c r="H841" i="16" s="1"/>
  <c r="G842" i="16"/>
  <c r="F842" i="16"/>
  <c r="E842" i="16"/>
  <c r="M841" i="16"/>
  <c r="K841" i="16"/>
  <c r="J841" i="16"/>
  <c r="I841" i="16"/>
  <c r="G841" i="16"/>
  <c r="F841" i="16"/>
  <c r="E841" i="16"/>
  <c r="E838" i="16"/>
  <c r="M837" i="16"/>
  <c r="L837" i="16"/>
  <c r="K837" i="16"/>
  <c r="J837" i="16"/>
  <c r="I837" i="16"/>
  <c r="H837" i="16"/>
  <c r="G837" i="16"/>
  <c r="F837" i="16"/>
  <c r="E837" i="16"/>
  <c r="E836" i="16"/>
  <c r="E835" i="16"/>
  <c r="M834" i="16"/>
  <c r="L834" i="16"/>
  <c r="K834" i="16"/>
  <c r="J834" i="16"/>
  <c r="I834" i="16"/>
  <c r="H834" i="16"/>
  <c r="G834" i="16"/>
  <c r="F834" i="16"/>
  <c r="F829" i="16" s="1"/>
  <c r="E834" i="16"/>
  <c r="E833" i="16"/>
  <c r="E832" i="16"/>
  <c r="E831" i="16"/>
  <c r="M830" i="16"/>
  <c r="M829" i="16" s="1"/>
  <c r="L830" i="16"/>
  <c r="K830" i="16"/>
  <c r="J830" i="16"/>
  <c r="J829" i="16" s="1"/>
  <c r="I830" i="16"/>
  <c r="H830" i="16"/>
  <c r="G830" i="16"/>
  <c r="E830" i="16" s="1"/>
  <c r="F830" i="16"/>
  <c r="H829" i="16"/>
  <c r="G829" i="16"/>
  <c r="E828" i="16"/>
  <c r="E827" i="16"/>
  <c r="E826" i="16"/>
  <c r="E825" i="16"/>
  <c r="E824" i="16"/>
  <c r="E823" i="16"/>
  <c r="E822" i="16"/>
  <c r="E821" i="16"/>
  <c r="E820" i="16"/>
  <c r="E819" i="16"/>
  <c r="E818" i="16"/>
  <c r="M817" i="16"/>
  <c r="L817" i="16"/>
  <c r="K817" i="16"/>
  <c r="J817" i="16"/>
  <c r="I817" i="16"/>
  <c r="H817" i="16"/>
  <c r="G817" i="16"/>
  <c r="E817" i="16" s="1"/>
  <c r="F817" i="16"/>
  <c r="E816" i="16"/>
  <c r="E815" i="16"/>
  <c r="E814" i="16"/>
  <c r="E813" i="16"/>
  <c r="E812" i="16"/>
  <c r="M811" i="16"/>
  <c r="L811" i="16"/>
  <c r="L810" i="16" s="1"/>
  <c r="K811" i="16"/>
  <c r="J811" i="16"/>
  <c r="J810" i="16" s="1"/>
  <c r="I811" i="16"/>
  <c r="I810" i="16" s="1"/>
  <c r="H811" i="16"/>
  <c r="H810" i="16" s="1"/>
  <c r="G811" i="16"/>
  <c r="E811" i="16" s="1"/>
  <c r="F811" i="16"/>
  <c r="M810" i="16"/>
  <c r="K810" i="16"/>
  <c r="F810" i="16"/>
  <c r="E809" i="16"/>
  <c r="E808" i="16"/>
  <c r="M807" i="16"/>
  <c r="L807" i="16"/>
  <c r="K807" i="16"/>
  <c r="K804" i="16" s="1"/>
  <c r="J807" i="16"/>
  <c r="I807" i="16"/>
  <c r="I804" i="16" s="1"/>
  <c r="H807" i="16"/>
  <c r="G807" i="16"/>
  <c r="F807" i="16"/>
  <c r="F804" i="16" s="1"/>
  <c r="E806" i="16"/>
  <c r="M805" i="16"/>
  <c r="M804" i="16" s="1"/>
  <c r="L805" i="16"/>
  <c r="K805" i="16"/>
  <c r="J805" i="16"/>
  <c r="I805" i="16"/>
  <c r="H805" i="16"/>
  <c r="G805" i="16"/>
  <c r="F805" i="16"/>
  <c r="E805" i="16"/>
  <c r="H804" i="16"/>
  <c r="E803" i="16"/>
  <c r="E802" i="16"/>
  <c r="E801" i="16"/>
  <c r="E800" i="16"/>
  <c r="E799" i="16"/>
  <c r="E798" i="16"/>
  <c r="E797" i="16"/>
  <c r="E796" i="16"/>
  <c r="E795" i="16"/>
  <c r="E794" i="16"/>
  <c r="M793" i="16"/>
  <c r="M792" i="16" s="1"/>
  <c r="L793" i="16"/>
  <c r="L792" i="16" s="1"/>
  <c r="K793" i="16"/>
  <c r="J793" i="16"/>
  <c r="J792" i="16" s="1"/>
  <c r="I793" i="16"/>
  <c r="I792" i="16" s="1"/>
  <c r="H793" i="16"/>
  <c r="H792" i="16" s="1"/>
  <c r="G793" i="16"/>
  <c r="F793" i="16"/>
  <c r="K792" i="16"/>
  <c r="G792" i="16"/>
  <c r="F792" i="16"/>
  <c r="E791" i="16"/>
  <c r="M790" i="16"/>
  <c r="L790" i="16"/>
  <c r="K790" i="16"/>
  <c r="J790" i="16"/>
  <c r="I790" i="16"/>
  <c r="H790" i="16"/>
  <c r="G790" i="16"/>
  <c r="F790" i="16"/>
  <c r="E790" i="16"/>
  <c r="E789" i="16"/>
  <c r="E788" i="16"/>
  <c r="E787" i="16"/>
  <c r="M786" i="16"/>
  <c r="L786" i="16"/>
  <c r="K786" i="16"/>
  <c r="J786" i="16"/>
  <c r="I786" i="16"/>
  <c r="I778" i="16" s="1"/>
  <c r="H786" i="16"/>
  <c r="H778" i="16" s="1"/>
  <c r="H777" i="16" s="1"/>
  <c r="G786" i="16"/>
  <c r="F786" i="16"/>
  <c r="E785" i="16"/>
  <c r="E784" i="16"/>
  <c r="E783" i="16"/>
  <c r="E782" i="16"/>
  <c r="M781" i="16"/>
  <c r="L781" i="16"/>
  <c r="K781" i="16"/>
  <c r="J781" i="16"/>
  <c r="I781" i="16"/>
  <c r="H781" i="16"/>
  <c r="G781" i="16"/>
  <c r="F781" i="16"/>
  <c r="E781" i="16"/>
  <c r="E780" i="16"/>
  <c r="E779" i="16"/>
  <c r="F774" i="16"/>
  <c r="E772" i="16"/>
  <c r="M771" i="16"/>
  <c r="L771" i="16"/>
  <c r="K771" i="16"/>
  <c r="K770" i="16" s="1"/>
  <c r="J771" i="16"/>
  <c r="I771" i="16"/>
  <c r="H771" i="16"/>
  <c r="G771" i="16"/>
  <c r="G770" i="16" s="1"/>
  <c r="F771" i="16"/>
  <c r="F770" i="16" s="1"/>
  <c r="E771" i="16"/>
  <c r="M770" i="16"/>
  <c r="L770" i="16"/>
  <c r="J770" i="16"/>
  <c r="I770" i="16"/>
  <c r="H770" i="16"/>
  <c r="E769" i="16"/>
  <c r="M768" i="16"/>
  <c r="M767" i="16" s="1"/>
  <c r="L768" i="16"/>
  <c r="K768" i="16"/>
  <c r="J768" i="16"/>
  <c r="I768" i="16"/>
  <c r="H768" i="16"/>
  <c r="G768" i="16"/>
  <c r="E768" i="16" s="1"/>
  <c r="F768" i="16"/>
  <c r="L767" i="16"/>
  <c r="K767" i="16"/>
  <c r="K766" i="16" s="1"/>
  <c r="J767" i="16"/>
  <c r="I767" i="16"/>
  <c r="I766" i="16" s="1"/>
  <c r="H767" i="16"/>
  <c r="H766" i="16" s="1"/>
  <c r="G767" i="16"/>
  <c r="F767" i="16"/>
  <c r="F766" i="16" s="1"/>
  <c r="M766" i="16"/>
  <c r="L766" i="16"/>
  <c r="J766" i="16"/>
  <c r="E765" i="16"/>
  <c r="M764" i="16"/>
  <c r="L764" i="16"/>
  <c r="K764" i="16"/>
  <c r="J764" i="16"/>
  <c r="I764" i="16"/>
  <c r="H764" i="16"/>
  <c r="G764" i="16"/>
  <c r="F764" i="16"/>
  <c r="E763" i="16"/>
  <c r="M762" i="16"/>
  <c r="L762" i="16"/>
  <c r="K762" i="16"/>
  <c r="J762" i="16"/>
  <c r="I762" i="16"/>
  <c r="H762" i="16"/>
  <c r="G762" i="16"/>
  <c r="E762" i="16" s="1"/>
  <c r="F762" i="16"/>
  <c r="M761" i="16"/>
  <c r="L761" i="16"/>
  <c r="K761" i="16"/>
  <c r="J761" i="16"/>
  <c r="I761" i="16"/>
  <c r="H761" i="16"/>
  <c r="G761" i="16"/>
  <c r="E761" i="16" s="1"/>
  <c r="F761" i="16"/>
  <c r="M760" i="16"/>
  <c r="L760" i="16"/>
  <c r="K760" i="16"/>
  <c r="J760" i="16"/>
  <c r="I760" i="16"/>
  <c r="H760" i="16"/>
  <c r="G760" i="16"/>
  <c r="F760" i="16"/>
  <c r="E760" i="16"/>
  <c r="M759" i="16"/>
  <c r="L759" i="16"/>
  <c r="K759" i="16"/>
  <c r="J759" i="16"/>
  <c r="I759" i="16"/>
  <c r="H759" i="16"/>
  <c r="G759" i="16"/>
  <c r="F759" i="16"/>
  <c r="M758" i="16"/>
  <c r="L758" i="16"/>
  <c r="K758" i="16"/>
  <c r="J758" i="16"/>
  <c r="I758" i="16"/>
  <c r="H758" i="16"/>
  <c r="G758" i="16"/>
  <c r="F758" i="16"/>
  <c r="F757" i="16" s="1"/>
  <c r="F756" i="16" s="1"/>
  <c r="M757" i="16"/>
  <c r="M756" i="16" s="1"/>
  <c r="M755" i="16" s="1"/>
  <c r="L757" i="16"/>
  <c r="L756" i="16" s="1"/>
  <c r="L755" i="16" s="1"/>
  <c r="K757" i="16"/>
  <c r="K756" i="16" s="1"/>
  <c r="J757" i="16"/>
  <c r="J756" i="16" s="1"/>
  <c r="J755" i="16" s="1"/>
  <c r="K754" i="16"/>
  <c r="I754" i="16"/>
  <c r="H754" i="16"/>
  <c r="M753" i="16"/>
  <c r="L753" i="16"/>
  <c r="K753" i="16"/>
  <c r="J753" i="16"/>
  <c r="I753" i="16"/>
  <c r="H753" i="16"/>
  <c r="G753" i="16"/>
  <c r="M752" i="16"/>
  <c r="L752" i="16"/>
  <c r="K752" i="16"/>
  <c r="J752" i="16"/>
  <c r="I752" i="16"/>
  <c r="H752" i="16"/>
  <c r="G752" i="16"/>
  <c r="E752" i="16"/>
  <c r="M751" i="16"/>
  <c r="H751" i="16"/>
  <c r="G751" i="16"/>
  <c r="M749" i="16"/>
  <c r="L749" i="16"/>
  <c r="K749" i="16"/>
  <c r="J749" i="16"/>
  <c r="I749" i="16"/>
  <c r="H749" i="16"/>
  <c r="G749" i="16"/>
  <c r="E749" i="16"/>
  <c r="M748" i="16"/>
  <c r="M747" i="16"/>
  <c r="L747" i="16"/>
  <c r="K747" i="16"/>
  <c r="J747" i="16"/>
  <c r="I747" i="16"/>
  <c r="H747" i="16"/>
  <c r="E747" i="16" s="1"/>
  <c r="G747" i="16"/>
  <c r="M746" i="16"/>
  <c r="L746" i="16"/>
  <c r="K746" i="16"/>
  <c r="J746" i="16"/>
  <c r="I746" i="16"/>
  <c r="H746" i="16"/>
  <c r="G746" i="16"/>
  <c r="F746" i="16"/>
  <c r="E746" i="16"/>
  <c r="J745" i="16"/>
  <c r="E745" i="16" s="1"/>
  <c r="I745" i="16"/>
  <c r="H745" i="16"/>
  <c r="G745" i="16"/>
  <c r="M744" i="16"/>
  <c r="L744" i="16"/>
  <c r="K744" i="16"/>
  <c r="J744" i="16"/>
  <c r="I744" i="16"/>
  <c r="H744" i="16"/>
  <c r="G744" i="16"/>
  <c r="E744" i="16" s="1"/>
  <c r="M743" i="16"/>
  <c r="L743" i="16"/>
  <c r="K743" i="16"/>
  <c r="J743" i="16"/>
  <c r="I743" i="16"/>
  <c r="H743" i="16"/>
  <c r="G743" i="16"/>
  <c r="E743" i="16" s="1"/>
  <c r="F743" i="16"/>
  <c r="E742" i="16"/>
  <c r="E741" i="16"/>
  <c r="E740" i="16"/>
  <c r="E739" i="16"/>
  <c r="E738" i="16"/>
  <c r="M737" i="16"/>
  <c r="L737" i="16"/>
  <c r="K737" i="16"/>
  <c r="J737" i="16"/>
  <c r="I737" i="16"/>
  <c r="H737" i="16"/>
  <c r="E737" i="16" s="1"/>
  <c r="G737" i="16"/>
  <c r="F737" i="16"/>
  <c r="M736" i="16"/>
  <c r="L736" i="16"/>
  <c r="K736" i="16"/>
  <c r="J736" i="16"/>
  <c r="I736" i="16"/>
  <c r="H736" i="16"/>
  <c r="G736" i="16"/>
  <c r="E736" i="16" s="1"/>
  <c r="F736" i="16"/>
  <c r="E734" i="16"/>
  <c r="M733" i="16"/>
  <c r="L733" i="16"/>
  <c r="K733" i="16"/>
  <c r="J733" i="16"/>
  <c r="I733" i="16"/>
  <c r="H733" i="16"/>
  <c r="E733" i="16" s="1"/>
  <c r="G733" i="16"/>
  <c r="E732" i="16"/>
  <c r="E731" i="16"/>
  <c r="E730" i="16"/>
  <c r="M729" i="16"/>
  <c r="L729" i="16"/>
  <c r="K729" i="16"/>
  <c r="K723" i="16" s="1"/>
  <c r="K722" i="16" s="1"/>
  <c r="J729" i="16"/>
  <c r="I729" i="16"/>
  <c r="I723" i="16" s="1"/>
  <c r="I722" i="16" s="1"/>
  <c r="H729" i="16"/>
  <c r="G729" i="16"/>
  <c r="F729" i="16"/>
  <c r="E728" i="16"/>
  <c r="E727" i="16"/>
  <c r="E726" i="16"/>
  <c r="J725" i="16"/>
  <c r="I725" i="16"/>
  <c r="E725" i="16" s="1"/>
  <c r="E724" i="16"/>
  <c r="L723" i="16"/>
  <c r="H723" i="16"/>
  <c r="H722" i="16" s="1"/>
  <c r="G723" i="16"/>
  <c r="F723" i="16"/>
  <c r="F722" i="16" s="1"/>
  <c r="L722" i="16"/>
  <c r="I721" i="16"/>
  <c r="E721" i="16" s="1"/>
  <c r="M720" i="16"/>
  <c r="L720" i="16"/>
  <c r="K720" i="16"/>
  <c r="J720" i="16"/>
  <c r="I720" i="16"/>
  <c r="G720" i="16"/>
  <c r="M719" i="16"/>
  <c r="L719" i="16"/>
  <c r="L711" i="16" s="1"/>
  <c r="L710" i="16" s="1"/>
  <c r="K719" i="16"/>
  <c r="J719" i="16"/>
  <c r="I719" i="16"/>
  <c r="H719" i="16"/>
  <c r="E719" i="16" s="1"/>
  <c r="G719" i="16"/>
  <c r="E718" i="16"/>
  <c r="E717" i="16"/>
  <c r="E716" i="16"/>
  <c r="E715" i="16"/>
  <c r="M714" i="16"/>
  <c r="L714" i="16"/>
  <c r="K714" i="16"/>
  <c r="J714" i="16"/>
  <c r="I714" i="16"/>
  <c r="I711" i="16" s="1"/>
  <c r="I710" i="16" s="1"/>
  <c r="H714" i="16"/>
  <c r="G714" i="16"/>
  <c r="M713" i="16"/>
  <c r="L713" i="16"/>
  <c r="K713" i="16"/>
  <c r="J713" i="16"/>
  <c r="I713" i="16"/>
  <c r="H713" i="16"/>
  <c r="G713" i="16"/>
  <c r="E713" i="16"/>
  <c r="M712" i="16"/>
  <c r="L712" i="16"/>
  <c r="K712" i="16"/>
  <c r="K711" i="16" s="1"/>
  <c r="K710" i="16" s="1"/>
  <c r="J712" i="16"/>
  <c r="J711" i="16" s="1"/>
  <c r="J710" i="16" s="1"/>
  <c r="I712" i="16"/>
  <c r="H712" i="16"/>
  <c r="G712" i="16"/>
  <c r="F712" i="16"/>
  <c r="M711" i="16"/>
  <c r="M710" i="16" s="1"/>
  <c r="F711" i="16"/>
  <c r="F710" i="16"/>
  <c r="M707" i="16"/>
  <c r="M706" i="16" s="1"/>
  <c r="L707" i="16"/>
  <c r="L706" i="16" s="1"/>
  <c r="K707" i="16"/>
  <c r="K706" i="16" s="1"/>
  <c r="J707" i="16"/>
  <c r="J706" i="16" s="1"/>
  <c r="I707" i="16"/>
  <c r="I706" i="16" s="1"/>
  <c r="H707" i="16"/>
  <c r="G707" i="16"/>
  <c r="F707" i="16"/>
  <c r="G706" i="16"/>
  <c r="F706" i="16"/>
  <c r="M705" i="16"/>
  <c r="L705" i="16"/>
  <c r="K705" i="16"/>
  <c r="J705" i="16"/>
  <c r="I705" i="16"/>
  <c r="H705" i="16"/>
  <c r="G705" i="16"/>
  <c r="E705" i="16" s="1"/>
  <c r="F705" i="16"/>
  <c r="M704" i="16"/>
  <c r="L704" i="16"/>
  <c r="K704" i="16"/>
  <c r="J704" i="16"/>
  <c r="J703" i="16" s="1"/>
  <c r="I704" i="16"/>
  <c r="I703" i="16" s="1"/>
  <c r="H704" i="16"/>
  <c r="G704" i="16"/>
  <c r="F704" i="16"/>
  <c r="F703" i="16" s="1"/>
  <c r="M703" i="16"/>
  <c r="L703" i="16"/>
  <c r="K703" i="16"/>
  <c r="H703" i="16"/>
  <c r="G703" i="16"/>
  <c r="E702" i="16"/>
  <c r="E701" i="16"/>
  <c r="E700" i="16"/>
  <c r="M699" i="16"/>
  <c r="L699" i="16"/>
  <c r="K699" i="16"/>
  <c r="J699" i="16"/>
  <c r="I699" i="16"/>
  <c r="H699" i="16"/>
  <c r="G699" i="16"/>
  <c r="F699" i="16"/>
  <c r="M697" i="16"/>
  <c r="L697" i="16"/>
  <c r="K697" i="16"/>
  <c r="J697" i="16"/>
  <c r="I697" i="16"/>
  <c r="H697" i="16"/>
  <c r="G697" i="16"/>
  <c r="E697" i="16"/>
  <c r="E696" i="16"/>
  <c r="E695" i="16"/>
  <c r="E694" i="16"/>
  <c r="M693" i="16"/>
  <c r="L693" i="16"/>
  <c r="K693" i="16"/>
  <c r="J693" i="16"/>
  <c r="E693" i="16" s="1"/>
  <c r="I693" i="16"/>
  <c r="H693" i="16"/>
  <c r="G693" i="16"/>
  <c r="M692" i="16"/>
  <c r="L692" i="16"/>
  <c r="K692" i="16"/>
  <c r="J692" i="16"/>
  <c r="I692" i="16"/>
  <c r="H692" i="16"/>
  <c r="G692" i="16"/>
  <c r="M691" i="16"/>
  <c r="L691" i="16"/>
  <c r="K691" i="16"/>
  <c r="J691" i="16"/>
  <c r="I691" i="16"/>
  <c r="H691" i="16"/>
  <c r="G691" i="16"/>
  <c r="F691" i="16"/>
  <c r="E691" i="16"/>
  <c r="M690" i="16"/>
  <c r="L690" i="16"/>
  <c r="K690" i="16"/>
  <c r="J690" i="16"/>
  <c r="I690" i="16"/>
  <c r="E690" i="16" s="1"/>
  <c r="H690" i="16"/>
  <c r="G690" i="16"/>
  <c r="F690" i="16"/>
  <c r="M689" i="16"/>
  <c r="L689" i="16"/>
  <c r="K689" i="16"/>
  <c r="J689" i="16"/>
  <c r="I689" i="16"/>
  <c r="H689" i="16"/>
  <c r="H686" i="16" s="1"/>
  <c r="G689" i="16"/>
  <c r="E689" i="16"/>
  <c r="M688" i="16"/>
  <c r="L688" i="16"/>
  <c r="J688" i="16"/>
  <c r="I688" i="16"/>
  <c r="H688" i="16"/>
  <c r="F688" i="16"/>
  <c r="M687" i="16"/>
  <c r="L687" i="16"/>
  <c r="K687" i="16"/>
  <c r="J687" i="16"/>
  <c r="I687" i="16"/>
  <c r="H687" i="16"/>
  <c r="G687" i="16"/>
  <c r="F686" i="16"/>
  <c r="E685" i="16"/>
  <c r="M684" i="16"/>
  <c r="L684" i="16"/>
  <c r="K684" i="16"/>
  <c r="J684" i="16"/>
  <c r="I684" i="16"/>
  <c r="H684" i="16"/>
  <c r="G684" i="16"/>
  <c r="F684" i="16"/>
  <c r="E683" i="16"/>
  <c r="K682" i="16"/>
  <c r="G682" i="16"/>
  <c r="F682" i="16"/>
  <c r="L681" i="16"/>
  <c r="K681" i="16"/>
  <c r="J681" i="16"/>
  <c r="I681" i="16"/>
  <c r="H681" i="16"/>
  <c r="G681" i="16"/>
  <c r="F681" i="16"/>
  <c r="E678" i="16"/>
  <c r="E677" i="16"/>
  <c r="M676" i="16"/>
  <c r="L676" i="16"/>
  <c r="K676" i="16"/>
  <c r="J676" i="16"/>
  <c r="I676" i="16"/>
  <c r="H676" i="16"/>
  <c r="G676" i="16"/>
  <c r="F676" i="16"/>
  <c r="E676" i="16"/>
  <c r="M675" i="16"/>
  <c r="L675" i="16"/>
  <c r="K675" i="16"/>
  <c r="J675" i="16"/>
  <c r="I675" i="16"/>
  <c r="H675" i="16"/>
  <c r="G675" i="16"/>
  <c r="M674" i="16"/>
  <c r="M673" i="16" s="1"/>
  <c r="M672" i="16" s="1"/>
  <c r="L674" i="16"/>
  <c r="K674" i="16"/>
  <c r="J674" i="16"/>
  <c r="I674" i="16"/>
  <c r="H674" i="16"/>
  <c r="H673" i="16" s="1"/>
  <c r="H672" i="16" s="1"/>
  <c r="G674" i="16"/>
  <c r="K673" i="16"/>
  <c r="K672" i="16" s="1"/>
  <c r="J673" i="16"/>
  <c r="J672" i="16" s="1"/>
  <c r="I673" i="16"/>
  <c r="I672" i="16" s="1"/>
  <c r="G673" i="16"/>
  <c r="G672" i="16" s="1"/>
  <c r="F673" i="16"/>
  <c r="F672" i="16" s="1"/>
  <c r="E673" i="16"/>
  <c r="M671" i="16"/>
  <c r="L671" i="16"/>
  <c r="K671" i="16"/>
  <c r="J671" i="16"/>
  <c r="I671" i="16"/>
  <c r="H671" i="16"/>
  <c r="G671" i="16"/>
  <c r="M670" i="16"/>
  <c r="L670" i="16"/>
  <c r="K670" i="16"/>
  <c r="J670" i="16"/>
  <c r="I670" i="16"/>
  <c r="H670" i="16"/>
  <c r="G670" i="16"/>
  <c r="E670" i="16" s="1"/>
  <c r="M669" i="16"/>
  <c r="L669" i="16"/>
  <c r="K669" i="16"/>
  <c r="J669" i="16"/>
  <c r="I669" i="16"/>
  <c r="H669" i="16"/>
  <c r="G669" i="16"/>
  <c r="F669" i="16"/>
  <c r="E669" i="16"/>
  <c r="M668" i="16"/>
  <c r="L668" i="16"/>
  <c r="K668" i="16"/>
  <c r="J668" i="16"/>
  <c r="I668" i="16"/>
  <c r="H668" i="16"/>
  <c r="G668" i="16"/>
  <c r="F668" i="16"/>
  <c r="E668" i="16"/>
  <c r="M667" i="16"/>
  <c r="L667" i="16"/>
  <c r="K667" i="16"/>
  <c r="J667" i="16"/>
  <c r="H667" i="16"/>
  <c r="G667" i="16"/>
  <c r="F667" i="16"/>
  <c r="E666" i="16"/>
  <c r="E665" i="16"/>
  <c r="M664" i="16"/>
  <c r="L664" i="16"/>
  <c r="K664" i="16"/>
  <c r="J664" i="16"/>
  <c r="E664" i="16" s="1"/>
  <c r="I664" i="16"/>
  <c r="H664" i="16"/>
  <c r="G664" i="16"/>
  <c r="F664" i="16"/>
  <c r="E663" i="16"/>
  <c r="E662" i="16"/>
  <c r="M661" i="16"/>
  <c r="L661" i="16"/>
  <c r="K661" i="16"/>
  <c r="J661" i="16"/>
  <c r="I661" i="16"/>
  <c r="H661" i="16"/>
  <c r="G661" i="16"/>
  <c r="F661" i="16"/>
  <c r="E661" i="16"/>
  <c r="L660" i="16"/>
  <c r="L659" i="16" s="1"/>
  <c r="L658" i="16" s="1"/>
  <c r="K660" i="16"/>
  <c r="K659" i="16" s="1"/>
  <c r="K658" i="16" s="1"/>
  <c r="J660" i="16"/>
  <c r="J659" i="16" s="1"/>
  <c r="J658" i="16" s="1"/>
  <c r="I660" i="16"/>
  <c r="G660" i="16"/>
  <c r="F660" i="16"/>
  <c r="F659" i="16" s="1"/>
  <c r="F658" i="16" s="1"/>
  <c r="M657" i="16"/>
  <c r="L657" i="16"/>
  <c r="K657" i="16"/>
  <c r="J657" i="16"/>
  <c r="I657" i="16"/>
  <c r="H657" i="16"/>
  <c r="G657" i="16"/>
  <c r="F657" i="16"/>
  <c r="E657" i="16"/>
  <c r="M656" i="16"/>
  <c r="L656" i="16"/>
  <c r="K656" i="16"/>
  <c r="J656" i="16"/>
  <c r="I656" i="16"/>
  <c r="H656" i="16"/>
  <c r="G656" i="16"/>
  <c r="F656" i="16"/>
  <c r="G655" i="16"/>
  <c r="E655" i="16" s="1"/>
  <c r="E654" i="16"/>
  <c r="E653" i="16"/>
  <c r="M652" i="16"/>
  <c r="L652" i="16"/>
  <c r="K652" i="16"/>
  <c r="J652" i="16"/>
  <c r="I652" i="16"/>
  <c r="H652" i="16"/>
  <c r="G652" i="16"/>
  <c r="F652" i="16"/>
  <c r="E651" i="16"/>
  <c r="M650" i="16"/>
  <c r="L650" i="16"/>
  <c r="K650" i="16"/>
  <c r="J650" i="16"/>
  <c r="I650" i="16"/>
  <c r="H650" i="16"/>
  <c r="G650" i="16"/>
  <c r="F650" i="16"/>
  <c r="E650" i="16"/>
  <c r="M649" i="16"/>
  <c r="M647" i="16" s="1"/>
  <c r="L649" i="16"/>
  <c r="K649" i="16"/>
  <c r="J649" i="16"/>
  <c r="I649" i="16"/>
  <c r="I647" i="16" s="1"/>
  <c r="H649" i="16"/>
  <c r="G649" i="16"/>
  <c r="F649" i="16"/>
  <c r="M648" i="16"/>
  <c r="L648" i="16"/>
  <c r="K648" i="16"/>
  <c r="J648" i="16"/>
  <c r="E648" i="16" s="1"/>
  <c r="I648" i="16"/>
  <c r="H648" i="16"/>
  <c r="H647" i="16" s="1"/>
  <c r="G648" i="16"/>
  <c r="G647" i="16" s="1"/>
  <c r="E647" i="16" s="1"/>
  <c r="F648" i="16"/>
  <c r="L647" i="16"/>
  <c r="K647" i="16"/>
  <c r="J647" i="16"/>
  <c r="F646" i="16"/>
  <c r="M645" i="16"/>
  <c r="L645" i="16"/>
  <c r="K645" i="16"/>
  <c r="J645" i="16"/>
  <c r="H645" i="16"/>
  <c r="G645" i="16"/>
  <c r="F645" i="16"/>
  <c r="E640" i="16"/>
  <c r="M601" i="16"/>
  <c r="L601" i="16"/>
  <c r="K601" i="16"/>
  <c r="J601" i="16"/>
  <c r="I601" i="16"/>
  <c r="H601" i="16"/>
  <c r="G601" i="16"/>
  <c r="E601" i="16"/>
  <c r="M600" i="16"/>
  <c r="L600" i="16"/>
  <c r="K600" i="16"/>
  <c r="J600" i="16"/>
  <c r="I600" i="16"/>
  <c r="H600" i="16"/>
  <c r="G600" i="16"/>
  <c r="E600" i="16"/>
  <c r="I599" i="16"/>
  <c r="G599" i="16"/>
  <c r="M598" i="16"/>
  <c r="L598" i="16"/>
  <c r="K598" i="16"/>
  <c r="J598" i="16"/>
  <c r="I598" i="16"/>
  <c r="H598" i="16"/>
  <c r="G598" i="16"/>
  <c r="E598" i="16" s="1"/>
  <c r="M597" i="16"/>
  <c r="L597" i="16"/>
  <c r="K597" i="16"/>
  <c r="J597" i="16"/>
  <c r="I597" i="16"/>
  <c r="H597" i="16"/>
  <c r="G597" i="16"/>
  <c r="M596" i="16"/>
  <c r="L596" i="16"/>
  <c r="K596" i="16"/>
  <c r="J596" i="16"/>
  <c r="I596" i="16"/>
  <c r="H596" i="16"/>
  <c r="G596" i="16"/>
  <c r="E596" i="16"/>
  <c r="M595" i="16"/>
  <c r="L595" i="16"/>
  <c r="J595" i="16"/>
  <c r="M594" i="16"/>
  <c r="L594" i="16"/>
  <c r="K594" i="16"/>
  <c r="I594" i="16"/>
  <c r="H594" i="16"/>
  <c r="G594" i="16"/>
  <c r="M593" i="16"/>
  <c r="L593" i="16"/>
  <c r="K593" i="16"/>
  <c r="J593" i="16"/>
  <c r="I593" i="16"/>
  <c r="H593" i="16"/>
  <c r="G593" i="16"/>
  <c r="E593" i="16"/>
  <c r="M592" i="16"/>
  <c r="L592" i="16"/>
  <c r="K592" i="16"/>
  <c r="J592" i="16"/>
  <c r="I592" i="16"/>
  <c r="H592" i="16"/>
  <c r="G592" i="16"/>
  <c r="M591" i="16"/>
  <c r="L591" i="16"/>
  <c r="K591" i="16"/>
  <c r="J591" i="16"/>
  <c r="I591" i="16"/>
  <c r="G591" i="16"/>
  <c r="M588" i="16"/>
  <c r="L588" i="16"/>
  <c r="K588" i="16"/>
  <c r="J588" i="16"/>
  <c r="I588" i="16"/>
  <c r="H588" i="16"/>
  <c r="G588" i="16"/>
  <c r="E588" i="16"/>
  <c r="M587" i="16"/>
  <c r="L587" i="16"/>
  <c r="K587" i="16"/>
  <c r="J587" i="16"/>
  <c r="I587" i="16"/>
  <c r="H587" i="16"/>
  <c r="G587" i="16"/>
  <c r="M586" i="16"/>
  <c r="M585" i="16" s="1"/>
  <c r="L586" i="16"/>
  <c r="L585" i="16" s="1"/>
  <c r="K586" i="16"/>
  <c r="J586" i="16"/>
  <c r="E586" i="16" s="1"/>
  <c r="I586" i="16"/>
  <c r="H586" i="16"/>
  <c r="G586" i="16"/>
  <c r="K585" i="16"/>
  <c r="I585" i="16"/>
  <c r="M584" i="16"/>
  <c r="L584" i="16"/>
  <c r="K584" i="16"/>
  <c r="J584" i="16"/>
  <c r="I584" i="16"/>
  <c r="H584" i="16"/>
  <c r="G584" i="16"/>
  <c r="E584" i="16" s="1"/>
  <c r="M583" i="16"/>
  <c r="L583" i="16"/>
  <c r="K583" i="16"/>
  <c r="J583" i="16"/>
  <c r="I583" i="16"/>
  <c r="H583" i="16"/>
  <c r="G583" i="16"/>
  <c r="M582" i="16"/>
  <c r="L582" i="16"/>
  <c r="L581" i="16" s="1"/>
  <c r="K582" i="16"/>
  <c r="K581" i="16" s="1"/>
  <c r="J582" i="16"/>
  <c r="J581" i="16" s="1"/>
  <c r="I582" i="16"/>
  <c r="I581" i="16" s="1"/>
  <c r="H582" i="16"/>
  <c r="H581" i="16" s="1"/>
  <c r="G582" i="16"/>
  <c r="G581" i="16" s="1"/>
  <c r="E581" i="16" s="1"/>
  <c r="E582" i="16"/>
  <c r="M581" i="16"/>
  <c r="M580" i="16"/>
  <c r="L580" i="16"/>
  <c r="K580" i="16"/>
  <c r="J580" i="16"/>
  <c r="J577" i="16" s="1"/>
  <c r="I580" i="16"/>
  <c r="G580" i="16"/>
  <c r="M579" i="16"/>
  <c r="L579" i="16"/>
  <c r="K579" i="16"/>
  <c r="J579" i="16"/>
  <c r="I579" i="16"/>
  <c r="H579" i="16"/>
  <c r="G579" i="16"/>
  <c r="E579" i="16" s="1"/>
  <c r="J578" i="16"/>
  <c r="I578" i="16"/>
  <c r="H578" i="16"/>
  <c r="G578" i="16"/>
  <c r="G577" i="16" s="1"/>
  <c r="E578" i="16"/>
  <c r="I577" i="16"/>
  <c r="E576" i="16"/>
  <c r="E575" i="16"/>
  <c r="E574" i="16"/>
  <c r="M573" i="16"/>
  <c r="L573" i="16"/>
  <c r="K573" i="16"/>
  <c r="J573" i="16"/>
  <c r="I573" i="16"/>
  <c r="H573" i="16"/>
  <c r="G573" i="16"/>
  <c r="F573" i="16"/>
  <c r="E572" i="16"/>
  <c r="E571" i="16"/>
  <c r="E570" i="16"/>
  <c r="M569" i="16"/>
  <c r="L569" i="16"/>
  <c r="K569" i="16"/>
  <c r="J569" i="16"/>
  <c r="I569" i="16"/>
  <c r="H569" i="16"/>
  <c r="E569" i="16" s="1"/>
  <c r="G569" i="16"/>
  <c r="F569" i="16"/>
  <c r="E568" i="16"/>
  <c r="E567" i="16"/>
  <c r="E566" i="16"/>
  <c r="M565" i="16"/>
  <c r="L565" i="16"/>
  <c r="K565" i="16"/>
  <c r="J565" i="16"/>
  <c r="I565" i="16"/>
  <c r="H565" i="16"/>
  <c r="G565" i="16"/>
  <c r="E565" i="16" s="1"/>
  <c r="F565" i="16"/>
  <c r="E564" i="16"/>
  <c r="E563" i="16"/>
  <c r="E562" i="16"/>
  <c r="M561" i="16"/>
  <c r="L561" i="16"/>
  <c r="K561" i="16"/>
  <c r="J561" i="16"/>
  <c r="I561" i="16"/>
  <c r="H561" i="16"/>
  <c r="G561" i="16"/>
  <c r="F561" i="16"/>
  <c r="E560" i="16"/>
  <c r="E559" i="16"/>
  <c r="E558" i="16"/>
  <c r="M557" i="16"/>
  <c r="L557" i="16"/>
  <c r="K557" i="16"/>
  <c r="J557" i="16"/>
  <c r="I557" i="16"/>
  <c r="E557" i="16" s="1"/>
  <c r="H557" i="16"/>
  <c r="G557" i="16"/>
  <c r="F557" i="16"/>
  <c r="E556" i="16"/>
  <c r="E555" i="16"/>
  <c r="E554" i="16"/>
  <c r="M553" i="16"/>
  <c r="L553" i="16"/>
  <c r="K553" i="16"/>
  <c r="J553" i="16"/>
  <c r="E553" i="16" s="1"/>
  <c r="I553" i="16"/>
  <c r="H553" i="16"/>
  <c r="G553" i="16"/>
  <c r="F553" i="16"/>
  <c r="E552" i="16"/>
  <c r="E551" i="16"/>
  <c r="E550" i="16"/>
  <c r="M549" i="16"/>
  <c r="L549" i="16"/>
  <c r="K549" i="16"/>
  <c r="J549" i="16"/>
  <c r="I549" i="16"/>
  <c r="H549" i="16"/>
  <c r="G549" i="16"/>
  <c r="F549" i="16"/>
  <c r="E549" i="16"/>
  <c r="E548" i="16"/>
  <c r="E547" i="16"/>
  <c r="E546" i="16"/>
  <c r="M545" i="16"/>
  <c r="L545" i="16"/>
  <c r="K545" i="16"/>
  <c r="J545" i="16"/>
  <c r="I545" i="16"/>
  <c r="H545" i="16"/>
  <c r="G545" i="16"/>
  <c r="F545" i="16"/>
  <c r="E544" i="16"/>
  <c r="E543" i="16"/>
  <c r="E542" i="16"/>
  <c r="M541" i="16"/>
  <c r="L541" i="16"/>
  <c r="K541" i="16"/>
  <c r="J541" i="16"/>
  <c r="I541" i="16"/>
  <c r="H541" i="16"/>
  <c r="G541" i="16"/>
  <c r="E541" i="16" s="1"/>
  <c r="F541" i="16"/>
  <c r="E540" i="16"/>
  <c r="E539" i="16"/>
  <c r="E538" i="16"/>
  <c r="M537" i="16"/>
  <c r="L537" i="16"/>
  <c r="K537" i="16"/>
  <c r="J537" i="16"/>
  <c r="I537" i="16"/>
  <c r="H537" i="16"/>
  <c r="G537" i="16"/>
  <c r="E537" i="16" s="1"/>
  <c r="F537" i="16"/>
  <c r="E536" i="16"/>
  <c r="E535" i="16"/>
  <c r="E534" i="16"/>
  <c r="M533" i="16"/>
  <c r="L533" i="16"/>
  <c r="K533" i="16"/>
  <c r="J533" i="16"/>
  <c r="I533" i="16"/>
  <c r="H533" i="16"/>
  <c r="G533" i="16"/>
  <c r="F533" i="16"/>
  <c r="E533" i="16"/>
  <c r="M531" i="16"/>
  <c r="L531" i="16"/>
  <c r="K531" i="16"/>
  <c r="J531" i="16"/>
  <c r="I531" i="16"/>
  <c r="H531" i="16"/>
  <c r="G531" i="16"/>
  <c r="E531" i="16"/>
  <c r="M530" i="16"/>
  <c r="L530" i="16"/>
  <c r="K530" i="16"/>
  <c r="J530" i="16"/>
  <c r="I530" i="16"/>
  <c r="H530" i="16"/>
  <c r="G530" i="16"/>
  <c r="E530" i="16" s="1"/>
  <c r="M529" i="16"/>
  <c r="L529" i="16"/>
  <c r="K529" i="16"/>
  <c r="J529" i="16"/>
  <c r="I529" i="16"/>
  <c r="H529" i="16"/>
  <c r="G529" i="16"/>
  <c r="E529" i="16"/>
  <c r="M528" i="16"/>
  <c r="M526" i="16" s="1"/>
  <c r="L528" i="16"/>
  <c r="L526" i="16" s="1"/>
  <c r="K528" i="16"/>
  <c r="K526" i="16" s="1"/>
  <c r="J528" i="16"/>
  <c r="I528" i="16"/>
  <c r="I526" i="16" s="1"/>
  <c r="M527" i="16"/>
  <c r="L527" i="16"/>
  <c r="K527" i="16"/>
  <c r="I527" i="16"/>
  <c r="H527" i="16"/>
  <c r="G527" i="16"/>
  <c r="J525" i="16"/>
  <c r="I525" i="16"/>
  <c r="H525" i="16"/>
  <c r="G525" i="16"/>
  <c r="E525" i="16" s="1"/>
  <c r="M524" i="16"/>
  <c r="L524" i="16"/>
  <c r="K524" i="16"/>
  <c r="J524" i="16"/>
  <c r="I524" i="16"/>
  <c r="H524" i="16"/>
  <c r="G524" i="16"/>
  <c r="E524" i="16" s="1"/>
  <c r="I523" i="16"/>
  <c r="M522" i="16"/>
  <c r="L522" i="16"/>
  <c r="K522" i="16"/>
  <c r="J522" i="16"/>
  <c r="E522" i="16" s="1"/>
  <c r="I522" i="16"/>
  <c r="H522" i="16"/>
  <c r="G522" i="16"/>
  <c r="M521" i="16"/>
  <c r="L521" i="16"/>
  <c r="K521" i="16"/>
  <c r="J521" i="16"/>
  <c r="I521" i="16"/>
  <c r="H521" i="16"/>
  <c r="E521" i="16" s="1"/>
  <c r="G521" i="16"/>
  <c r="M520" i="16"/>
  <c r="L520" i="16"/>
  <c r="K520" i="16"/>
  <c r="J520" i="16"/>
  <c r="I520" i="16"/>
  <c r="H520" i="16"/>
  <c r="G520" i="16"/>
  <c r="E520" i="16"/>
  <c r="M518" i="16"/>
  <c r="L518" i="16"/>
  <c r="K518" i="16"/>
  <c r="J518" i="16"/>
  <c r="I518" i="16"/>
  <c r="H518" i="16"/>
  <c r="G518" i="16"/>
  <c r="E518" i="16"/>
  <c r="M517" i="16"/>
  <c r="L517" i="16"/>
  <c r="K517" i="16"/>
  <c r="J517" i="16"/>
  <c r="I517" i="16"/>
  <c r="H517" i="16"/>
  <c r="G517" i="16"/>
  <c r="E517" i="16"/>
  <c r="M516" i="16"/>
  <c r="L516" i="16"/>
  <c r="L515" i="16" s="1"/>
  <c r="K516" i="16"/>
  <c r="K515" i="16" s="1"/>
  <c r="J516" i="16"/>
  <c r="J515" i="16" s="1"/>
  <c r="I516" i="16"/>
  <c r="H516" i="16"/>
  <c r="G516" i="16"/>
  <c r="M514" i="16"/>
  <c r="L514" i="16"/>
  <c r="K514" i="16"/>
  <c r="J514" i="16"/>
  <c r="I514" i="16"/>
  <c r="H514" i="16"/>
  <c r="G514" i="16"/>
  <c r="E514" i="16" s="1"/>
  <c r="M513" i="16"/>
  <c r="L513" i="16"/>
  <c r="K513" i="16"/>
  <c r="J513" i="16"/>
  <c r="I513" i="16"/>
  <c r="H513" i="16"/>
  <c r="E513" i="16" s="1"/>
  <c r="G513" i="16"/>
  <c r="M512" i="16"/>
  <c r="L512" i="16"/>
  <c r="K512" i="16"/>
  <c r="J512" i="16"/>
  <c r="E512" i="16" s="1"/>
  <c r="I512" i="16"/>
  <c r="H512" i="16"/>
  <c r="G512" i="16"/>
  <c r="E511" i="16"/>
  <c r="E510" i="16"/>
  <c r="E509" i="16"/>
  <c r="M508" i="16"/>
  <c r="L508" i="16"/>
  <c r="K508" i="16"/>
  <c r="J508" i="16"/>
  <c r="I508" i="16"/>
  <c r="H508" i="16"/>
  <c r="G508" i="16"/>
  <c r="G507" i="16" s="1"/>
  <c r="E508" i="16"/>
  <c r="M507" i="16"/>
  <c r="L507" i="16"/>
  <c r="K507" i="16"/>
  <c r="J507" i="16"/>
  <c r="I507" i="16"/>
  <c r="H507" i="16"/>
  <c r="E506" i="16"/>
  <c r="E505" i="16"/>
  <c r="E504" i="16"/>
  <c r="E503" i="16"/>
  <c r="M502" i="16"/>
  <c r="M501" i="16" s="1"/>
  <c r="L502" i="16"/>
  <c r="L501" i="16" s="1"/>
  <c r="K502" i="16"/>
  <c r="K501" i="16" s="1"/>
  <c r="J502" i="16"/>
  <c r="J501" i="16" s="1"/>
  <c r="I502" i="16"/>
  <c r="I501" i="16" s="1"/>
  <c r="H502" i="16"/>
  <c r="G502" i="16"/>
  <c r="H501" i="16"/>
  <c r="F501" i="16"/>
  <c r="E500" i="16"/>
  <c r="E499" i="16"/>
  <c r="E498" i="16"/>
  <c r="M497" i="16"/>
  <c r="M496" i="16" s="1"/>
  <c r="L497" i="16"/>
  <c r="L496" i="16" s="1"/>
  <c r="K497" i="16"/>
  <c r="J497" i="16"/>
  <c r="I497" i="16"/>
  <c r="H497" i="16"/>
  <c r="E497" i="16" s="1"/>
  <c r="G497" i="16"/>
  <c r="K496" i="16"/>
  <c r="J496" i="16"/>
  <c r="I496" i="16"/>
  <c r="H496" i="16"/>
  <c r="G496" i="16"/>
  <c r="F496" i="16"/>
  <c r="E495" i="16"/>
  <c r="E494" i="16"/>
  <c r="E493" i="16"/>
  <c r="E492" i="16"/>
  <c r="M491" i="16"/>
  <c r="L491" i="16"/>
  <c r="K491" i="16"/>
  <c r="J491" i="16"/>
  <c r="I491" i="16"/>
  <c r="H491" i="16"/>
  <c r="G491" i="16"/>
  <c r="E490" i="16"/>
  <c r="E489" i="16"/>
  <c r="E488" i="16"/>
  <c r="M487" i="16"/>
  <c r="L487" i="16"/>
  <c r="K487" i="16"/>
  <c r="J487" i="16"/>
  <c r="I487" i="16"/>
  <c r="H487" i="16"/>
  <c r="G487" i="16"/>
  <c r="E487" i="16" s="1"/>
  <c r="F487" i="16"/>
  <c r="E486" i="16"/>
  <c r="E485" i="16"/>
  <c r="E484" i="16"/>
  <c r="E483" i="16"/>
  <c r="E482" i="16"/>
  <c r="E481" i="16"/>
  <c r="F480" i="16"/>
  <c r="F479" i="16" s="1"/>
  <c r="F478" i="16" s="1"/>
  <c r="F477" i="16"/>
  <c r="E476" i="16"/>
  <c r="E475" i="16"/>
  <c r="E474" i="16"/>
  <c r="M473" i="16"/>
  <c r="L473" i="16"/>
  <c r="K473" i="16"/>
  <c r="J473" i="16"/>
  <c r="J472" i="16" s="1"/>
  <c r="I473" i="16"/>
  <c r="I472" i="16" s="1"/>
  <c r="H473" i="16"/>
  <c r="H472" i="16" s="1"/>
  <c r="G473" i="16"/>
  <c r="G472" i="16" s="1"/>
  <c r="E472" i="16" s="1"/>
  <c r="E473" i="16"/>
  <c r="M472" i="16"/>
  <c r="L472" i="16"/>
  <c r="K472" i="16"/>
  <c r="E471" i="16"/>
  <c r="E470" i="16"/>
  <c r="E469" i="16"/>
  <c r="E468" i="16"/>
  <c r="M467" i="16"/>
  <c r="M466" i="16" s="1"/>
  <c r="L467" i="16"/>
  <c r="K467" i="16"/>
  <c r="J467" i="16"/>
  <c r="E467" i="16" s="1"/>
  <c r="I467" i="16"/>
  <c r="I466" i="16" s="1"/>
  <c r="H467" i="16"/>
  <c r="G467" i="16"/>
  <c r="G466" i="16" s="1"/>
  <c r="F467" i="16"/>
  <c r="F466" i="16" s="1"/>
  <c r="L466" i="16"/>
  <c r="K466" i="16"/>
  <c r="J466" i="16"/>
  <c r="H466" i="16"/>
  <c r="E465" i="16"/>
  <c r="G464" i="16"/>
  <c r="E463" i="16"/>
  <c r="E462" i="16"/>
  <c r="G461" i="16"/>
  <c r="F461" i="16"/>
  <c r="E460" i="16"/>
  <c r="E459" i="16"/>
  <c r="E458" i="16"/>
  <c r="E457" i="16"/>
  <c r="E456" i="16"/>
  <c r="E455" i="16"/>
  <c r="E454" i="16"/>
  <c r="M453" i="16"/>
  <c r="L453" i="16"/>
  <c r="K453" i="16"/>
  <c r="J453" i="16"/>
  <c r="I453" i="16"/>
  <c r="H453" i="16"/>
  <c r="G453" i="16"/>
  <c r="F453" i="16"/>
  <c r="E453" i="16"/>
  <c r="E452" i="16"/>
  <c r="E451" i="16"/>
  <c r="E450" i="16"/>
  <c r="E449" i="16"/>
  <c r="M448" i="16"/>
  <c r="L448" i="16"/>
  <c r="K448" i="16"/>
  <c r="J448" i="16"/>
  <c r="I448" i="16"/>
  <c r="H448" i="16"/>
  <c r="G448" i="16"/>
  <c r="F448" i="16"/>
  <c r="E448" i="16"/>
  <c r="E447" i="16"/>
  <c r="E446" i="16"/>
  <c r="M445" i="16"/>
  <c r="L445" i="16"/>
  <c r="K445" i="16"/>
  <c r="J445" i="16"/>
  <c r="I445" i="16"/>
  <c r="H445" i="16"/>
  <c r="G445" i="16"/>
  <c r="F445" i="16"/>
  <c r="F436" i="16" s="1"/>
  <c r="E444" i="16"/>
  <c r="E443" i="16"/>
  <c r="E442" i="16"/>
  <c r="E441" i="16"/>
  <c r="E440" i="16"/>
  <c r="E439" i="16"/>
  <c r="E438" i="16"/>
  <c r="M437" i="16"/>
  <c r="L437" i="16"/>
  <c r="K437" i="16"/>
  <c r="J437" i="16"/>
  <c r="I437" i="16"/>
  <c r="H437" i="16"/>
  <c r="G437" i="16"/>
  <c r="F437" i="16"/>
  <c r="E435" i="16"/>
  <c r="M434" i="16"/>
  <c r="L434" i="16"/>
  <c r="K434" i="16"/>
  <c r="J434" i="16"/>
  <c r="I434" i="16"/>
  <c r="E434" i="16" s="1"/>
  <c r="H434" i="16"/>
  <c r="G434" i="16"/>
  <c r="F434" i="16"/>
  <c r="E433" i="16"/>
  <c r="E432" i="16"/>
  <c r="M431" i="16"/>
  <c r="M428" i="16" s="1"/>
  <c r="M427" i="16" s="1"/>
  <c r="L431" i="16"/>
  <c r="L428" i="16" s="1"/>
  <c r="K431" i="16"/>
  <c r="K428" i="16" s="1"/>
  <c r="K427" i="16" s="1"/>
  <c r="J431" i="16"/>
  <c r="J428" i="16" s="1"/>
  <c r="I431" i="16"/>
  <c r="I428" i="16" s="1"/>
  <c r="H431" i="16"/>
  <c r="G431" i="16"/>
  <c r="G428" i="16" s="1"/>
  <c r="F431" i="16"/>
  <c r="F428" i="16" s="1"/>
  <c r="F427" i="16" s="1"/>
  <c r="F426" i="16" s="1"/>
  <c r="E430" i="16"/>
  <c r="E429" i="16"/>
  <c r="L427" i="16"/>
  <c r="E425" i="16"/>
  <c r="M424" i="16"/>
  <c r="M423" i="16" s="1"/>
  <c r="L424" i="16"/>
  <c r="L423" i="16" s="1"/>
  <c r="K424" i="16"/>
  <c r="J424" i="16"/>
  <c r="I424" i="16"/>
  <c r="H424" i="16"/>
  <c r="G424" i="16"/>
  <c r="E424" i="16" s="1"/>
  <c r="F424" i="16"/>
  <c r="K423" i="16"/>
  <c r="J423" i="16"/>
  <c r="I423" i="16"/>
  <c r="H423" i="16"/>
  <c r="G423" i="16"/>
  <c r="F423" i="16"/>
  <c r="E423" i="16"/>
  <c r="E422" i="16"/>
  <c r="M421" i="16"/>
  <c r="L421" i="16"/>
  <c r="L420" i="16" s="1"/>
  <c r="L419" i="16" s="1"/>
  <c r="K421" i="16"/>
  <c r="K420" i="16" s="1"/>
  <c r="K419" i="16" s="1"/>
  <c r="J421" i="16"/>
  <c r="I421" i="16"/>
  <c r="H421" i="16"/>
  <c r="G421" i="16"/>
  <c r="G420" i="16" s="1"/>
  <c r="F421" i="16"/>
  <c r="F420" i="16" s="1"/>
  <c r="M420" i="16"/>
  <c r="J420" i="16"/>
  <c r="J419" i="16" s="1"/>
  <c r="I420" i="16"/>
  <c r="I419" i="16" s="1"/>
  <c r="H420" i="16"/>
  <c r="H419" i="16" s="1"/>
  <c r="M419" i="16"/>
  <c r="F417" i="16"/>
  <c r="E412" i="16"/>
  <c r="E411" i="16"/>
  <c r="E410" i="16"/>
  <c r="E409" i="16"/>
  <c r="M408" i="16"/>
  <c r="L408" i="16"/>
  <c r="K408" i="16"/>
  <c r="J408" i="16"/>
  <c r="I408" i="16"/>
  <c r="H408" i="16"/>
  <c r="G408" i="16"/>
  <c r="F408" i="16"/>
  <c r="E408" i="16"/>
  <c r="M407" i="16"/>
  <c r="L407" i="16"/>
  <c r="K407" i="16"/>
  <c r="J407" i="16"/>
  <c r="I407" i="16"/>
  <c r="H407" i="16"/>
  <c r="G407" i="16"/>
  <c r="E407" i="16"/>
  <c r="M406" i="16"/>
  <c r="L406" i="16"/>
  <c r="K406" i="16"/>
  <c r="J406" i="16"/>
  <c r="I406" i="16"/>
  <c r="H406" i="16"/>
  <c r="G406" i="16"/>
  <c r="M405" i="16"/>
  <c r="L405" i="16"/>
  <c r="K405" i="16"/>
  <c r="J405" i="16"/>
  <c r="I405" i="16"/>
  <c r="H405" i="16"/>
  <c r="G405" i="16"/>
  <c r="E405" i="16" s="1"/>
  <c r="E404" i="16"/>
  <c r="E403" i="16"/>
  <c r="E402" i="16"/>
  <c r="E401" i="16"/>
  <c r="E400" i="16"/>
  <c r="E399" i="16"/>
  <c r="E398" i="16"/>
  <c r="M397" i="16"/>
  <c r="L397" i="16"/>
  <c r="K397" i="16"/>
  <c r="J397" i="16"/>
  <c r="I397" i="16"/>
  <c r="E397" i="16" s="1"/>
  <c r="H397" i="16"/>
  <c r="G397" i="16"/>
  <c r="E396" i="16"/>
  <c r="E395" i="16"/>
  <c r="E394" i="16"/>
  <c r="E393" i="16"/>
  <c r="M392" i="16"/>
  <c r="L392" i="16"/>
  <c r="K392" i="16"/>
  <c r="J392" i="16"/>
  <c r="E392" i="16" s="1"/>
  <c r="I392" i="16"/>
  <c r="H392" i="16"/>
  <c r="G392" i="16"/>
  <c r="M391" i="16"/>
  <c r="L391" i="16"/>
  <c r="K391" i="16"/>
  <c r="J391" i="16"/>
  <c r="J390" i="16" s="1"/>
  <c r="J389" i="16" s="1"/>
  <c r="J388" i="16" s="1"/>
  <c r="I391" i="16"/>
  <c r="I390" i="16" s="1"/>
  <c r="I389" i="16" s="1"/>
  <c r="I388" i="16" s="1"/>
  <c r="I387" i="16" s="1"/>
  <c r="G391" i="16"/>
  <c r="F390" i="16"/>
  <c r="F389" i="16"/>
  <c r="F388" i="16" s="1"/>
  <c r="F387" i="16" s="1"/>
  <c r="J387" i="16"/>
  <c r="E386" i="16"/>
  <c r="E385" i="16"/>
  <c r="E384" i="16"/>
  <c r="E383" i="16"/>
  <c r="E382" i="16"/>
  <c r="M381" i="16"/>
  <c r="L381" i="16"/>
  <c r="K381" i="16"/>
  <c r="K380" i="16" s="1"/>
  <c r="J381" i="16"/>
  <c r="J380" i="16" s="1"/>
  <c r="I381" i="16"/>
  <c r="I380" i="16" s="1"/>
  <c r="H381" i="16"/>
  <c r="G381" i="16"/>
  <c r="E381" i="16" s="1"/>
  <c r="F381" i="16"/>
  <c r="M380" i="16"/>
  <c r="L380" i="16"/>
  <c r="H380" i="16"/>
  <c r="G380" i="16"/>
  <c r="F380" i="16"/>
  <c r="E380" i="16"/>
  <c r="E379" i="16"/>
  <c r="E378" i="16"/>
  <c r="E377" i="16"/>
  <c r="E376" i="16"/>
  <c r="M375" i="16"/>
  <c r="M374" i="16" s="1"/>
  <c r="L375" i="16"/>
  <c r="L374" i="16" s="1"/>
  <c r="K375" i="16"/>
  <c r="K374" i="16" s="1"/>
  <c r="J375" i="16"/>
  <c r="J374" i="16" s="1"/>
  <c r="I375" i="16"/>
  <c r="I374" i="16" s="1"/>
  <c r="H375" i="16"/>
  <c r="G375" i="16"/>
  <c r="F375" i="16"/>
  <c r="G374" i="16"/>
  <c r="F374" i="16"/>
  <c r="E373" i="16"/>
  <c r="E372" i="16"/>
  <c r="M371" i="16"/>
  <c r="L371" i="16"/>
  <c r="K371" i="16"/>
  <c r="J371" i="16"/>
  <c r="I371" i="16"/>
  <c r="H371" i="16"/>
  <c r="G371" i="16"/>
  <c r="M370" i="16"/>
  <c r="L370" i="16"/>
  <c r="K370" i="16"/>
  <c r="K369" i="16" s="1"/>
  <c r="J370" i="16"/>
  <c r="I370" i="16"/>
  <c r="I369" i="16" s="1"/>
  <c r="H370" i="16"/>
  <c r="H369" i="16" s="1"/>
  <c r="G370" i="16"/>
  <c r="G369" i="16" s="1"/>
  <c r="E369" i="16" s="1"/>
  <c r="E370" i="16"/>
  <c r="M369" i="16"/>
  <c r="L369" i="16"/>
  <c r="J369" i="16"/>
  <c r="M368" i="16"/>
  <c r="L368" i="16"/>
  <c r="K368" i="16"/>
  <c r="J368" i="16"/>
  <c r="I368" i="16"/>
  <c r="H368" i="16"/>
  <c r="H361" i="16" s="1"/>
  <c r="G368" i="16"/>
  <c r="E367" i="16"/>
  <c r="E366" i="16"/>
  <c r="E365" i="16"/>
  <c r="E364" i="16"/>
  <c r="E363" i="16"/>
  <c r="E362" i="16"/>
  <c r="M361" i="16"/>
  <c r="L361" i="16"/>
  <c r="K361" i="16"/>
  <c r="J361" i="16"/>
  <c r="I361" i="16"/>
  <c r="F361" i="16"/>
  <c r="M359" i="16"/>
  <c r="L359" i="16"/>
  <c r="K359" i="16"/>
  <c r="J359" i="16"/>
  <c r="I359" i="16"/>
  <c r="H359" i="16"/>
  <c r="G359" i="16"/>
  <c r="E359" i="16" s="1"/>
  <c r="E358" i="16"/>
  <c r="E357" i="16"/>
  <c r="M356" i="16"/>
  <c r="L356" i="16"/>
  <c r="K356" i="16"/>
  <c r="J356" i="16"/>
  <c r="J355" i="16" s="1"/>
  <c r="I356" i="16"/>
  <c r="E356" i="16" s="1"/>
  <c r="H356" i="16"/>
  <c r="H355" i="16" s="1"/>
  <c r="G356" i="16"/>
  <c r="G355" i="16" s="1"/>
  <c r="F355" i="16"/>
  <c r="E354" i="16"/>
  <c r="E353" i="16"/>
  <c r="M352" i="16"/>
  <c r="L352" i="16"/>
  <c r="K352" i="16"/>
  <c r="J352" i="16"/>
  <c r="I352" i="16"/>
  <c r="H352" i="16"/>
  <c r="G352" i="16"/>
  <c r="F352" i="16"/>
  <c r="E352" i="16"/>
  <c r="M351" i="16"/>
  <c r="L351" i="16"/>
  <c r="K351" i="16"/>
  <c r="J351" i="16"/>
  <c r="I351" i="16"/>
  <c r="H351" i="16"/>
  <c r="G351" i="16"/>
  <c r="E351" i="16" s="1"/>
  <c r="M350" i="16"/>
  <c r="L350" i="16"/>
  <c r="K350" i="16"/>
  <c r="J350" i="16"/>
  <c r="E350" i="16" s="1"/>
  <c r="I350" i="16"/>
  <c r="H350" i="16"/>
  <c r="G350" i="16"/>
  <c r="M349" i="16"/>
  <c r="M343" i="16" s="1"/>
  <c r="L349" i="16"/>
  <c r="K349" i="16"/>
  <c r="J349" i="16"/>
  <c r="I349" i="16"/>
  <c r="H349" i="16"/>
  <c r="G349" i="16"/>
  <c r="E349" i="16"/>
  <c r="E348" i="16"/>
  <c r="M347" i="16"/>
  <c r="L347" i="16"/>
  <c r="K347" i="16"/>
  <c r="J347" i="16"/>
  <c r="I347" i="16"/>
  <c r="H347" i="16"/>
  <c r="G347" i="16"/>
  <c r="E347" i="16" s="1"/>
  <c r="E346" i="16"/>
  <c r="E345" i="16"/>
  <c r="M344" i="16"/>
  <c r="L344" i="16"/>
  <c r="K344" i="16"/>
  <c r="J344" i="16"/>
  <c r="I344" i="16"/>
  <c r="H344" i="16"/>
  <c r="G344" i="16"/>
  <c r="E344" i="16"/>
  <c r="I343" i="16"/>
  <c r="H343" i="16"/>
  <c r="G343" i="16"/>
  <c r="F343" i="16"/>
  <c r="F342" i="16"/>
  <c r="M341" i="16"/>
  <c r="L341" i="16"/>
  <c r="L340" i="16" s="1"/>
  <c r="K341" i="16"/>
  <c r="K340" i="16" s="1"/>
  <c r="J341" i="16"/>
  <c r="J340" i="16" s="1"/>
  <c r="I341" i="16"/>
  <c r="I340" i="16" s="1"/>
  <c r="H341" i="16"/>
  <c r="H340" i="16" s="1"/>
  <c r="G341" i="16"/>
  <c r="G340" i="16" s="1"/>
  <c r="E341" i="16"/>
  <c r="M340" i="16"/>
  <c r="F340" i="16"/>
  <c r="E339" i="16"/>
  <c r="E338" i="16"/>
  <c r="M337" i="16"/>
  <c r="M332" i="16" s="1"/>
  <c r="M331" i="16" s="1"/>
  <c r="L337" i="16"/>
  <c r="K337" i="16"/>
  <c r="J337" i="16"/>
  <c r="I337" i="16"/>
  <c r="H337" i="16"/>
  <c r="H332" i="16" s="1"/>
  <c r="G337" i="16"/>
  <c r="F337" i="16"/>
  <c r="E337" i="16"/>
  <c r="M336" i="16"/>
  <c r="L336" i="16"/>
  <c r="K336" i="16"/>
  <c r="J336" i="16"/>
  <c r="E336" i="16" s="1"/>
  <c r="I336" i="16"/>
  <c r="H336" i="16"/>
  <c r="G336" i="16"/>
  <c r="M335" i="16"/>
  <c r="L335" i="16"/>
  <c r="K335" i="16"/>
  <c r="J335" i="16"/>
  <c r="I335" i="16"/>
  <c r="H335" i="16"/>
  <c r="G335" i="16"/>
  <c r="M333" i="16"/>
  <c r="L333" i="16"/>
  <c r="K333" i="16"/>
  <c r="J333" i="16"/>
  <c r="I333" i="16"/>
  <c r="H333" i="16"/>
  <c r="G333" i="16"/>
  <c r="E333" i="16"/>
  <c r="L332" i="16"/>
  <c r="L331" i="16" s="1"/>
  <c r="J332" i="16"/>
  <c r="F332" i="16"/>
  <c r="F331" i="16" s="1"/>
  <c r="K331" i="16"/>
  <c r="J331" i="16"/>
  <c r="H331" i="16"/>
  <c r="E329" i="16"/>
  <c r="M328" i="16"/>
  <c r="L328" i="16"/>
  <c r="L327" i="16" s="1"/>
  <c r="K328" i="16"/>
  <c r="K327" i="16" s="1"/>
  <c r="J328" i="16"/>
  <c r="J327" i="16" s="1"/>
  <c r="I328" i="16"/>
  <c r="I327" i="16" s="1"/>
  <c r="H328" i="16"/>
  <c r="G328" i="16"/>
  <c r="F328" i="16"/>
  <c r="M327" i="16"/>
  <c r="H327" i="16"/>
  <c r="G327" i="16"/>
  <c r="F327" i="16"/>
  <c r="E326" i="16"/>
  <c r="M325" i="16"/>
  <c r="L325" i="16"/>
  <c r="K325" i="16"/>
  <c r="J325" i="16"/>
  <c r="E325" i="16" s="1"/>
  <c r="I325" i="16"/>
  <c r="H325" i="16"/>
  <c r="G325" i="16"/>
  <c r="M324" i="16"/>
  <c r="L324" i="16"/>
  <c r="K324" i="16"/>
  <c r="J324" i="16"/>
  <c r="I324" i="16"/>
  <c r="H324" i="16"/>
  <c r="G324" i="16"/>
  <c r="E324" i="16"/>
  <c r="M323" i="16"/>
  <c r="M322" i="16" s="1"/>
  <c r="L323" i="16"/>
  <c r="L322" i="16" s="1"/>
  <c r="K323" i="16"/>
  <c r="K322" i="16" s="1"/>
  <c r="J323" i="16"/>
  <c r="I323" i="16"/>
  <c r="I322" i="16" s="1"/>
  <c r="H323" i="16"/>
  <c r="G323" i="16"/>
  <c r="G322" i="16" s="1"/>
  <c r="G321" i="16" s="1"/>
  <c r="J322" i="16"/>
  <c r="H322" i="16"/>
  <c r="H321" i="16" s="1"/>
  <c r="M321" i="16"/>
  <c r="L321" i="16"/>
  <c r="K321" i="16"/>
  <c r="F321" i="16"/>
  <c r="E320" i="16"/>
  <c r="E319" i="16"/>
  <c r="M318" i="16"/>
  <c r="L318" i="16"/>
  <c r="K318" i="16"/>
  <c r="J318" i="16"/>
  <c r="I318" i="16"/>
  <c r="H318" i="16"/>
  <c r="G318" i="16"/>
  <c r="F318" i="16"/>
  <c r="F309" i="16" s="1"/>
  <c r="E318" i="16"/>
  <c r="E317" i="16"/>
  <c r="M316" i="16"/>
  <c r="L316" i="16"/>
  <c r="K316" i="16"/>
  <c r="J316" i="16"/>
  <c r="I316" i="16"/>
  <c r="H316" i="16"/>
  <c r="G316" i="16"/>
  <c r="F316" i="16"/>
  <c r="E315" i="16"/>
  <c r="M314" i="16"/>
  <c r="L314" i="16"/>
  <c r="K314" i="16"/>
  <c r="J314" i="16"/>
  <c r="I314" i="16"/>
  <c r="I310" i="16" s="1"/>
  <c r="H314" i="16"/>
  <c r="G314" i="16"/>
  <c r="E314" i="16" s="1"/>
  <c r="M313" i="16"/>
  <c r="L313" i="16"/>
  <c r="K313" i="16"/>
  <c r="H313" i="16"/>
  <c r="G313" i="16"/>
  <c r="E312" i="16"/>
  <c r="M311" i="16"/>
  <c r="L311" i="16"/>
  <c r="K311" i="16"/>
  <c r="J311" i="16"/>
  <c r="I311" i="16"/>
  <c r="H311" i="16"/>
  <c r="G311" i="16"/>
  <c r="M310" i="16"/>
  <c r="L310" i="16"/>
  <c r="K310" i="16"/>
  <c r="K309" i="16" s="1"/>
  <c r="J310" i="16"/>
  <c r="H310" i="16"/>
  <c r="H309" i="16" s="1"/>
  <c r="F310" i="16"/>
  <c r="E308" i="16"/>
  <c r="E307" i="16"/>
  <c r="E306" i="16"/>
  <c r="E305" i="16"/>
  <c r="E304" i="16"/>
  <c r="E303" i="16"/>
  <c r="E302" i="16"/>
  <c r="E301" i="16"/>
  <c r="E300" i="16"/>
  <c r="M299" i="16"/>
  <c r="L299" i="16"/>
  <c r="K299" i="16"/>
  <c r="J299" i="16"/>
  <c r="J298" i="16" s="1"/>
  <c r="I299" i="16"/>
  <c r="I298" i="16" s="1"/>
  <c r="H299" i="16"/>
  <c r="G299" i="16"/>
  <c r="F299" i="16"/>
  <c r="M298" i="16"/>
  <c r="L298" i="16"/>
  <c r="K298" i="16"/>
  <c r="H298" i="16"/>
  <c r="F298" i="16"/>
  <c r="E297" i="16"/>
  <c r="M296" i="16"/>
  <c r="L296" i="16"/>
  <c r="K296" i="16"/>
  <c r="J296" i="16"/>
  <c r="I296" i="16"/>
  <c r="H296" i="16"/>
  <c r="G296" i="16"/>
  <c r="E296" i="16" s="1"/>
  <c r="F296" i="16"/>
  <c r="E295" i="16"/>
  <c r="M294" i="16"/>
  <c r="L294" i="16"/>
  <c r="K294" i="16"/>
  <c r="J294" i="16"/>
  <c r="I294" i="16"/>
  <c r="H294" i="16"/>
  <c r="G294" i="16"/>
  <c r="F294" i="16"/>
  <c r="F293" i="16" s="1"/>
  <c r="E294" i="16"/>
  <c r="M293" i="16"/>
  <c r="L293" i="16"/>
  <c r="K293" i="16"/>
  <c r="J293" i="16"/>
  <c r="I293" i="16"/>
  <c r="H293" i="16"/>
  <c r="G293" i="16"/>
  <c r="E293" i="16"/>
  <c r="M292" i="16"/>
  <c r="L292" i="16"/>
  <c r="K292" i="16"/>
  <c r="J292" i="16"/>
  <c r="I292" i="16"/>
  <c r="H292" i="16"/>
  <c r="G292" i="16"/>
  <c r="E292" i="16" s="1"/>
  <c r="M291" i="16"/>
  <c r="L291" i="16"/>
  <c r="K291" i="16"/>
  <c r="J291" i="16"/>
  <c r="I291" i="16"/>
  <c r="H291" i="16"/>
  <c r="E291" i="16" s="1"/>
  <c r="G291" i="16"/>
  <c r="M290" i="16"/>
  <c r="L290" i="16"/>
  <c r="K290" i="16"/>
  <c r="J290" i="16"/>
  <c r="I290" i="16"/>
  <c r="H290" i="16"/>
  <c r="H289" i="16" s="1"/>
  <c r="G290" i="16"/>
  <c r="G289" i="16" s="1"/>
  <c r="E290" i="16"/>
  <c r="M289" i="16"/>
  <c r="M285" i="16" s="1"/>
  <c r="K289" i="16"/>
  <c r="J289" i="16"/>
  <c r="I289" i="16"/>
  <c r="F289" i="16"/>
  <c r="E288" i="16"/>
  <c r="E287" i="16"/>
  <c r="M286" i="16"/>
  <c r="L286" i="16"/>
  <c r="K286" i="16"/>
  <c r="J286" i="16"/>
  <c r="I286" i="16"/>
  <c r="H286" i="16"/>
  <c r="G286" i="16"/>
  <c r="F286" i="16"/>
  <c r="E286" i="16"/>
  <c r="M284" i="16"/>
  <c r="L284" i="16"/>
  <c r="K284" i="16"/>
  <c r="K283" i="16" s="1"/>
  <c r="K282" i="16" s="1"/>
  <c r="J284" i="16"/>
  <c r="J283" i="16" s="1"/>
  <c r="J282" i="16" s="1"/>
  <c r="I284" i="16"/>
  <c r="H284" i="16"/>
  <c r="H283" i="16" s="1"/>
  <c r="G284" i="16"/>
  <c r="M283" i="16"/>
  <c r="M282" i="16" s="1"/>
  <c r="L283" i="16"/>
  <c r="L282" i="16" s="1"/>
  <c r="G283" i="16"/>
  <c r="F283" i="16"/>
  <c r="H282" i="16"/>
  <c r="G282" i="16"/>
  <c r="F282" i="16"/>
  <c r="E273" i="16"/>
  <c r="E272" i="16"/>
  <c r="M271" i="16"/>
  <c r="M599" i="16" s="1"/>
  <c r="L271" i="16"/>
  <c r="L599" i="16" s="1"/>
  <c r="K271" i="16"/>
  <c r="K599" i="16" s="1"/>
  <c r="J271" i="16"/>
  <c r="J599" i="16" s="1"/>
  <c r="I271" i="16"/>
  <c r="H271" i="16"/>
  <c r="H599" i="16" s="1"/>
  <c r="E599" i="16" s="1"/>
  <c r="G271" i="16"/>
  <c r="E271" i="16"/>
  <c r="E270" i="16"/>
  <c r="E269" i="16"/>
  <c r="E268" i="16"/>
  <c r="M267" i="16"/>
  <c r="L267" i="16"/>
  <c r="K267" i="16"/>
  <c r="K595" i="16" s="1"/>
  <c r="J267" i="16"/>
  <c r="I267" i="16"/>
  <c r="I595" i="16" s="1"/>
  <c r="H267" i="16"/>
  <c r="H595" i="16" s="1"/>
  <c r="G267" i="16"/>
  <c r="G595" i="16" s="1"/>
  <c r="E595" i="16" s="1"/>
  <c r="E267" i="16"/>
  <c r="E266" i="16"/>
  <c r="E265" i="16"/>
  <c r="E264" i="16"/>
  <c r="M263" i="16"/>
  <c r="L263" i="16"/>
  <c r="K263" i="16"/>
  <c r="J263" i="16"/>
  <c r="I263" i="16"/>
  <c r="H263" i="16"/>
  <c r="H591" i="16" s="1"/>
  <c r="E591" i="16" s="1"/>
  <c r="G263" i="16"/>
  <c r="E263" i="16"/>
  <c r="L262" i="16"/>
  <c r="L590" i="16" s="1"/>
  <c r="K262" i="16"/>
  <c r="K590" i="16" s="1"/>
  <c r="E259" i="16"/>
  <c r="E258" i="16"/>
  <c r="E257" i="16"/>
  <c r="M256" i="16"/>
  <c r="L256" i="16"/>
  <c r="K256" i="16"/>
  <c r="J256" i="16"/>
  <c r="I256" i="16"/>
  <c r="H256" i="16"/>
  <c r="G256" i="16"/>
  <c r="E256" i="16" s="1"/>
  <c r="E255" i="16"/>
  <c r="E254" i="16"/>
  <c r="E253" i="16"/>
  <c r="M252" i="16"/>
  <c r="L252" i="16"/>
  <c r="K252" i="16"/>
  <c r="J252" i="16"/>
  <c r="I252" i="16"/>
  <c r="H252" i="16"/>
  <c r="G252" i="16"/>
  <c r="E252" i="16"/>
  <c r="H251" i="16"/>
  <c r="H580" i="16" s="1"/>
  <c r="H577" i="16" s="1"/>
  <c r="E251" i="16"/>
  <c r="E250" i="16"/>
  <c r="M249" i="16"/>
  <c r="L249" i="16"/>
  <c r="L248" i="16" s="1"/>
  <c r="K249" i="16"/>
  <c r="K248" i="16" s="1"/>
  <c r="H249" i="16"/>
  <c r="E249" i="16"/>
  <c r="J248" i="16"/>
  <c r="I248" i="16"/>
  <c r="H248" i="16"/>
  <c r="G248" i="16"/>
  <c r="E248" i="16"/>
  <c r="E247" i="16"/>
  <c r="E246" i="16"/>
  <c r="E245" i="16"/>
  <c r="E244" i="16"/>
  <c r="M243" i="16"/>
  <c r="L243" i="16"/>
  <c r="K243" i="16"/>
  <c r="J243" i="16"/>
  <c r="I243" i="16"/>
  <c r="H243" i="16"/>
  <c r="G243" i="16"/>
  <c r="E243" i="16" s="1"/>
  <c r="F243" i="16"/>
  <c r="E242" i="16"/>
  <c r="E241" i="16"/>
  <c r="E240" i="16"/>
  <c r="M239" i="16"/>
  <c r="L239" i="16"/>
  <c r="K239" i="16"/>
  <c r="J239" i="16"/>
  <c r="I239" i="16"/>
  <c r="H239" i="16"/>
  <c r="G239" i="16"/>
  <c r="F239" i="16"/>
  <c r="E238" i="16"/>
  <c r="E237" i="16"/>
  <c r="E236" i="16"/>
  <c r="M235" i="16"/>
  <c r="L235" i="16"/>
  <c r="K235" i="16"/>
  <c r="J235" i="16"/>
  <c r="I235" i="16"/>
  <c r="H235" i="16"/>
  <c r="G235" i="16"/>
  <c r="E235" i="16" s="1"/>
  <c r="F235" i="16"/>
  <c r="E234" i="16"/>
  <c r="E233" i="16"/>
  <c r="E232" i="16"/>
  <c r="M231" i="16"/>
  <c r="L231" i="16"/>
  <c r="K231" i="16"/>
  <c r="J231" i="16"/>
  <c r="E231" i="16" s="1"/>
  <c r="I231" i="16"/>
  <c r="H231" i="16"/>
  <c r="G231" i="16"/>
  <c r="F231" i="16"/>
  <c r="E230" i="16"/>
  <c r="E229" i="16"/>
  <c r="E228" i="16"/>
  <c r="M227" i="16"/>
  <c r="L227" i="16"/>
  <c r="K227" i="16"/>
  <c r="J227" i="16"/>
  <c r="I227" i="16"/>
  <c r="H227" i="16"/>
  <c r="G227" i="16"/>
  <c r="F227" i="16"/>
  <c r="E227" i="16"/>
  <c r="E226" i="16"/>
  <c r="E225" i="16"/>
  <c r="E224" i="16"/>
  <c r="M223" i="16"/>
  <c r="L223" i="16"/>
  <c r="K223" i="16"/>
  <c r="K202" i="16" s="1"/>
  <c r="J223" i="16"/>
  <c r="I223" i="16"/>
  <c r="H223" i="16"/>
  <c r="G223" i="16"/>
  <c r="E223" i="16" s="1"/>
  <c r="F223" i="16"/>
  <c r="E222" i="16"/>
  <c r="E221" i="16"/>
  <c r="E220" i="16"/>
  <c r="M219" i="16"/>
  <c r="L219" i="16"/>
  <c r="K219" i="16"/>
  <c r="J219" i="16"/>
  <c r="I219" i="16"/>
  <c r="H219" i="16"/>
  <c r="G219" i="16"/>
  <c r="F219" i="16"/>
  <c r="E219" i="16"/>
  <c r="E218" i="16"/>
  <c r="E217" i="16"/>
  <c r="E216" i="16"/>
  <c r="M215" i="16"/>
  <c r="L215" i="16"/>
  <c r="K215" i="16"/>
  <c r="J215" i="16"/>
  <c r="I215" i="16"/>
  <c r="E215" i="16" s="1"/>
  <c r="H215" i="16"/>
  <c r="G215" i="16"/>
  <c r="F215" i="16"/>
  <c r="E214" i="16"/>
  <c r="E213" i="16"/>
  <c r="E212" i="16"/>
  <c r="M211" i="16"/>
  <c r="L211" i="16"/>
  <c r="K211" i="16"/>
  <c r="J211" i="16"/>
  <c r="I211" i="16"/>
  <c r="H211" i="16"/>
  <c r="G211" i="16"/>
  <c r="F211" i="16"/>
  <c r="E210" i="16"/>
  <c r="E209" i="16"/>
  <c r="E208" i="16"/>
  <c r="M207" i="16"/>
  <c r="L207" i="16"/>
  <c r="K207" i="16"/>
  <c r="J207" i="16"/>
  <c r="I207" i="16"/>
  <c r="H207" i="16"/>
  <c r="G207" i="16"/>
  <c r="E207" i="16" s="1"/>
  <c r="F207" i="16"/>
  <c r="E206" i="16"/>
  <c r="E205" i="16"/>
  <c r="E204" i="16"/>
  <c r="M203" i="16"/>
  <c r="L203" i="16"/>
  <c r="K203" i="16"/>
  <c r="J203" i="16"/>
  <c r="I203" i="16"/>
  <c r="H203" i="16"/>
  <c r="H202" i="16" s="1"/>
  <c r="G203" i="16"/>
  <c r="F203" i="16"/>
  <c r="E203" i="16"/>
  <c r="E201" i="16"/>
  <c r="E200" i="16"/>
  <c r="E199" i="16"/>
  <c r="M198" i="16"/>
  <c r="L198" i="16"/>
  <c r="K198" i="16"/>
  <c r="J198" i="16"/>
  <c r="I198" i="16"/>
  <c r="H198" i="16"/>
  <c r="H528" i="16" s="1"/>
  <c r="H526" i="16" s="1"/>
  <c r="G198" i="16"/>
  <c r="J197" i="16"/>
  <c r="E196" i="16"/>
  <c r="E195" i="16"/>
  <c r="E194" i="16"/>
  <c r="E193" i="16"/>
  <c r="M192" i="16"/>
  <c r="L192" i="16"/>
  <c r="K192" i="16"/>
  <c r="J192" i="16"/>
  <c r="E192" i="16" s="1"/>
  <c r="I192" i="16"/>
  <c r="H192" i="16"/>
  <c r="G192" i="16"/>
  <c r="F192" i="16"/>
  <c r="E191" i="16"/>
  <c r="E190" i="16"/>
  <c r="E189" i="16"/>
  <c r="M188" i="16"/>
  <c r="L188" i="16"/>
  <c r="K188" i="16"/>
  <c r="J188" i="16"/>
  <c r="I188" i="16"/>
  <c r="H188" i="16"/>
  <c r="G188" i="16"/>
  <c r="E188" i="16" s="1"/>
  <c r="E187" i="16"/>
  <c r="E186" i="16"/>
  <c r="E185" i="16"/>
  <c r="E184" i="16"/>
  <c r="E183" i="16"/>
  <c r="E182" i="16"/>
  <c r="E181" i="16"/>
  <c r="E180" i="16"/>
  <c r="E179" i="16"/>
  <c r="E178" i="16"/>
  <c r="E177" i="16"/>
  <c r="E176" i="16"/>
  <c r="E175" i="16"/>
  <c r="H174" i="16"/>
  <c r="E174" i="16"/>
  <c r="M173" i="16"/>
  <c r="L173" i="16"/>
  <c r="K173" i="16"/>
  <c r="J173" i="16"/>
  <c r="I173" i="16"/>
  <c r="G173" i="16"/>
  <c r="F173" i="16"/>
  <c r="M172" i="16"/>
  <c r="L172" i="16"/>
  <c r="K172" i="16"/>
  <c r="H172" i="16"/>
  <c r="H170" i="16" s="1"/>
  <c r="H523" i="16" s="1"/>
  <c r="E172" i="16"/>
  <c r="E171" i="16"/>
  <c r="J170" i="16"/>
  <c r="J523" i="16" s="1"/>
  <c r="I170" i="16"/>
  <c r="G170" i="16"/>
  <c r="G523" i="16" s="1"/>
  <c r="E523" i="16" s="1"/>
  <c r="E169" i="16"/>
  <c r="E168" i="16"/>
  <c r="E167" i="16"/>
  <c r="M166" i="16"/>
  <c r="M519" i="16" s="1"/>
  <c r="L166" i="16"/>
  <c r="L519" i="16" s="1"/>
  <c r="K166" i="16"/>
  <c r="K519" i="16" s="1"/>
  <c r="J166" i="16"/>
  <c r="J519" i="16" s="1"/>
  <c r="I166" i="16"/>
  <c r="I519" i="16" s="1"/>
  <c r="H166" i="16"/>
  <c r="H519" i="16" s="1"/>
  <c r="G166" i="16"/>
  <c r="G519" i="16" s="1"/>
  <c r="E519" i="16" s="1"/>
  <c r="E165" i="16"/>
  <c r="E164" i="16"/>
  <c r="E163" i="16"/>
  <c r="M162" i="16"/>
  <c r="L162" i="16"/>
  <c r="K162" i="16"/>
  <c r="J162" i="16"/>
  <c r="I162" i="16"/>
  <c r="H162" i="16"/>
  <c r="G162" i="16"/>
  <c r="F162" i="16"/>
  <c r="E162" i="16"/>
  <c r="E161" i="16"/>
  <c r="E160" i="16"/>
  <c r="E159" i="16"/>
  <c r="E158" i="16"/>
  <c r="E157" i="16"/>
  <c r="E156" i="16"/>
  <c r="E155" i="16"/>
  <c r="M154" i="16"/>
  <c r="L154" i="16"/>
  <c r="K154" i="16"/>
  <c r="J154" i="16"/>
  <c r="I154" i="16"/>
  <c r="H154" i="16"/>
  <c r="G154" i="16"/>
  <c r="E154" i="16" s="1"/>
  <c r="E153" i="16"/>
  <c r="E152" i="16"/>
  <c r="E151" i="16"/>
  <c r="E150" i="16"/>
  <c r="E149" i="16"/>
  <c r="M148" i="16"/>
  <c r="L148" i="16"/>
  <c r="K148" i="16"/>
  <c r="J148" i="16"/>
  <c r="I148" i="16"/>
  <c r="E148" i="16" s="1"/>
  <c r="H148" i="16"/>
  <c r="G148" i="16"/>
  <c r="F148" i="16"/>
  <c r="E147" i="16"/>
  <c r="E146" i="16"/>
  <c r="E145" i="16"/>
  <c r="E144" i="16"/>
  <c r="M143" i="16"/>
  <c r="L143" i="16"/>
  <c r="K143" i="16"/>
  <c r="J143" i="16"/>
  <c r="I143" i="16"/>
  <c r="H143" i="16"/>
  <c r="G143" i="16"/>
  <c r="F143" i="16"/>
  <c r="E143" i="16"/>
  <c r="E142" i="16"/>
  <c r="E141" i="16"/>
  <c r="E140" i="16"/>
  <c r="E139" i="16"/>
  <c r="E138" i="16"/>
  <c r="E137" i="16"/>
  <c r="E136" i="16"/>
  <c r="E135" i="16"/>
  <c r="M134" i="16"/>
  <c r="L134" i="16"/>
  <c r="K134" i="16"/>
  <c r="J134" i="16"/>
  <c r="I134" i="16"/>
  <c r="H134" i="16"/>
  <c r="G134" i="16"/>
  <c r="F134" i="16"/>
  <c r="F127" i="16" s="1"/>
  <c r="E133" i="16"/>
  <c r="E132" i="16"/>
  <c r="E131" i="16"/>
  <c r="E130" i="16"/>
  <c r="E129" i="16"/>
  <c r="E128" i="16"/>
  <c r="F126" i="16"/>
  <c r="F125" i="16"/>
  <c r="F124" i="16" s="1"/>
  <c r="E123" i="16"/>
  <c r="M121" i="16"/>
  <c r="L121" i="16"/>
  <c r="K121" i="16"/>
  <c r="J121" i="16"/>
  <c r="I121" i="16"/>
  <c r="H121" i="16"/>
  <c r="G121" i="16"/>
  <c r="E121" i="16"/>
  <c r="M120" i="16"/>
  <c r="M116" i="16" s="1"/>
  <c r="M115" i="16" s="1"/>
  <c r="L120" i="16"/>
  <c r="L116" i="16" s="1"/>
  <c r="K120" i="16"/>
  <c r="K116" i="16" s="1"/>
  <c r="J120" i="16"/>
  <c r="I120" i="16"/>
  <c r="I116" i="16" s="1"/>
  <c r="I115" i="16" s="1"/>
  <c r="H120" i="16"/>
  <c r="G120" i="16"/>
  <c r="E119" i="16"/>
  <c r="E118" i="16"/>
  <c r="E117" i="16"/>
  <c r="J116" i="16"/>
  <c r="J115" i="16" s="1"/>
  <c r="H116" i="16"/>
  <c r="H115" i="16" s="1"/>
  <c r="G116" i="16"/>
  <c r="F116" i="16"/>
  <c r="F115" i="16" s="1"/>
  <c r="L115" i="16"/>
  <c r="K115" i="16"/>
  <c r="E114" i="16"/>
  <c r="E113" i="16"/>
  <c r="E112" i="16"/>
  <c r="E111" i="16"/>
  <c r="M110" i="16"/>
  <c r="L110" i="16"/>
  <c r="L109" i="16" s="1"/>
  <c r="K110" i="16"/>
  <c r="J110" i="16"/>
  <c r="J109" i="16" s="1"/>
  <c r="I110" i="16"/>
  <c r="I109" i="16" s="1"/>
  <c r="H110" i="16"/>
  <c r="G110" i="16"/>
  <c r="G109" i="16" s="1"/>
  <c r="E109" i="16" s="1"/>
  <c r="F110" i="16"/>
  <c r="F109" i="16" s="1"/>
  <c r="E110" i="16"/>
  <c r="M109" i="16"/>
  <c r="K109" i="16"/>
  <c r="H109" i="16"/>
  <c r="E108" i="16"/>
  <c r="M107" i="16"/>
  <c r="M104" i="16" s="1"/>
  <c r="L107" i="16"/>
  <c r="K107" i="16"/>
  <c r="J107" i="16"/>
  <c r="I107" i="16"/>
  <c r="I464" i="16" s="1"/>
  <c r="I461" i="16" s="1"/>
  <c r="H107" i="16"/>
  <c r="H464" i="16" s="1"/>
  <c r="H461" i="16" s="1"/>
  <c r="G107" i="16"/>
  <c r="E106" i="16"/>
  <c r="E105" i="16"/>
  <c r="I104" i="16"/>
  <c r="I78" i="16" s="1"/>
  <c r="H104" i="16"/>
  <c r="H78" i="16" s="1"/>
  <c r="G104" i="16"/>
  <c r="F104" i="16"/>
  <c r="E103" i="16"/>
  <c r="E102" i="16"/>
  <c r="E101" i="16"/>
  <c r="E100" i="16"/>
  <c r="E99" i="16"/>
  <c r="E98" i="16"/>
  <c r="E97" i="16"/>
  <c r="M96" i="16"/>
  <c r="L96" i="16"/>
  <c r="K96" i="16"/>
  <c r="J96" i="16"/>
  <c r="I96" i="16"/>
  <c r="H96" i="16"/>
  <c r="E96" i="16" s="1"/>
  <c r="G96" i="16"/>
  <c r="F96" i="16"/>
  <c r="E95" i="16"/>
  <c r="E94" i="16"/>
  <c r="E93" i="16"/>
  <c r="E92" i="16"/>
  <c r="M91" i="16"/>
  <c r="L91" i="16"/>
  <c r="K91" i="16"/>
  <c r="J91" i="16"/>
  <c r="I91" i="16"/>
  <c r="H91" i="16"/>
  <c r="G91" i="16"/>
  <c r="F91" i="16"/>
  <c r="E91" i="16"/>
  <c r="E90" i="16"/>
  <c r="E89" i="16"/>
  <c r="M88" i="16"/>
  <c r="L88" i="16"/>
  <c r="K88" i="16"/>
  <c r="J88" i="16"/>
  <c r="I88" i="16"/>
  <c r="H88" i="16"/>
  <c r="G88" i="16"/>
  <c r="F88" i="16"/>
  <c r="E87" i="16"/>
  <c r="E86" i="16"/>
  <c r="E85" i="16"/>
  <c r="E84" i="16"/>
  <c r="E83" i="16"/>
  <c r="E82" i="16"/>
  <c r="E81" i="16"/>
  <c r="E80" i="16"/>
  <c r="M79" i="16"/>
  <c r="L79" i="16"/>
  <c r="K79" i="16"/>
  <c r="J79" i="16"/>
  <c r="I79" i="16"/>
  <c r="H79" i="16"/>
  <c r="G79" i="16"/>
  <c r="F79" i="16"/>
  <c r="E79" i="16"/>
  <c r="E77" i="16"/>
  <c r="M76" i="16"/>
  <c r="L76" i="16"/>
  <c r="K76" i="16"/>
  <c r="J76" i="16"/>
  <c r="I76" i="16"/>
  <c r="H76" i="16"/>
  <c r="H67" i="16" s="1"/>
  <c r="G76" i="16"/>
  <c r="F76" i="16"/>
  <c r="E76" i="16"/>
  <c r="E75" i="16"/>
  <c r="E74" i="16"/>
  <c r="M73" i="16"/>
  <c r="L73" i="16"/>
  <c r="K73" i="16"/>
  <c r="J73" i="16"/>
  <c r="E73" i="16" s="1"/>
  <c r="I73" i="16"/>
  <c r="H73" i="16"/>
  <c r="G73" i="16"/>
  <c r="F73" i="16"/>
  <c r="E72" i="16"/>
  <c r="E71" i="16"/>
  <c r="M70" i="16"/>
  <c r="M334" i="16" s="1"/>
  <c r="L70" i="16"/>
  <c r="L334" i="16" s="1"/>
  <c r="K70" i="16"/>
  <c r="K334" i="16" s="1"/>
  <c r="K332" i="16" s="1"/>
  <c r="J70" i="16"/>
  <c r="J334" i="16" s="1"/>
  <c r="I70" i="16"/>
  <c r="I334" i="16" s="1"/>
  <c r="H70" i="16"/>
  <c r="H334" i="16" s="1"/>
  <c r="G70" i="16"/>
  <c r="G334" i="16" s="1"/>
  <c r="E334" i="16" s="1"/>
  <c r="E70" i="16"/>
  <c r="E69" i="16"/>
  <c r="M68" i="16"/>
  <c r="L68" i="16"/>
  <c r="L67" i="16" s="1"/>
  <c r="K68" i="16"/>
  <c r="J68" i="16"/>
  <c r="I68" i="16"/>
  <c r="H68" i="16"/>
  <c r="G68" i="16"/>
  <c r="F68" i="16"/>
  <c r="F67" i="16" s="1"/>
  <c r="K67" i="16"/>
  <c r="J67" i="16"/>
  <c r="I67" i="16"/>
  <c r="I66" i="16" s="1"/>
  <c r="E65" i="16"/>
  <c r="M64" i="16"/>
  <c r="L64" i="16"/>
  <c r="K64" i="16"/>
  <c r="J64" i="16"/>
  <c r="J63" i="16" s="1"/>
  <c r="I64" i="16"/>
  <c r="H64" i="16"/>
  <c r="H63" i="16" s="1"/>
  <c r="G64" i="16"/>
  <c r="F64" i="16"/>
  <c r="F63" i="16" s="1"/>
  <c r="M63" i="16"/>
  <c r="L63" i="16"/>
  <c r="K63" i="16"/>
  <c r="I63" i="16"/>
  <c r="E62" i="16"/>
  <c r="E61" i="16"/>
  <c r="E60" i="16"/>
  <c r="E59" i="16"/>
  <c r="M58" i="16"/>
  <c r="L58" i="16"/>
  <c r="K58" i="16"/>
  <c r="J58" i="16"/>
  <c r="I58" i="16"/>
  <c r="H58" i="16"/>
  <c r="G58" i="16"/>
  <c r="E58" i="16"/>
  <c r="M57" i="16"/>
  <c r="L57" i="16"/>
  <c r="K57" i="16"/>
  <c r="J57" i="16"/>
  <c r="I57" i="16"/>
  <c r="H57" i="16"/>
  <c r="G57" i="16"/>
  <c r="F57" i="16"/>
  <c r="E57" i="16"/>
  <c r="E56" i="16"/>
  <c r="E55" i="16"/>
  <c r="M54" i="16"/>
  <c r="L54" i="16"/>
  <c r="K54" i="16"/>
  <c r="J54" i="16"/>
  <c r="I54" i="16"/>
  <c r="H54" i="16"/>
  <c r="G54" i="16"/>
  <c r="E54" i="16" s="1"/>
  <c r="F54" i="16"/>
  <c r="F45" i="16" s="1"/>
  <c r="E53" i="16"/>
  <c r="M52" i="16"/>
  <c r="L52" i="16"/>
  <c r="K52" i="16"/>
  <c r="J52" i="16"/>
  <c r="I52" i="16"/>
  <c r="H52" i="16"/>
  <c r="G52" i="16"/>
  <c r="F52" i="16"/>
  <c r="E52" i="16"/>
  <c r="E51" i="16"/>
  <c r="E50" i="16"/>
  <c r="J49" i="16"/>
  <c r="J313" i="16" s="1"/>
  <c r="I49" i="16"/>
  <c r="I313" i="16" s="1"/>
  <c r="E313" i="16" s="1"/>
  <c r="E49" i="16"/>
  <c r="E48" i="16"/>
  <c r="E47" i="16"/>
  <c r="M46" i="16"/>
  <c r="L46" i="16"/>
  <c r="K46" i="16"/>
  <c r="J46" i="16"/>
  <c r="J45" i="16" s="1"/>
  <c r="I46" i="16"/>
  <c r="I45" i="16" s="1"/>
  <c r="H46" i="16"/>
  <c r="G46" i="16"/>
  <c r="F46" i="16"/>
  <c r="L45" i="16"/>
  <c r="K45" i="16"/>
  <c r="G45" i="16"/>
  <c r="E44" i="16"/>
  <c r="E43" i="16"/>
  <c r="E42" i="16"/>
  <c r="E41" i="16"/>
  <c r="E40" i="16"/>
  <c r="E39" i="16"/>
  <c r="E38" i="16"/>
  <c r="E37" i="16"/>
  <c r="E36" i="16"/>
  <c r="M35" i="16"/>
  <c r="L35" i="16"/>
  <c r="K35" i="16"/>
  <c r="J35" i="16"/>
  <c r="I35" i="16"/>
  <c r="H35" i="16"/>
  <c r="H34" i="16" s="1"/>
  <c r="G35" i="16"/>
  <c r="F35" i="16"/>
  <c r="E35" i="16"/>
  <c r="M34" i="16"/>
  <c r="L34" i="16"/>
  <c r="K34" i="16"/>
  <c r="J34" i="16"/>
  <c r="I34" i="16"/>
  <c r="G34" i="16"/>
  <c r="F34" i="16"/>
  <c r="E34" i="16"/>
  <c r="E33" i="16"/>
  <c r="M32" i="16"/>
  <c r="L32" i="16"/>
  <c r="K32" i="16"/>
  <c r="J32" i="16"/>
  <c r="I32" i="16"/>
  <c r="E32" i="16" s="1"/>
  <c r="H32" i="16"/>
  <c r="G32" i="16"/>
  <c r="F32" i="16"/>
  <c r="E31" i="16"/>
  <c r="M30" i="16"/>
  <c r="L30" i="16"/>
  <c r="K30" i="16"/>
  <c r="K29" i="16" s="1"/>
  <c r="J30" i="16"/>
  <c r="J29" i="16" s="1"/>
  <c r="I30" i="16"/>
  <c r="I29" i="16" s="1"/>
  <c r="H30" i="16"/>
  <c r="E30" i="16" s="1"/>
  <c r="G30" i="16"/>
  <c r="F30" i="16"/>
  <c r="M29" i="16"/>
  <c r="L29" i="16"/>
  <c r="H29" i="16"/>
  <c r="G29" i="16"/>
  <c r="F29" i="16"/>
  <c r="E28" i="16"/>
  <c r="E27" i="16"/>
  <c r="E26" i="16"/>
  <c r="M25" i="16"/>
  <c r="M21" i="16" s="1"/>
  <c r="L25" i="16"/>
  <c r="L21" i="16" s="1"/>
  <c r="K25" i="16"/>
  <c r="J25" i="16"/>
  <c r="I25" i="16"/>
  <c r="H25" i="16"/>
  <c r="G25" i="16"/>
  <c r="F25" i="16"/>
  <c r="E24" i="16"/>
  <c r="E23" i="16"/>
  <c r="M22" i="16"/>
  <c r="L22" i="16"/>
  <c r="K22" i="16"/>
  <c r="J22" i="16"/>
  <c r="I22" i="16"/>
  <c r="I21" i="16" s="1"/>
  <c r="H22" i="16"/>
  <c r="G22" i="16"/>
  <c r="F22" i="16"/>
  <c r="G21" i="16"/>
  <c r="F21" i="16"/>
  <c r="E20" i="16"/>
  <c r="M19" i="16"/>
  <c r="M18" i="16" s="1"/>
  <c r="M17" i="16" s="1"/>
  <c r="L19" i="16"/>
  <c r="L18" i="16" s="1"/>
  <c r="K19" i="16"/>
  <c r="K18" i="16" s="1"/>
  <c r="J19" i="16"/>
  <c r="J18" i="16" s="1"/>
  <c r="I19" i="16"/>
  <c r="I18" i="16" s="1"/>
  <c r="I17" i="16" s="1"/>
  <c r="I16" i="16" s="1"/>
  <c r="I15" i="16" s="1"/>
  <c r="H19" i="16"/>
  <c r="H18" i="16" s="1"/>
  <c r="G19" i="16"/>
  <c r="F19" i="16"/>
  <c r="G18" i="16"/>
  <c r="G17" i="16" s="1"/>
  <c r="F18" i="16"/>
  <c r="F17" i="16" s="1"/>
  <c r="E759" i="16" l="1"/>
  <c r="E4254" i="16"/>
  <c r="H4188" i="16"/>
  <c r="E371" i="16"/>
  <c r="E25" i="16"/>
  <c r="E703" i="16"/>
  <c r="L2068" i="16"/>
  <c r="L2066" i="16" s="1"/>
  <c r="L2241" i="16"/>
  <c r="J2840" i="16"/>
  <c r="J2839" i="16" s="1"/>
  <c r="J2801" i="16" s="1"/>
  <c r="E2846" i="16"/>
  <c r="H428" i="16"/>
  <c r="H427" i="16" s="1"/>
  <c r="E431" i="16"/>
  <c r="I480" i="16"/>
  <c r="I479" i="16" s="1"/>
  <c r="I478" i="16" s="1"/>
  <c r="I477" i="16" s="1"/>
  <c r="F1512" i="16"/>
  <c r="J644" i="16"/>
  <c r="G686" i="16"/>
  <c r="E969" i="16"/>
  <c r="G968" i="16"/>
  <c r="M2983" i="16"/>
  <c r="M2944" i="16" s="1"/>
  <c r="M2943" i="16" s="1"/>
  <c r="M3006" i="16" s="1"/>
  <c r="M3005" i="16" s="1"/>
  <c r="M2942" i="16" s="1"/>
  <c r="M2924" i="16"/>
  <c r="E704" i="16"/>
  <c r="F778" i="16"/>
  <c r="F777" i="16" s="1"/>
  <c r="E865" i="16"/>
  <c r="F2612" i="16"/>
  <c r="F2611" i="16" s="1"/>
  <c r="J17" i="16"/>
  <c r="J16" i="16" s="1"/>
  <c r="G501" i="16"/>
  <c r="E501" i="16" s="1"/>
  <c r="E502" i="16"/>
  <c r="F1781" i="16"/>
  <c r="F1780" i="16" s="1"/>
  <c r="K2239" i="16"/>
  <c r="K2240" i="16"/>
  <c r="K2238" i="16" s="1"/>
  <c r="G3538" i="16"/>
  <c r="E1783" i="16"/>
  <c r="G1781" i="16"/>
  <c r="M709" i="16"/>
  <c r="M708" i="16"/>
  <c r="F2871" i="16"/>
  <c r="G342" i="16"/>
  <c r="E681" i="16"/>
  <c r="I680" i="16"/>
  <c r="I679" i="16" s="1"/>
  <c r="L480" i="16"/>
  <c r="L479" i="16" s="1"/>
  <c r="L478" i="16" s="1"/>
  <c r="L477" i="16" s="1"/>
  <c r="J4246" i="16"/>
  <c r="J754" i="16"/>
  <c r="M202" i="16"/>
  <c r="G281" i="16"/>
  <c r="K578" i="16"/>
  <c r="K577" i="16" s="1"/>
  <c r="G3340" i="16"/>
  <c r="G646" i="16"/>
  <c r="G1517" i="16"/>
  <c r="E3060" i="16"/>
  <c r="E3260" i="16"/>
  <c r="I3255" i="16"/>
  <c r="L578" i="16"/>
  <c r="L577" i="16" s="1"/>
  <c r="G810" i="16"/>
  <c r="E810" i="16" s="1"/>
  <c r="E1157" i="16"/>
  <c r="M1246" i="16"/>
  <c r="H646" i="16"/>
  <c r="H1517" i="16"/>
  <c r="I1770" i="16"/>
  <c r="G2839" i="16"/>
  <c r="E2839" i="16" s="1"/>
  <c r="E2840" i="16"/>
  <c r="H3059" i="16"/>
  <c r="H2930" i="16" s="1"/>
  <c r="E3424" i="16"/>
  <c r="H480" i="16"/>
  <c r="H479" i="16" s="1"/>
  <c r="H478" i="16" s="1"/>
  <c r="H477" i="16" s="1"/>
  <c r="L1331" i="16"/>
  <c r="J1578" i="16"/>
  <c r="H4724" i="16"/>
  <c r="H1845" i="16"/>
  <c r="H1844" i="16" s="1"/>
  <c r="H1843" i="16" s="1"/>
  <c r="E1853" i="16"/>
  <c r="H720" i="16"/>
  <c r="H711" i="16" s="1"/>
  <c r="H710" i="16" s="1"/>
  <c r="L2896" i="16"/>
  <c r="L3025" i="16"/>
  <c r="L3024" i="16" s="1"/>
  <c r="L3010" i="16" s="1"/>
  <c r="L3009" i="16" s="1"/>
  <c r="E284" i="16"/>
  <c r="I283" i="16"/>
  <c r="K1331" i="16"/>
  <c r="G2313" i="16"/>
  <c r="E2314" i="16"/>
  <c r="E104" i="16"/>
  <c r="E2171" i="16"/>
  <c r="H3340" i="16"/>
  <c r="I1028" i="16"/>
  <c r="I698" i="16"/>
  <c r="J804" i="16"/>
  <c r="J778" i="16" s="1"/>
  <c r="E807" i="16"/>
  <c r="G1618" i="16"/>
  <c r="E1619" i="16"/>
  <c r="H4107" i="16"/>
  <c r="E4108" i="16"/>
  <c r="I908" i="16"/>
  <c r="E1807" i="16"/>
  <c r="E64" i="16"/>
  <c r="G63" i="16"/>
  <c r="E63" i="16" s="1"/>
  <c r="I777" i="16"/>
  <c r="I3595" i="16"/>
  <c r="E3595" i="16" s="1"/>
  <c r="E3596" i="16"/>
  <c r="K1781" i="16"/>
  <c r="I3551" i="16"/>
  <c r="I3550" i="16" s="1"/>
  <c r="I2892" i="16"/>
  <c r="M532" i="16"/>
  <c r="J2083" i="16"/>
  <c r="J2069" i="16" s="1"/>
  <c r="E2084" i="16"/>
  <c r="K3552" i="16"/>
  <c r="G115" i="16"/>
  <c r="E115" i="16" s="1"/>
  <c r="E116" i="16"/>
  <c r="J281" i="16"/>
  <c r="M515" i="16"/>
  <c r="M480" i="16" s="1"/>
  <c r="M479" i="16" s="1"/>
  <c r="M478" i="16" s="1"/>
  <c r="M477" i="16" s="1"/>
  <c r="H585" i="16"/>
  <c r="E1024" i="16"/>
  <c r="M309" i="16"/>
  <c r="G361" i="16"/>
  <c r="E361" i="16" s="1"/>
  <c r="E368" i="16"/>
  <c r="E753" i="16"/>
  <c r="K3988" i="16"/>
  <c r="K3987" i="16" s="1"/>
  <c r="K4049" i="16"/>
  <c r="K4048" i="16" s="1"/>
  <c r="K3986" i="16" s="1"/>
  <c r="L3988" i="16"/>
  <c r="L3987" i="16" s="1"/>
  <c r="I906" i="16"/>
  <c r="I1567" i="16"/>
  <c r="E1567" i="16" s="1"/>
  <c r="E1572" i="16"/>
  <c r="I2912" i="16"/>
  <c r="I2911" i="16" s="1"/>
  <c r="K2912" i="16"/>
  <c r="K2911" i="16" s="1"/>
  <c r="E3780" i="16"/>
  <c r="G3778" i="16"/>
  <c r="G2464" i="16"/>
  <c r="E2465" i="16"/>
  <c r="L202" i="16"/>
  <c r="E46" i="16"/>
  <c r="H45" i="16"/>
  <c r="E45" i="16" s="1"/>
  <c r="J839" i="16"/>
  <c r="I3439" i="16"/>
  <c r="I1772" i="16"/>
  <c r="I1669" i="16"/>
  <c r="I1668" i="16" s="1"/>
  <c r="I1654" i="16" s="1"/>
  <c r="I667" i="16"/>
  <c r="I659" i="16" s="1"/>
  <c r="I658" i="16" s="1"/>
  <c r="E18" i="16"/>
  <c r="E707" i="16"/>
  <c r="H706" i="16"/>
  <c r="E706" i="16" s="1"/>
  <c r="I355" i="16"/>
  <c r="E355" i="16" s="1"/>
  <c r="J906" i="16"/>
  <c r="H958" i="16"/>
  <c r="E959" i="16"/>
  <c r="H2502" i="16"/>
  <c r="H2488" i="16" s="1"/>
  <c r="H2487" i="16" s="1"/>
  <c r="H2486" i="16" s="1"/>
  <c r="E2503" i="16"/>
  <c r="M170" i="16"/>
  <c r="M523" i="16" s="1"/>
  <c r="M525" i="16"/>
  <c r="L532" i="16"/>
  <c r="G1579" i="16"/>
  <c r="E1580" i="16"/>
  <c r="G852" i="16"/>
  <c r="E852" i="16" s="1"/>
  <c r="E853" i="16"/>
  <c r="K532" i="16"/>
  <c r="E2548" i="16"/>
  <c r="I14" i="16"/>
  <c r="G885" i="16"/>
  <c r="F78" i="16"/>
  <c r="H3416" i="16"/>
  <c r="H3415" i="16" s="1"/>
  <c r="L686" i="16"/>
  <c r="L2236" i="16"/>
  <c r="G1949" i="16"/>
  <c r="E1949" i="16" s="1"/>
  <c r="E1950" i="16"/>
  <c r="L1489" i="16"/>
  <c r="L1451" i="16" s="1"/>
  <c r="L1509" i="16" s="1"/>
  <c r="L1389" i="16" s="1"/>
  <c r="F281" i="16"/>
  <c r="F280" i="16" s="1"/>
  <c r="F279" i="16" s="1"/>
  <c r="L1272" i="16"/>
  <c r="L1271" i="16" s="1"/>
  <c r="L1270" i="16" s="1"/>
  <c r="K778" i="16"/>
  <c r="E587" i="16"/>
  <c r="G659" i="16"/>
  <c r="G766" i="16"/>
  <c r="E766" i="16" s="1"/>
  <c r="E767" i="16"/>
  <c r="E3137" i="16"/>
  <c r="K1272" i="16"/>
  <c r="K1271" i="16" s="1"/>
  <c r="K1270" i="16" s="1"/>
  <c r="M1392" i="16"/>
  <c r="M1391" i="16" s="1"/>
  <c r="G4243" i="16"/>
  <c r="E4243" i="16" s="1"/>
  <c r="E4245" i="16"/>
  <c r="G4178" i="16"/>
  <c r="E4178" i="16" s="1"/>
  <c r="F16" i="16"/>
  <c r="I427" i="16"/>
  <c r="E445" i="16"/>
  <c r="G436" i="16"/>
  <c r="J680" i="16"/>
  <c r="J679" i="16" s="1"/>
  <c r="J1209" i="16"/>
  <c r="E1210" i="16"/>
  <c r="M4752" i="16"/>
  <c r="M1843" i="16"/>
  <c r="M1842" i="16" s="1"/>
  <c r="G4251" i="16"/>
  <c r="G16" i="16"/>
  <c r="J427" i="16"/>
  <c r="J426" i="16" s="1"/>
  <c r="J418" i="16" s="1"/>
  <c r="K680" i="16"/>
  <c r="K679" i="16" s="1"/>
  <c r="K909" i="16"/>
  <c r="L1842" i="16"/>
  <c r="I2644" i="16"/>
  <c r="E2645" i="16"/>
  <c r="F202" i="16"/>
  <c r="M262" i="16"/>
  <c r="M590" i="16" s="1"/>
  <c r="E597" i="16"/>
  <c r="J698" i="16"/>
  <c r="J1028" i="16"/>
  <c r="M1370" i="16"/>
  <c r="M1369" i="16" s="1"/>
  <c r="M1331" i="16" s="1"/>
  <c r="L2611" i="16"/>
  <c r="L2610" i="16"/>
  <c r="L2671" i="16"/>
  <c r="L2732" i="16" s="1"/>
  <c r="L2731" i="16" s="1"/>
  <c r="L2608" i="16" s="1"/>
  <c r="H3070" i="16"/>
  <c r="H3008" i="16" s="1"/>
  <c r="H3022" i="16"/>
  <c r="H3010" i="16" s="1"/>
  <c r="H2889" i="16"/>
  <c r="H2888" i="16" s="1"/>
  <c r="L3575" i="16"/>
  <c r="L3536" i="16" s="1"/>
  <c r="L3535" i="16" s="1"/>
  <c r="L2921" i="16"/>
  <c r="E19" i="16"/>
  <c r="E29" i="16"/>
  <c r="G202" i="16"/>
  <c r="E375" i="16"/>
  <c r="H374" i="16"/>
  <c r="E374" i="16" s="1"/>
  <c r="J585" i="16"/>
  <c r="E656" i="16"/>
  <c r="I686" i="16"/>
  <c r="J723" i="16"/>
  <c r="J722" i="16" s="1"/>
  <c r="J709" i="16" s="1"/>
  <c r="E729" i="16"/>
  <c r="G1033" i="16"/>
  <c r="E1065" i="16"/>
  <c r="E1188" i="16"/>
  <c r="F1392" i="16"/>
  <c r="F1391" i="16" s="1"/>
  <c r="M1544" i="16"/>
  <c r="M1517" i="16" s="1"/>
  <c r="H1650" i="16"/>
  <c r="H1769" i="16"/>
  <c r="G3551" i="16"/>
  <c r="E1501" i="16"/>
  <c r="H1500" i="16"/>
  <c r="H1489" i="16" s="1"/>
  <c r="H1451" i="16" s="1"/>
  <c r="H1509" i="16" s="1"/>
  <c r="H1389" i="16" s="1"/>
  <c r="K1516" i="16"/>
  <c r="H4926" i="16"/>
  <c r="H4925" i="16" s="1"/>
  <c r="E2184" i="16"/>
  <c r="F66" i="16"/>
  <c r="H66" i="16"/>
  <c r="J78" i="16"/>
  <c r="J66" i="16" s="1"/>
  <c r="E88" i="16"/>
  <c r="J202" i="16"/>
  <c r="M248" i="16"/>
  <c r="M578" i="16"/>
  <c r="M577" i="16" s="1"/>
  <c r="G298" i="16"/>
  <c r="E298" i="16" s="1"/>
  <c r="E299" i="16"/>
  <c r="E461" i="16"/>
  <c r="E675" i="16"/>
  <c r="M686" i="16"/>
  <c r="J1033" i="16"/>
  <c r="J1032" i="16" s="1"/>
  <c r="J1392" i="16"/>
  <c r="J1391" i="16" s="1"/>
  <c r="J1390" i="16" s="1"/>
  <c r="E5207" i="16"/>
  <c r="G5206" i="16"/>
  <c r="E5206" i="16" s="1"/>
  <c r="L17" i="16"/>
  <c r="L16" i="16" s="1"/>
  <c r="K78" i="16"/>
  <c r="K66" i="16" s="1"/>
  <c r="E239" i="16"/>
  <c r="E684" i="16"/>
  <c r="G680" i="16"/>
  <c r="E921" i="16"/>
  <c r="G1370" i="16"/>
  <c r="E1376" i="16"/>
  <c r="I2067" i="16"/>
  <c r="I2068" i="16"/>
  <c r="E2210" i="16"/>
  <c r="J2240" i="16"/>
  <c r="J2238" i="16" s="1"/>
  <c r="J2239" i="16"/>
  <c r="E2339" i="16"/>
  <c r="I840" i="16"/>
  <c r="I776" i="16" s="1"/>
  <c r="L1149" i="16"/>
  <c r="L1148" i="16" s="1"/>
  <c r="I1392" i="16"/>
  <c r="I1391" i="16" s="1"/>
  <c r="E1998" i="16"/>
  <c r="L2211" i="16"/>
  <c r="L2210" i="16"/>
  <c r="E2627" i="16"/>
  <c r="H2626" i="16"/>
  <c r="E2626" i="16" s="1"/>
  <c r="J2937" i="16"/>
  <c r="J2935" i="16" s="1"/>
  <c r="E3066" i="16"/>
  <c r="J3206" i="16"/>
  <c r="J3205" i="16" s="1"/>
  <c r="J3266" i="16"/>
  <c r="J3204" i="16" s="1"/>
  <c r="J3203" i="16" s="1"/>
  <c r="J2878" i="16"/>
  <c r="G3270" i="16"/>
  <c r="E3271" i="16"/>
  <c r="G2877" i="16"/>
  <c r="E3975" i="16"/>
  <c r="I3970" i="16"/>
  <c r="J4834" i="16"/>
  <c r="J4181" i="16"/>
  <c r="H391" i="16"/>
  <c r="H390" i="16" s="1"/>
  <c r="H389" i="16" s="1"/>
  <c r="H388" i="16" s="1"/>
  <c r="H387" i="16" s="1"/>
  <c r="H173" i="16"/>
  <c r="E173" i="16" s="1"/>
  <c r="J4615" i="16"/>
  <c r="J4602" i="16" s="1"/>
  <c r="J1603" i="16"/>
  <c r="J748" i="16" s="1"/>
  <c r="E1616" i="16"/>
  <c r="J1763" i="16"/>
  <c r="E1764" i="16"/>
  <c r="J1922" i="16"/>
  <c r="M2210" i="16"/>
  <c r="M2211" i="16"/>
  <c r="I2255" i="16"/>
  <c r="E2255" i="16" s="1"/>
  <c r="E2256" i="16"/>
  <c r="K3206" i="16"/>
  <c r="K3205" i="16" s="1"/>
  <c r="K3266" i="16"/>
  <c r="K3204" i="16" s="1"/>
  <c r="E3353" i="16"/>
  <c r="G3352" i="16"/>
  <c r="E3352" i="16" s="1"/>
  <c r="H4455" i="16"/>
  <c r="G5221" i="16"/>
  <c r="E5221" i="16" s="1"/>
  <c r="E5280" i="16"/>
  <c r="H532" i="16"/>
  <c r="L1713" i="16"/>
  <c r="G3327" i="16"/>
  <c r="E3327" i="16" s="1"/>
  <c r="E3328" i="16"/>
  <c r="E289" i="16"/>
  <c r="E2187" i="16"/>
  <c r="F1268" i="16"/>
  <c r="G1321" i="16"/>
  <c r="E1321" i="16" s="1"/>
  <c r="E1322" i="16"/>
  <c r="H3800" i="16"/>
  <c r="E3800" i="16" s="1"/>
  <c r="E3801" i="16"/>
  <c r="J21" i="16"/>
  <c r="J104" i="16"/>
  <c r="J464" i="16"/>
  <c r="J461" i="16" s="1"/>
  <c r="I127" i="16"/>
  <c r="I126" i="16" s="1"/>
  <c r="I125" i="16" s="1"/>
  <c r="I124" i="16" s="1"/>
  <c r="I13" i="16" s="1"/>
  <c r="F755" i="16"/>
  <c r="I1130" i="16"/>
  <c r="M1149" i="16"/>
  <c r="M1148" i="16" s="1"/>
  <c r="K104" i="16"/>
  <c r="K464" i="16"/>
  <c r="K461" i="16" s="1"/>
  <c r="K436" i="16" s="1"/>
  <c r="K426" i="16" s="1"/>
  <c r="K418" i="16" s="1"/>
  <c r="J127" i="16"/>
  <c r="J126" i="16" s="1"/>
  <c r="J125" i="16" s="1"/>
  <c r="J124" i="16" s="1"/>
  <c r="E166" i="16"/>
  <c r="E671" i="16"/>
  <c r="G757" i="16"/>
  <c r="J1131" i="16"/>
  <c r="J1130" i="16" s="1"/>
  <c r="E1130" i="16" s="1"/>
  <c r="K1603" i="16"/>
  <c r="K748" i="16" s="1"/>
  <c r="K735" i="16" s="1"/>
  <c r="K4615" i="16"/>
  <c r="K4602" i="16" s="1"/>
  <c r="E682" i="16"/>
  <c r="H680" i="16"/>
  <c r="H679" i="16" s="1"/>
  <c r="K686" i="16"/>
  <c r="E3303" i="16"/>
  <c r="H3302" i="16"/>
  <c r="E3302" i="16" s="1"/>
  <c r="F735" i="16"/>
  <c r="F708" i="16" s="1"/>
  <c r="K1131" i="16"/>
  <c r="K1130" i="16" s="1"/>
  <c r="E1754" i="16"/>
  <c r="G1753" i="16"/>
  <c r="E2880" i="16"/>
  <c r="G2879" i="16"/>
  <c r="E2879" i="16" s="1"/>
  <c r="M1654" i="16"/>
  <c r="I2051" i="16"/>
  <c r="E2055" i="16"/>
  <c r="G3881" i="16"/>
  <c r="E3881" i="16" s="1"/>
  <c r="E3882" i="16"/>
  <c r="M67" i="16"/>
  <c r="H342" i="16"/>
  <c r="H330" i="16" s="1"/>
  <c r="G1163" i="16"/>
  <c r="E1163" i="16" s="1"/>
  <c r="E1164" i="16"/>
  <c r="E1343" i="16"/>
  <c r="K755" i="16"/>
  <c r="M839" i="16"/>
  <c r="K1918" i="16"/>
  <c r="K2051" i="16"/>
  <c r="G4912" i="16"/>
  <c r="E4915" i="16"/>
  <c r="J532" i="16"/>
  <c r="L1918" i="16"/>
  <c r="L2051" i="16"/>
  <c r="J2740" i="16"/>
  <c r="E2889" i="16"/>
  <c r="G2888" i="16"/>
  <c r="H127" i="16"/>
  <c r="H126" i="16" s="1"/>
  <c r="H125" i="16" s="1"/>
  <c r="H124" i="16" s="1"/>
  <c r="E466" i="16"/>
  <c r="K21" i="16"/>
  <c r="K17" i="16" s="1"/>
  <c r="K16" i="16" s="1"/>
  <c r="L104" i="16"/>
  <c r="L78" i="16" s="1"/>
  <c r="L66" i="16" s="1"/>
  <c r="L464" i="16"/>
  <c r="L461" i="16" s="1"/>
  <c r="L436" i="16" s="1"/>
  <c r="L426" i="16" s="1"/>
  <c r="L418" i="16" s="1"/>
  <c r="K127" i="16"/>
  <c r="K126" i="16" s="1"/>
  <c r="K125" i="16" s="1"/>
  <c r="K124" i="16" s="1"/>
  <c r="K330" i="16"/>
  <c r="E496" i="16"/>
  <c r="E316" i="16"/>
  <c r="I757" i="16"/>
  <c r="I756" i="16" s="1"/>
  <c r="I755" i="16" s="1"/>
  <c r="E758" i="16"/>
  <c r="H4256" i="16"/>
  <c r="H887" i="16"/>
  <c r="E891" i="16"/>
  <c r="E900" i="16"/>
  <c r="G2197" i="16"/>
  <c r="E2197" i="16" s="1"/>
  <c r="E2231" i="16"/>
  <c r="G1181" i="16"/>
  <c r="E1181" i="16" s="1"/>
  <c r="E1182" i="16"/>
  <c r="I2128" i="16"/>
  <c r="I2195" i="16"/>
  <c r="I2186" i="16" s="1"/>
  <c r="L2200" i="16"/>
  <c r="L2198" i="16" s="1"/>
  <c r="L2199" i="16"/>
  <c r="M2612" i="16"/>
  <c r="E3835" i="16"/>
  <c r="M968" i="16"/>
  <c r="F1517" i="16"/>
  <c r="F1516" i="16" s="1"/>
  <c r="E4857" i="16"/>
  <c r="E22" i="16"/>
  <c r="H21" i="16"/>
  <c r="E21" i="16" s="1"/>
  <c r="I321" i="16"/>
  <c r="E321" i="16" s="1"/>
  <c r="E322" i="16"/>
  <c r="I532" i="16"/>
  <c r="G127" i="16"/>
  <c r="E134" i="16"/>
  <c r="K390" i="16"/>
  <c r="K389" i="16" s="1"/>
  <c r="K388" i="16" s="1"/>
  <c r="K387" i="16" s="1"/>
  <c r="K1149" i="16"/>
  <c r="K1148" i="16" s="1"/>
  <c r="G1715" i="16"/>
  <c r="F2713" i="16"/>
  <c r="M127" i="16"/>
  <c r="M126" i="16" s="1"/>
  <c r="M125" i="16" s="1"/>
  <c r="M124" i="16" s="1"/>
  <c r="M281" i="16"/>
  <c r="J480" i="16"/>
  <c r="J479" i="16" s="1"/>
  <c r="F532" i="16"/>
  <c r="F330" i="16"/>
  <c r="M436" i="16"/>
  <c r="M426" i="16" s="1"/>
  <c r="M418" i="16" s="1"/>
  <c r="K480" i="16"/>
  <c r="K479" i="16" s="1"/>
  <c r="K478" i="16" s="1"/>
  <c r="K477" i="16" s="1"/>
  <c r="E516" i="16"/>
  <c r="J526" i="16"/>
  <c r="G532" i="16"/>
  <c r="E532" i="16" s="1"/>
  <c r="M735" i="16"/>
  <c r="H840" i="16"/>
  <c r="H776" i="16" s="1"/>
  <c r="E1117" i="16"/>
  <c r="L1577" i="16"/>
  <c r="L1644" i="16" s="1"/>
  <c r="E1898" i="16"/>
  <c r="E2994" i="16"/>
  <c r="J3002" i="16"/>
  <c r="J2939" i="16"/>
  <c r="J2938" i="16" s="1"/>
  <c r="G332" i="16"/>
  <c r="E545" i="16"/>
  <c r="E652" i="16"/>
  <c r="L804" i="16"/>
  <c r="F968" i="16"/>
  <c r="M1644" i="16"/>
  <c r="J2906" i="16"/>
  <c r="J2905" i="16" s="1"/>
  <c r="J2904" i="16" s="1"/>
  <c r="E2972" i="16"/>
  <c r="J2971" i="16"/>
  <c r="J2970" i="16" s="1"/>
  <c r="L4615" i="16"/>
  <c r="L4602" i="16" s="1"/>
  <c r="L1603" i="16"/>
  <c r="K1770" i="16"/>
  <c r="G4752" i="16"/>
  <c r="E4752" i="16" s="1"/>
  <c r="E1881" i="16"/>
  <c r="G750" i="16"/>
  <c r="E750" i="16" s="1"/>
  <c r="J2237" i="16"/>
  <c r="J2356" i="16"/>
  <c r="G2884" i="16"/>
  <c r="E2884" i="16" s="1"/>
  <c r="E2887" i="16"/>
  <c r="E3128" i="16"/>
  <c r="J3127" i="16"/>
  <c r="K840" i="16"/>
  <c r="I1489" i="16"/>
  <c r="I1451" i="16" s="1"/>
  <c r="I1509" i="16" s="1"/>
  <c r="I1389" i="16" s="1"/>
  <c r="E2045" i="16"/>
  <c r="K2944" i="16"/>
  <c r="K2943" i="16" s="1"/>
  <c r="K3006" i="16" s="1"/>
  <c r="K3005" i="16" s="1"/>
  <c r="K2942" i="16" s="1"/>
  <c r="K2941" i="16" s="1"/>
  <c r="J3025" i="16"/>
  <c r="J3024" i="16" s="1"/>
  <c r="J2896" i="16"/>
  <c r="F3203" i="16"/>
  <c r="G3204" i="16"/>
  <c r="L390" i="16"/>
  <c r="L389" i="16" s="1"/>
  <c r="L388" i="16" s="1"/>
  <c r="L387" i="16" s="1"/>
  <c r="E712" i="16"/>
  <c r="L309" i="16"/>
  <c r="M390" i="16"/>
  <c r="M389" i="16" s="1"/>
  <c r="M388" i="16" s="1"/>
  <c r="M387" i="16" s="1"/>
  <c r="F647" i="16"/>
  <c r="F644" i="16" s="1"/>
  <c r="F643" i="16" s="1"/>
  <c r="L885" i="16"/>
  <c r="L839" i="16" s="1"/>
  <c r="M1028" i="16"/>
  <c r="M906" i="16" s="1"/>
  <c r="M698" i="16"/>
  <c r="E1304" i="16"/>
  <c r="G1490" i="16"/>
  <c r="E1491" i="16"/>
  <c r="L1770" i="16"/>
  <c r="I3538" i="16"/>
  <c r="I3536" i="16" s="1"/>
  <c r="I3535" i="16" s="1"/>
  <c r="I1781" i="16"/>
  <c r="H4752" i="16"/>
  <c r="H750" i="16"/>
  <c r="G2170" i="16"/>
  <c r="K2237" i="16"/>
  <c r="K2356" i="16"/>
  <c r="G2474" i="16"/>
  <c r="E2474" i="16" s="1"/>
  <c r="E2475" i="16"/>
  <c r="H2896" i="16"/>
  <c r="H3025" i="16"/>
  <c r="H3024" i="16" s="1"/>
  <c r="G3528" i="16"/>
  <c r="E3440" i="16"/>
  <c r="G78" i="16"/>
  <c r="E491" i="16"/>
  <c r="G585" i="16"/>
  <c r="L778" i="16"/>
  <c r="L1028" i="16"/>
  <c r="L906" i="16" s="1"/>
  <c r="K1713" i="16"/>
  <c r="K1843" i="16"/>
  <c r="K1842" i="16" s="1"/>
  <c r="J2944" i="16"/>
  <c r="E2947" i="16"/>
  <c r="G3388" i="16"/>
  <c r="E3388" i="16" s="1"/>
  <c r="E3389" i="16"/>
  <c r="J5141" i="16"/>
  <c r="J5130" i="16" s="1"/>
  <c r="J5092" i="16" s="1"/>
  <c r="E5142" i="16"/>
  <c r="E68" i="16"/>
  <c r="I202" i="16"/>
  <c r="H262" i="16"/>
  <c r="H590" i="16" s="1"/>
  <c r="E311" i="16"/>
  <c r="M778" i="16"/>
  <c r="E793" i="16"/>
  <c r="J1246" i="16"/>
  <c r="E1421" i="16"/>
  <c r="M3373" i="16"/>
  <c r="M3372" i="16" s="1"/>
  <c r="M3371" i="16" s="1"/>
  <c r="M681" i="16"/>
  <c r="M680" i="16" s="1"/>
  <c r="M679" i="16" s="1"/>
  <c r="M1551" i="16"/>
  <c r="M1550" i="16" s="1"/>
  <c r="I262" i="16"/>
  <c r="I590" i="16" s="1"/>
  <c r="E406" i="16"/>
  <c r="G427" i="16"/>
  <c r="E592" i="16"/>
  <c r="E1041" i="16"/>
  <c r="E1090" i="16"/>
  <c r="E1152" i="16"/>
  <c r="J1489" i="16"/>
  <c r="J1451" i="16" s="1"/>
  <c r="E1693" i="16"/>
  <c r="E1708" i="16"/>
  <c r="I1843" i="16"/>
  <c r="I1842" i="16" s="1"/>
  <c r="K3074" i="16"/>
  <c r="K2896" i="16"/>
  <c r="G3104" i="16"/>
  <c r="E3104" i="16" s="1"/>
  <c r="E3105" i="16"/>
  <c r="E4183" i="16"/>
  <c r="H2240" i="16"/>
  <c r="H2238" i="16" s="1"/>
  <c r="H2239" i="16"/>
  <c r="G2791" i="16"/>
  <c r="E2792" i="16"/>
  <c r="G1392" i="16"/>
  <c r="H2801" i="16"/>
  <c r="F3206" i="16"/>
  <c r="F3205" i="16" s="1"/>
  <c r="E198" i="16"/>
  <c r="G528" i="16"/>
  <c r="E583" i="16"/>
  <c r="E672" i="16"/>
  <c r="G722" i="16"/>
  <c r="G4246" i="16"/>
  <c r="E881" i="16"/>
  <c r="H1272" i="16"/>
  <c r="H1271" i="16" s="1"/>
  <c r="H1796" i="16"/>
  <c r="H1795" i="16" s="1"/>
  <c r="H3552" i="16"/>
  <c r="H660" i="16"/>
  <c r="H659" i="16" s="1"/>
  <c r="H658" i="16" s="1"/>
  <c r="I3609" i="16"/>
  <c r="I3608" i="16" s="1"/>
  <c r="I1911" i="16"/>
  <c r="I1777" i="16" s="1"/>
  <c r="K2231" i="16"/>
  <c r="K2197" i="16" s="1"/>
  <c r="K2064" i="16" s="1"/>
  <c r="K2301" i="16"/>
  <c r="J2392" i="16"/>
  <c r="E2393" i="16"/>
  <c r="I2914" i="16"/>
  <c r="K3070" i="16"/>
  <c r="K3008" i="16" s="1"/>
  <c r="K2889" i="16"/>
  <c r="K2888" i="16" s="1"/>
  <c r="E4381" i="16"/>
  <c r="H4375" i="16"/>
  <c r="H4374" i="16" s="1"/>
  <c r="I4504" i="16"/>
  <c r="E4504" i="16" s="1"/>
  <c r="E4505" i="16"/>
  <c r="E4751" i="16"/>
  <c r="M4756" i="16"/>
  <c r="M4755" i="16" s="1"/>
  <c r="M4754" i="16" s="1"/>
  <c r="M4773" i="16" s="1"/>
  <c r="M4772" i="16" s="1"/>
  <c r="M4713" i="16" s="1"/>
  <c r="M4188" i="16"/>
  <c r="G5223" i="16"/>
  <c r="F1777" i="16"/>
  <c r="H2035" i="16"/>
  <c r="H2034" i="16" s="1"/>
  <c r="E2034" i="16" s="1"/>
  <c r="E2036" i="16"/>
  <c r="E2914" i="16"/>
  <c r="K3270" i="16"/>
  <c r="K3269" i="16" s="1"/>
  <c r="K3332" i="16"/>
  <c r="G3319" i="16"/>
  <c r="E3319" i="16" s="1"/>
  <c r="E3320" i="16"/>
  <c r="E4438" i="16"/>
  <c r="G4432" i="16"/>
  <c r="E197" i="16"/>
  <c r="J527" i="16"/>
  <c r="E527" i="16" s="1"/>
  <c r="E577" i="16"/>
  <c r="G1272" i="16"/>
  <c r="E1796" i="16"/>
  <c r="G1795" i="16"/>
  <c r="E1795" i="16" s="1"/>
  <c r="G1777" i="16"/>
  <c r="I2241" i="16"/>
  <c r="J321" i="16"/>
  <c r="J309" i="16" s="1"/>
  <c r="G754" i="16"/>
  <c r="E754" i="16" s="1"/>
  <c r="E942" i="16"/>
  <c r="G1028" i="16"/>
  <c r="G906" i="16" s="1"/>
  <c r="G698" i="16"/>
  <c r="E980" i="16"/>
  <c r="E1013" i="16"/>
  <c r="E1094" i="16"/>
  <c r="H1093" i="16"/>
  <c r="E1093" i="16" s="1"/>
  <c r="H1149" i="16"/>
  <c r="H1148" i="16" s="1"/>
  <c r="I1272" i="16"/>
  <c r="I1271" i="16" s="1"/>
  <c r="I1270" i="16" s="1"/>
  <c r="F1985" i="16"/>
  <c r="L3780" i="16"/>
  <c r="L3778" i="16" s="1"/>
  <c r="L3765" i="16" s="1"/>
  <c r="E3950" i="16"/>
  <c r="E4774" i="16"/>
  <c r="G778" i="16"/>
  <c r="J2537" i="16"/>
  <c r="E2538" i="16"/>
  <c r="K3763" i="16"/>
  <c r="K3693" i="16" s="1"/>
  <c r="K3692" i="16" s="1"/>
  <c r="K3695" i="16"/>
  <c r="K3694" i="16" s="1"/>
  <c r="I4229" i="16"/>
  <c r="I4175" i="16"/>
  <c r="I4163" i="16" s="1"/>
  <c r="L3640" i="16"/>
  <c r="L1937" i="16"/>
  <c r="L1936" i="16" s="1"/>
  <c r="H2300" i="16"/>
  <c r="H2547" i="16"/>
  <c r="F2740" i="16"/>
  <c r="E3093" i="16"/>
  <c r="I3092" i="16"/>
  <c r="E3092" i="16" s="1"/>
  <c r="I3416" i="16"/>
  <c r="I3415" i="16" s="1"/>
  <c r="G5091" i="16"/>
  <c r="E5091" i="16" s="1"/>
  <c r="E5148" i="16"/>
  <c r="I735" i="16"/>
  <c r="I708" i="16" s="1"/>
  <c r="H1986" i="16"/>
  <c r="H1985" i="16" s="1"/>
  <c r="G3534" i="16"/>
  <c r="E3598" i="16"/>
  <c r="E3645" i="16"/>
  <c r="G3644" i="16"/>
  <c r="E3644" i="16" s="1"/>
  <c r="I332" i="16"/>
  <c r="I331" i="16" s="1"/>
  <c r="E770" i="16"/>
  <c r="E936" i="16"/>
  <c r="G935" i="16"/>
  <c r="E935" i="16" s="1"/>
  <c r="F2671" i="16"/>
  <c r="H4177" i="16"/>
  <c r="E4909" i="16"/>
  <c r="H935" i="16"/>
  <c r="K1059" i="16"/>
  <c r="K1033" i="16" s="1"/>
  <c r="K1032" i="16" s="1"/>
  <c r="E1924" i="16"/>
  <c r="J751" i="16"/>
  <c r="J750" i="16"/>
  <c r="M78" i="16"/>
  <c r="E211" i="16"/>
  <c r="J262" i="16"/>
  <c r="J590" i="16" s="1"/>
  <c r="G285" i="16"/>
  <c r="E340" i="16"/>
  <c r="E421" i="16"/>
  <c r="E687" i="16"/>
  <c r="I829" i="16"/>
  <c r="E829" i="16" s="1"/>
  <c r="K839" i="16"/>
  <c r="L1059" i="16"/>
  <c r="L1033" i="16" s="1"/>
  <c r="L1032" i="16" s="1"/>
  <c r="E1404" i="16"/>
  <c r="E1840" i="16"/>
  <c r="L1777" i="16"/>
  <c r="K4908" i="16"/>
  <c r="K4932" i="16" s="1"/>
  <c r="K4931" i="16" s="1"/>
  <c r="K4869" i="16" s="1"/>
  <c r="K4868" i="16" s="1"/>
  <c r="K751" i="16"/>
  <c r="K750" i="16"/>
  <c r="L2366" i="16"/>
  <c r="L2365" i="16" s="1"/>
  <c r="I2839" i="16"/>
  <c r="I2801" i="16" s="1"/>
  <c r="I3431" i="16"/>
  <c r="I3430" i="16" s="1"/>
  <c r="I2893" i="16"/>
  <c r="E2893" i="16" s="1"/>
  <c r="I3532" i="16"/>
  <c r="I3531" i="16" s="1"/>
  <c r="J3483" i="16"/>
  <c r="E3483" i="16" s="1"/>
  <c r="E3484" i="16"/>
  <c r="G4618" i="16"/>
  <c r="E4619" i="16"/>
  <c r="L673" i="16"/>
  <c r="L672" i="16" s="1"/>
  <c r="G711" i="16"/>
  <c r="I1441" i="16"/>
  <c r="E1441" i="16" s="1"/>
  <c r="F1703" i="16"/>
  <c r="L4908" i="16"/>
  <c r="L751" i="16"/>
  <c r="L750" i="16"/>
  <c r="M2366" i="16"/>
  <c r="M2365" i="16" s="1"/>
  <c r="E2380" i="16"/>
  <c r="M2463" i="16"/>
  <c r="L2537" i="16"/>
  <c r="F2586" i="16"/>
  <c r="F2585" i="16" s="1"/>
  <c r="F2547" i="16" s="1"/>
  <c r="M3139" i="16"/>
  <c r="M3138" i="16" s="1"/>
  <c r="G3371" i="16"/>
  <c r="L3693" i="16"/>
  <c r="L3692" i="16" s="1"/>
  <c r="E3767" i="16"/>
  <c r="G3766" i="16"/>
  <c r="E3766" i="16" s="1"/>
  <c r="G4953" i="16"/>
  <c r="E4954" i="16"/>
  <c r="G4164" i="16"/>
  <c r="G4962" i="16"/>
  <c r="L754" i="16"/>
  <c r="L4246" i="16"/>
  <c r="L4180" i="16" s="1"/>
  <c r="E1131" i="16"/>
  <c r="M2199" i="16"/>
  <c r="M2200" i="16"/>
  <c r="J4049" i="16"/>
  <c r="J4048" i="16" s="1"/>
  <c r="J3986" i="16" s="1"/>
  <c r="L2065" i="16"/>
  <c r="L2064" i="16" s="1"/>
  <c r="E3470" i="16"/>
  <c r="H3465" i="16"/>
  <c r="M1772" i="16"/>
  <c r="M1770" i="16" s="1"/>
  <c r="M3439" i="16"/>
  <c r="I4908" i="16"/>
  <c r="I4870" i="16" s="1"/>
  <c r="I751" i="16"/>
  <c r="I750" i="16"/>
  <c r="K3612" i="16"/>
  <c r="K2923" i="16"/>
  <c r="H285" i="16"/>
  <c r="H281" i="16" s="1"/>
  <c r="H280" i="16" s="1"/>
  <c r="M464" i="16"/>
  <c r="M461" i="16" s="1"/>
  <c r="I285" i="16"/>
  <c r="E420" i="16"/>
  <c r="G419" i="16"/>
  <c r="K829" i="16"/>
  <c r="E1017" i="16"/>
  <c r="E1087" i="16"/>
  <c r="E1142" i="16"/>
  <c r="J1441" i="16"/>
  <c r="G1703" i="16"/>
  <c r="E1704" i="16"/>
  <c r="L1781" i="16"/>
  <c r="E1904" i="16"/>
  <c r="K3619" i="16"/>
  <c r="K646" i="16"/>
  <c r="G2095" i="16"/>
  <c r="E2095" i="16" s="1"/>
  <c r="E2098" i="16"/>
  <c r="E2131" i="16"/>
  <c r="J2130" i="16"/>
  <c r="E2587" i="16"/>
  <c r="G2586" i="16"/>
  <c r="K2893" i="16"/>
  <c r="K3532" i="16"/>
  <c r="K3531" i="16" s="1"/>
  <c r="H3619" i="16"/>
  <c r="E3619" i="16" s="1"/>
  <c r="G4273" i="16"/>
  <c r="G4829" i="16"/>
  <c r="E2025" i="16"/>
  <c r="G2022" i="16"/>
  <c r="E327" i="16"/>
  <c r="E464" i="16"/>
  <c r="M3552" i="16"/>
  <c r="M660" i="16"/>
  <c r="M659" i="16" s="1"/>
  <c r="M658" i="16" s="1"/>
  <c r="M3640" i="16"/>
  <c r="M1937" i="16"/>
  <c r="M1936" i="16" s="1"/>
  <c r="I2713" i="16"/>
  <c r="I2671" i="16" s="1"/>
  <c r="E2896" i="16"/>
  <c r="J3268" i="16"/>
  <c r="E2597" i="16"/>
  <c r="G2596" i="16"/>
  <c r="E2596" i="16" s="1"/>
  <c r="E3235" i="16"/>
  <c r="G3232" i="16"/>
  <c r="E3232" i="16" s="1"/>
  <c r="E5007" i="16"/>
  <c r="G5006" i="16"/>
  <c r="M45" i="16"/>
  <c r="M16" i="16" s="1"/>
  <c r="L289" i="16"/>
  <c r="L285" i="16" s="1"/>
  <c r="L281" i="16" s="1"/>
  <c r="L280" i="16" s="1"/>
  <c r="J735" i="16"/>
  <c r="J3763" i="16"/>
  <c r="G4405" i="16"/>
  <c r="E4405" i="16" s="1"/>
  <c r="E4406" i="16"/>
  <c r="F285" i="16"/>
  <c r="E120" i="16"/>
  <c r="J285" i="16"/>
  <c r="E323" i="16"/>
  <c r="E335" i="16"/>
  <c r="H436" i="16"/>
  <c r="G515" i="16"/>
  <c r="G480" i="16" s="1"/>
  <c r="J686" i="16"/>
  <c r="E699" i="16"/>
  <c r="L829" i="16"/>
  <c r="L935" i="16"/>
  <c r="L909" i="16" s="1"/>
  <c r="L908" i="16" s="1"/>
  <c r="L907" i="16" s="1"/>
  <c r="E1027" i="16"/>
  <c r="I1033" i="16"/>
  <c r="I1032" i="16" s="1"/>
  <c r="E1209" i="16"/>
  <c r="G1247" i="16"/>
  <c r="E1590" i="16"/>
  <c r="H1703" i="16"/>
  <c r="M1713" i="16"/>
  <c r="M1781" i="16"/>
  <c r="K2128" i="16"/>
  <c r="K2129" i="16"/>
  <c r="L2186" i="16"/>
  <c r="H2585" i="16"/>
  <c r="G2900" i="16"/>
  <c r="L3532" i="16"/>
  <c r="L3531" i="16" s="1"/>
  <c r="L2893" i="16"/>
  <c r="H3562" i="16"/>
  <c r="E3562" i="16" s="1"/>
  <c r="E3563" i="16"/>
  <c r="G67" i="16"/>
  <c r="K525" i="16"/>
  <c r="K170" i="16"/>
  <c r="K523" i="16" s="1"/>
  <c r="K285" i="16"/>
  <c r="K281" i="16" s="1"/>
  <c r="K280" i="16" s="1"/>
  <c r="K279" i="16" s="1"/>
  <c r="E328" i="16"/>
  <c r="E391" i="16"/>
  <c r="G390" i="16"/>
  <c r="I436" i="16"/>
  <c r="H515" i="16"/>
  <c r="E580" i="16"/>
  <c r="F680" i="16"/>
  <c r="F679" i="16" s="1"/>
  <c r="M935" i="16"/>
  <c r="M909" i="16" s="1"/>
  <c r="M908" i="16" s="1"/>
  <c r="M907" i="16" s="1"/>
  <c r="I968" i="16"/>
  <c r="E1356" i="16"/>
  <c r="K1617" i="16"/>
  <c r="E1645" i="16"/>
  <c r="H3002" i="16"/>
  <c r="H2939" i="16"/>
  <c r="H2938" i="16" s="1"/>
  <c r="M2893" i="16"/>
  <c r="M3532" i="16"/>
  <c r="M3531" i="16" s="1"/>
  <c r="L525" i="16"/>
  <c r="L170" i="16"/>
  <c r="L523" i="16" s="1"/>
  <c r="G310" i="16"/>
  <c r="J436" i="16"/>
  <c r="I515" i="16"/>
  <c r="E573" i="16"/>
  <c r="E751" i="16"/>
  <c r="L840" i="16"/>
  <c r="K1246" i="16"/>
  <c r="G1452" i="16"/>
  <c r="E1452" i="16" s="1"/>
  <c r="E1453" i="16"/>
  <c r="M3339" i="16"/>
  <c r="E1771" i="16"/>
  <c r="J2684" i="16"/>
  <c r="J2672" i="16" s="1"/>
  <c r="E2685" i="16"/>
  <c r="F2876" i="16"/>
  <c r="F2875" i="16" s="1"/>
  <c r="I2900" i="16"/>
  <c r="E2919" i="16"/>
  <c r="G2918" i="16"/>
  <c r="I2939" i="16"/>
  <c r="I2938" i="16" s="1"/>
  <c r="E3080" i="16"/>
  <c r="F3416" i="16"/>
  <c r="F3415" i="16" s="1"/>
  <c r="E3582" i="16"/>
  <c r="J2925" i="16"/>
  <c r="E2925" i="16" s="1"/>
  <c r="E1147" i="16"/>
  <c r="E1557" i="16"/>
  <c r="H4615" i="16"/>
  <c r="H4602" i="16" s="1"/>
  <c r="E4602" i="16" s="1"/>
  <c r="H1603" i="16"/>
  <c r="H748" i="16" s="1"/>
  <c r="H735" i="16" s="1"/>
  <c r="G1956" i="16"/>
  <c r="L2129" i="16"/>
  <c r="L2067" i="16" s="1"/>
  <c r="L2128" i="16"/>
  <c r="E2253" i="16"/>
  <c r="G2290" i="16"/>
  <c r="E2290" i="16" s="1"/>
  <c r="E2291" i="16"/>
  <c r="E2724" i="16"/>
  <c r="E2775" i="16"/>
  <c r="G2774" i="16"/>
  <c r="E2774" i="16" s="1"/>
  <c r="K2839" i="16"/>
  <c r="E3710" i="16"/>
  <c r="I3709" i="16"/>
  <c r="E3709" i="16" s="1"/>
  <c r="M3786" i="16"/>
  <c r="M3785" i="16" s="1"/>
  <c r="J3786" i="16"/>
  <c r="J3785" i="16" s="1"/>
  <c r="L4107" i="16"/>
  <c r="G4271" i="16"/>
  <c r="E4271" i="16" s="1"/>
  <c r="E4331" i="16"/>
  <c r="E674" i="16"/>
  <c r="E786" i="16"/>
  <c r="E917" i="16"/>
  <c r="J1047" i="16"/>
  <c r="E1047" i="16" s="1"/>
  <c r="E1048" i="16"/>
  <c r="E1299" i="16"/>
  <c r="E1500" i="16"/>
  <c r="I4615" i="16"/>
  <c r="I4602" i="16" s="1"/>
  <c r="I1603" i="16"/>
  <c r="I748" i="16" s="1"/>
  <c r="J1644" i="16"/>
  <c r="J1654" i="16"/>
  <c r="F1752" i="16"/>
  <c r="J3552" i="16"/>
  <c r="J1796" i="16"/>
  <c r="J1795" i="16" s="1"/>
  <c r="J1781" i="16" s="1"/>
  <c r="H1957" i="16"/>
  <c r="H1956" i="16" s="1"/>
  <c r="H2937" i="16"/>
  <c r="H2935" i="16" s="1"/>
  <c r="H3064" i="16"/>
  <c r="H3074" i="16" s="1"/>
  <c r="E3341" i="16"/>
  <c r="J3652" i="16"/>
  <c r="J3651" i="16" s="1"/>
  <c r="J2913" i="16"/>
  <c r="J2912" i="16" s="1"/>
  <c r="J2911" i="16" s="1"/>
  <c r="E4045" i="16"/>
  <c r="E4321" i="16"/>
  <c r="J5069" i="16"/>
  <c r="H5192" i="16"/>
  <c r="E5193" i="16"/>
  <c r="G3608" i="16"/>
  <c r="E2101" i="16"/>
  <c r="J2169" i="16"/>
  <c r="J2195" i="16" s="1"/>
  <c r="J2186" i="16" s="1"/>
  <c r="M3780" i="16"/>
  <c r="M3778" i="16" s="1"/>
  <c r="M3765" i="16" s="1"/>
  <c r="M3692" i="16" s="1"/>
  <c r="M2231" i="16"/>
  <c r="M2197" i="16" s="1"/>
  <c r="E2270" i="16"/>
  <c r="G2267" i="16"/>
  <c r="E2267" i="16" s="1"/>
  <c r="E2438" i="16"/>
  <c r="G2437" i="16"/>
  <c r="E2437" i="16" s="1"/>
  <c r="H2839" i="16"/>
  <c r="K3534" i="16"/>
  <c r="G4084" i="16"/>
  <c r="E4087" i="16"/>
  <c r="E4753" i="16"/>
  <c r="G4179" i="16"/>
  <c r="E4179" i="16" s="1"/>
  <c r="E649" i="16"/>
  <c r="H757" i="16"/>
  <c r="H756" i="16" s="1"/>
  <c r="H755" i="16" s="1"/>
  <c r="M840" i="16"/>
  <c r="J1418" i="16"/>
  <c r="E1418" i="16" s="1"/>
  <c r="L3339" i="16"/>
  <c r="E1575" i="16"/>
  <c r="G1845" i="16"/>
  <c r="G4724" i="16"/>
  <c r="E2037" i="16"/>
  <c r="H4841" i="16"/>
  <c r="G2141" i="16"/>
  <c r="E2141" i="16" s="1"/>
  <c r="L3268" i="16"/>
  <c r="E4457" i="16"/>
  <c r="G4456" i="16"/>
  <c r="G3024" i="16"/>
  <c r="E3024" i="16" s="1"/>
  <c r="E3311" i="16"/>
  <c r="H3309" i="16"/>
  <c r="E3309" i="16" s="1"/>
  <c r="H2920" i="16"/>
  <c r="E2920" i="16" s="1"/>
  <c r="I3921" i="16"/>
  <c r="I3920" i="16" s="1"/>
  <c r="M4514" i="16"/>
  <c r="M4572" i="16"/>
  <c r="M4513" i="16" s="1"/>
  <c r="J4765" i="16"/>
  <c r="E4765" i="16" s="1"/>
  <c r="E4766" i="16"/>
  <c r="F5196" i="16"/>
  <c r="F5195" i="16" s="1"/>
  <c r="E5261" i="16"/>
  <c r="K1418" i="16"/>
  <c r="J1618" i="16"/>
  <c r="J1617" i="16" s="1"/>
  <c r="J1577" i="16" s="1"/>
  <c r="H1654" i="16"/>
  <c r="G1680" i="16"/>
  <c r="G1832" i="16"/>
  <c r="E1833" i="16"/>
  <c r="I3618" i="16"/>
  <c r="I645" i="16"/>
  <c r="I1922" i="16"/>
  <c r="E1996" i="16"/>
  <c r="G1988" i="16"/>
  <c r="E2035" i="16"/>
  <c r="H2198" i="16"/>
  <c r="F2236" i="16"/>
  <c r="E2603" i="16"/>
  <c r="G2485" i="16"/>
  <c r="E2485" i="16" s="1"/>
  <c r="E2977" i="16"/>
  <c r="G2976" i="16"/>
  <c r="E2976" i="16" s="1"/>
  <c r="E3036" i="16"/>
  <c r="M3509" i="16"/>
  <c r="E3772" i="16"/>
  <c r="K4834" i="16"/>
  <c r="K4180" i="16" s="1"/>
  <c r="K4183" i="16"/>
  <c r="J4967" i="16"/>
  <c r="I1703" i="16"/>
  <c r="K355" i="16"/>
  <c r="L355" i="16"/>
  <c r="M355" i="16"/>
  <c r="M342" i="16" s="1"/>
  <c r="M330" i="16" s="1"/>
  <c r="E561" i="16"/>
  <c r="I886" i="16"/>
  <c r="I885" i="16" s="1"/>
  <c r="I839" i="16" s="1"/>
  <c r="I904" i="16" s="1"/>
  <c r="I903" i="16" s="1"/>
  <c r="I774" i="16" s="1"/>
  <c r="F909" i="16"/>
  <c r="F908" i="16" s="1"/>
  <c r="K2914" i="16"/>
  <c r="I2198" i="16"/>
  <c r="F2241" i="16"/>
  <c r="F2240" i="16" s="1"/>
  <c r="K2300" i="16"/>
  <c r="H2339" i="16"/>
  <c r="M2488" i="16"/>
  <c r="M2487" i="16" s="1"/>
  <c r="I3127" i="16"/>
  <c r="E3127" i="16" s="1"/>
  <c r="E3132" i="16"/>
  <c r="E3178" i="16"/>
  <c r="M3270" i="16"/>
  <c r="M3269" i="16" s="1"/>
  <c r="E3449" i="16"/>
  <c r="G3448" i="16"/>
  <c r="E3448" i="16" s="1"/>
  <c r="M3534" i="16"/>
  <c r="I4252" i="16"/>
  <c r="I4251" i="16" s="1"/>
  <c r="I4250" i="16" s="1"/>
  <c r="I4187" i="16"/>
  <c r="I4186" i="16" s="1"/>
  <c r="I4185" i="16" s="1"/>
  <c r="I4184" i="16" s="1"/>
  <c r="K4375" i="16"/>
  <c r="K4374" i="16" s="1"/>
  <c r="G4651" i="16"/>
  <c r="L4895" i="16"/>
  <c r="L4932" i="16" s="1"/>
  <c r="L4931" i="16" s="1"/>
  <c r="L4164" i="16"/>
  <c r="L4163" i="16" s="1"/>
  <c r="F5031" i="16"/>
  <c r="J886" i="16"/>
  <c r="J885" i="16" s="1"/>
  <c r="F1082" i="16"/>
  <c r="H1369" i="16"/>
  <c r="H1331" i="16" s="1"/>
  <c r="H1387" i="16" s="1"/>
  <c r="H1269" i="16" s="1"/>
  <c r="H1268" i="16" s="1"/>
  <c r="H3373" i="16"/>
  <c r="E1552" i="16"/>
  <c r="K3618" i="16"/>
  <c r="K1922" i="16"/>
  <c r="G3640" i="16"/>
  <c r="G1937" i="16"/>
  <c r="H4913" i="16"/>
  <c r="E2172" i="16"/>
  <c r="H2171" i="16"/>
  <c r="H2170" i="16" s="1"/>
  <c r="H2169" i="16" s="1"/>
  <c r="J2198" i="16"/>
  <c r="E2212" i="16"/>
  <c r="G2211" i="16"/>
  <c r="I2237" i="16"/>
  <c r="G3064" i="16"/>
  <c r="G4554" i="16"/>
  <c r="G4187" i="16"/>
  <c r="K4792" i="16"/>
  <c r="K4791" i="16" s="1"/>
  <c r="K4862" i="16"/>
  <c r="K4789" i="16" s="1"/>
  <c r="M4869" i="16"/>
  <c r="M4868" i="16" s="1"/>
  <c r="G3138" i="16"/>
  <c r="J5195" i="16"/>
  <c r="G5210" i="16"/>
  <c r="E5210" i="16" s="1"/>
  <c r="E5211" i="16"/>
  <c r="G4200" i="16"/>
  <c r="M723" i="16"/>
  <c r="M722" i="16" s="1"/>
  <c r="G2198" i="16"/>
  <c r="E2198" i="16" s="1"/>
  <c r="J343" i="16"/>
  <c r="K343" i="16"/>
  <c r="K342" i="16" s="1"/>
  <c r="I682" i="16"/>
  <c r="E792" i="16"/>
  <c r="H909" i="16"/>
  <c r="H1007" i="16"/>
  <c r="E1060" i="16"/>
  <c r="G1082" i="16"/>
  <c r="E1082" i="16" s="1"/>
  <c r="H1175" i="16"/>
  <c r="E1175" i="16" s="1"/>
  <c r="M1617" i="16"/>
  <c r="M1577" i="16" s="1"/>
  <c r="J1680" i="16"/>
  <c r="L3618" i="16"/>
  <c r="L2877" i="16" s="1"/>
  <c r="L1922" i="16"/>
  <c r="I2920" i="16"/>
  <c r="L3074" i="16"/>
  <c r="L3139" i="16"/>
  <c r="L3138" i="16" s="1"/>
  <c r="G3465" i="16"/>
  <c r="E3465" i="16" s="1"/>
  <c r="E3466" i="16"/>
  <c r="E3565" i="16"/>
  <c r="G3575" i="16"/>
  <c r="E3575" i="16" s="1"/>
  <c r="E3586" i="16"/>
  <c r="H4572" i="16"/>
  <c r="H4513" i="16" s="1"/>
  <c r="H4453" i="16" s="1"/>
  <c r="H4514" i="16"/>
  <c r="M4716" i="16"/>
  <c r="M4715" i="16" s="1"/>
  <c r="M4714" i="16" s="1"/>
  <c r="M4148" i="16"/>
  <c r="M4139" i="16" s="1"/>
  <c r="M4138" i="16" s="1"/>
  <c r="K1441" i="16"/>
  <c r="F1654" i="16"/>
  <c r="F1653" i="16" s="1"/>
  <c r="E2416" i="16"/>
  <c r="J2415" i="16"/>
  <c r="G4792" i="16"/>
  <c r="G4862" i="16"/>
  <c r="E4862" i="16" s="1"/>
  <c r="E4800" i="16"/>
  <c r="I4177" i="16"/>
  <c r="I4176" i="16" s="1"/>
  <c r="I2672" i="16"/>
  <c r="E107" i="16"/>
  <c r="L343" i="16"/>
  <c r="E594" i="16"/>
  <c r="J682" i="16"/>
  <c r="E692" i="16"/>
  <c r="E764" i="16"/>
  <c r="G804" i="16"/>
  <c r="E804" i="16" s="1"/>
  <c r="I1007" i="16"/>
  <c r="I1006" i="16" s="1"/>
  <c r="E1145" i="16"/>
  <c r="E1407" i="16"/>
  <c r="G1406" i="16"/>
  <c r="E1406" i="16" s="1"/>
  <c r="L1654" i="16"/>
  <c r="E1669" i="16"/>
  <c r="G1668" i="16"/>
  <c r="E1668" i="16" s="1"/>
  <c r="K1680" i="16"/>
  <c r="K1654" i="16" s="1"/>
  <c r="E1727" i="16"/>
  <c r="K1832" i="16"/>
  <c r="M3618" i="16"/>
  <c r="M1922" i="16"/>
  <c r="E2130" i="16"/>
  <c r="H2366" i="16"/>
  <c r="H2365" i="16" s="1"/>
  <c r="G2392" i="16"/>
  <c r="E2392" i="16" s="1"/>
  <c r="E2537" i="16"/>
  <c r="E2902" i="16"/>
  <c r="J2920" i="16"/>
  <c r="J2918" i="16" s="1"/>
  <c r="E3255" i="16"/>
  <c r="L4187" i="16"/>
  <c r="L4186" i="16" s="1"/>
  <c r="L4185" i="16" s="1"/>
  <c r="L4184" i="16" s="1"/>
  <c r="L4252" i="16"/>
  <c r="L4251" i="16" s="1"/>
  <c r="L4250" i="16" s="1"/>
  <c r="E4418" i="16"/>
  <c r="K4773" i="16"/>
  <c r="K4772" i="16" s="1"/>
  <c r="K4713" i="16" s="1"/>
  <c r="J1007" i="16"/>
  <c r="J1006" i="16" s="1"/>
  <c r="J968" i="16" s="1"/>
  <c r="J907" i="16" s="1"/>
  <c r="F1033" i="16"/>
  <c r="F1032" i="16" s="1"/>
  <c r="F1030" i="16" s="1"/>
  <c r="F773" i="16" s="1"/>
  <c r="J1175" i="16"/>
  <c r="J1149" i="16" s="1"/>
  <c r="J1148" i="16" s="1"/>
  <c r="E1284" i="16"/>
  <c r="I1544" i="16"/>
  <c r="I1517" i="16" s="1"/>
  <c r="J3640" i="16"/>
  <c r="J2058" i="16"/>
  <c r="J1937" i="16"/>
  <c r="J1936" i="16" s="1"/>
  <c r="E2052" i="16"/>
  <c r="I2366" i="16"/>
  <c r="I2365" i="16" s="1"/>
  <c r="H2673" i="16"/>
  <c r="E2674" i="16"/>
  <c r="M2878" i="16"/>
  <c r="E3239" i="16"/>
  <c r="G3238" i="16"/>
  <c r="E3238" i="16" s="1"/>
  <c r="E3350" i="16"/>
  <c r="H2929" i="16"/>
  <c r="E2929" i="16" s="1"/>
  <c r="E3668" i="16"/>
  <c r="M4164" i="16"/>
  <c r="M4163" i="16" s="1"/>
  <c r="M4739" i="16"/>
  <c r="G262" i="16"/>
  <c r="F886" i="16"/>
  <c r="F885" i="16" s="1"/>
  <c r="F839" i="16" s="1"/>
  <c r="F3617" i="16"/>
  <c r="F3616" i="16" s="1"/>
  <c r="L4455" i="16"/>
  <c r="E170" i="16"/>
  <c r="E507" i="16"/>
  <c r="L1441" i="16"/>
  <c r="K3010" i="16"/>
  <c r="K3009" i="16" s="1"/>
  <c r="L646" i="16"/>
  <c r="E437" i="16"/>
  <c r="M646" i="16"/>
  <c r="L682" i="16"/>
  <c r="L680" i="16" s="1"/>
  <c r="L679" i="16" s="1"/>
  <c r="E714" i="16"/>
  <c r="J1304" i="16"/>
  <c r="J1272" i="16" s="1"/>
  <c r="J1271" i="16" s="1"/>
  <c r="L3373" i="16"/>
  <c r="L3372" i="16" s="1"/>
  <c r="L3371" i="16" s="1"/>
  <c r="L1551" i="16"/>
  <c r="L1550" i="16" s="1"/>
  <c r="L1517" i="16" s="1"/>
  <c r="M2034" i="16"/>
  <c r="M1985" i="16" s="1"/>
  <c r="G4925" i="16"/>
  <c r="E4925" i="16" s="1"/>
  <c r="E4926" i="16"/>
  <c r="K2200" i="16"/>
  <c r="K2210" i="16"/>
  <c r="K2211" i="16"/>
  <c r="K2199" i="16" s="1"/>
  <c r="J2366" i="16"/>
  <c r="J2365" i="16" s="1"/>
  <c r="E2420" i="16"/>
  <c r="G2415" i="16"/>
  <c r="H2971" i="16"/>
  <c r="H2970" i="16" s="1"/>
  <c r="H2906" i="16"/>
  <c r="H2905" i="16" s="1"/>
  <c r="H2904" i="16" s="1"/>
  <c r="E3002" i="16"/>
  <c r="I3206" i="16"/>
  <c r="I3205" i="16" s="1"/>
  <c r="I3266" i="16"/>
  <c r="I3204" i="16" s="1"/>
  <c r="E3384" i="16"/>
  <c r="K4554" i="16"/>
  <c r="K4553" i="16" s="1"/>
  <c r="K4552" i="16" s="1"/>
  <c r="K4187" i="16"/>
  <c r="E2126" i="16"/>
  <c r="G2301" i="16"/>
  <c r="E2301" i="16" s="1"/>
  <c r="L2488" i="16"/>
  <c r="L2487" i="16" s="1"/>
  <c r="E2715" i="16"/>
  <c r="G2714" i="16"/>
  <c r="L2878" i="16"/>
  <c r="G3365" i="16"/>
  <c r="E3365" i="16" s="1"/>
  <c r="I3763" i="16"/>
  <c r="I3693" i="16" s="1"/>
  <c r="I3692" i="16" s="1"/>
  <c r="E3696" i="16"/>
  <c r="E4217" i="16"/>
  <c r="G4216" i="16"/>
  <c r="E4216" i="16" s="1"/>
  <c r="L4193" i="16"/>
  <c r="I4553" i="16"/>
  <c r="I4552" i="16" s="1"/>
  <c r="E4859" i="16"/>
  <c r="H4789" i="16"/>
  <c r="E4922" i="16"/>
  <c r="G4921" i="16"/>
  <c r="E4921" i="16" s="1"/>
  <c r="E3003" i="16"/>
  <c r="G2939" i="16"/>
  <c r="L3206" i="16"/>
  <c r="L3205" i="16" s="1"/>
  <c r="L3266" i="16"/>
  <c r="L3204" i="16" s="1"/>
  <c r="K3509" i="16"/>
  <c r="K3575" i="16"/>
  <c r="L4058" i="16"/>
  <c r="L4057" i="16" s="1"/>
  <c r="H4072" i="16"/>
  <c r="E4072" i="16" s="1"/>
  <c r="E4073" i="16"/>
  <c r="G4755" i="16"/>
  <c r="G2892" i="16"/>
  <c r="G3073" i="16"/>
  <c r="E3073" i="16" s="1"/>
  <c r="K3081" i="16"/>
  <c r="K2880" i="16"/>
  <c r="K2879" i="16" s="1"/>
  <c r="L3309" i="16"/>
  <c r="L3270" i="16" s="1"/>
  <c r="L3269" i="16" s="1"/>
  <c r="L2920" i="16"/>
  <c r="L2918" i="16" s="1"/>
  <c r="G3378" i="16"/>
  <c r="E3378" i="16" s="1"/>
  <c r="E3379" i="16"/>
  <c r="J4014" i="16"/>
  <c r="J3988" i="16" s="1"/>
  <c r="J3987" i="16" s="1"/>
  <c r="E4015" i="16"/>
  <c r="M5154" i="16"/>
  <c r="M5214" i="16" s="1"/>
  <c r="M5213" i="16" s="1"/>
  <c r="M5153" i="16" s="1"/>
  <c r="M4965" i="16" s="1"/>
  <c r="J840" i="16"/>
  <c r="K958" i="16"/>
  <c r="E1629" i="16"/>
  <c r="G1900" i="16"/>
  <c r="E1900" i="16" s="1"/>
  <c r="J3609" i="16"/>
  <c r="J3608" i="16" s="1"/>
  <c r="J3534" i="16" s="1"/>
  <c r="J1911" i="16"/>
  <c r="F2069" i="16"/>
  <c r="F2068" i="16" s="1"/>
  <c r="M2302" i="16"/>
  <c r="M2301" i="16" s="1"/>
  <c r="M2300" i="16"/>
  <c r="E2399" i="16"/>
  <c r="K2672" i="16"/>
  <c r="H5179" i="16"/>
  <c r="H4175" i="16"/>
  <c r="E4175" i="16" s="1"/>
  <c r="L3081" i="16"/>
  <c r="L2880" i="16"/>
  <c r="L2879" i="16" s="1"/>
  <c r="F3139" i="16"/>
  <c r="F3138" i="16" s="1"/>
  <c r="H3378" i="16"/>
  <c r="H2919" i="16"/>
  <c r="E3402" i="16"/>
  <c r="H3887" i="16"/>
  <c r="E3887" i="16" s="1"/>
  <c r="E3888" i="16"/>
  <c r="E4042" i="16"/>
  <c r="G4037" i="16"/>
  <c r="E4037" i="16" s="1"/>
  <c r="F4714" i="16"/>
  <c r="H4941" i="16"/>
  <c r="E4942" i="16"/>
  <c r="E5080" i="16"/>
  <c r="M1918" i="16"/>
  <c r="M2169" i="16"/>
  <c r="K2801" i="16"/>
  <c r="K2918" i="16"/>
  <c r="J2994" i="16"/>
  <c r="M3081" i="16"/>
  <c r="M3078" i="16" s="1"/>
  <c r="M3077" i="16" s="1"/>
  <c r="M3076" i="16" s="1"/>
  <c r="M2880" i="16"/>
  <c r="M2879" i="16" s="1"/>
  <c r="E3188" i="16"/>
  <c r="L4014" i="16"/>
  <c r="E4564" i="16"/>
  <c r="G4563" i="16"/>
  <c r="E4563" i="16" s="1"/>
  <c r="E4762" i="16"/>
  <c r="J4761" i="16"/>
  <c r="E1545" i="16"/>
  <c r="F1618" i="16"/>
  <c r="F1617" i="16" s="1"/>
  <c r="F1577" i="16" s="1"/>
  <c r="H4653" i="16"/>
  <c r="H1716" i="16"/>
  <c r="H1715" i="16" s="1"/>
  <c r="H1714" i="16" s="1"/>
  <c r="H1713" i="16" s="1"/>
  <c r="F1650" i="16"/>
  <c r="K1807" i="16"/>
  <c r="J1832" i="16"/>
  <c r="E1895" i="16"/>
  <c r="H2053" i="16"/>
  <c r="E2054" i="16"/>
  <c r="G2488" i="16"/>
  <c r="M2672" i="16"/>
  <c r="M2671" i="16"/>
  <c r="G2742" i="16"/>
  <c r="L2801" i="16"/>
  <c r="E3171" i="16"/>
  <c r="E3643" i="16"/>
  <c r="G3721" i="16"/>
  <c r="E3724" i="16"/>
  <c r="M4335" i="16"/>
  <c r="M4334" i="16" s="1"/>
  <c r="K4336" i="16"/>
  <c r="M4494" i="16"/>
  <c r="M4493" i="16" s="1"/>
  <c r="M4511" i="16" s="1"/>
  <c r="M4454" i="16" s="1"/>
  <c r="M4453" i="16" s="1"/>
  <c r="E5191" i="16"/>
  <c r="H1901" i="16"/>
  <c r="M3609" i="16"/>
  <c r="M3608" i="16" s="1"/>
  <c r="M1911" i="16"/>
  <c r="M1777" i="16" s="1"/>
  <c r="H2742" i="16"/>
  <c r="H2741" i="16" s="1"/>
  <c r="E2781" i="16"/>
  <c r="M2801" i="16"/>
  <c r="M2918" i="16"/>
  <c r="G2881" i="16"/>
  <c r="E2881" i="16" s="1"/>
  <c r="G3081" i="16"/>
  <c r="E3081" i="16" s="1"/>
  <c r="J3509" i="16"/>
  <c r="F4493" i="16"/>
  <c r="H1618" i="16"/>
  <c r="H1617" i="16" s="1"/>
  <c r="M1807" i="16"/>
  <c r="I1900" i="16"/>
  <c r="E3610" i="16"/>
  <c r="I3652" i="16"/>
  <c r="I3651" i="16" s="1"/>
  <c r="E2046" i="16"/>
  <c r="G2051" i="16"/>
  <c r="G1918" i="16"/>
  <c r="M2514" i="16"/>
  <c r="E2542" i="16"/>
  <c r="K2768" i="16"/>
  <c r="K2742" i="16" s="1"/>
  <c r="K2741" i="16" s="1"/>
  <c r="L3073" i="16"/>
  <c r="L3008" i="16" s="1"/>
  <c r="L2892" i="16"/>
  <c r="E3580" i="16"/>
  <c r="H2923" i="16"/>
  <c r="E2923" i="16" s="1"/>
  <c r="E3815" i="16"/>
  <c r="G3812" i="16"/>
  <c r="E3812" i="16" s="1"/>
  <c r="E3954" i="16"/>
  <c r="I3953" i="16"/>
  <c r="E3953" i="16" s="1"/>
  <c r="H3988" i="16"/>
  <c r="H3987" i="16" s="1"/>
  <c r="L4553" i="16"/>
  <c r="L4552" i="16" s="1"/>
  <c r="M1059" i="16"/>
  <c r="M1033" i="16" s="1"/>
  <c r="M1032" i="16" s="1"/>
  <c r="I1175" i="16"/>
  <c r="I1149" i="16" s="1"/>
  <c r="I1148" i="16" s="1"/>
  <c r="J3373" i="16"/>
  <c r="J3372" i="16" s="1"/>
  <c r="J3371" i="16" s="1"/>
  <c r="J1551" i="16"/>
  <c r="I1618" i="16"/>
  <c r="I1617" i="16" s="1"/>
  <c r="F2035" i="16"/>
  <c r="F2034" i="16" s="1"/>
  <c r="K2069" i="16"/>
  <c r="E2108" i="16"/>
  <c r="L2768" i="16"/>
  <c r="L2742" i="16" s="1"/>
  <c r="L2741" i="16" s="1"/>
  <c r="L2740" i="16" s="1"/>
  <c r="M3378" i="16"/>
  <c r="I3575" i="16"/>
  <c r="E3933" i="16"/>
  <c r="G3921" i="16"/>
  <c r="E4141" i="16"/>
  <c r="F4455" i="16"/>
  <c r="G4147" i="16"/>
  <c r="E4147" i="16" s="1"/>
  <c r="E4660" i="16"/>
  <c r="G4707" i="16"/>
  <c r="J4840" i="16"/>
  <c r="J4839" i="16" s="1"/>
  <c r="J4838" i="16" s="1"/>
  <c r="J4187" i="16"/>
  <c r="J4186" i="16" s="1"/>
  <c r="J4185" i="16" s="1"/>
  <c r="J4184" i="16" s="1"/>
  <c r="E2673" i="16"/>
  <c r="H2791" i="16"/>
  <c r="E2958" i="16"/>
  <c r="G2971" i="16"/>
  <c r="G2906" i="16"/>
  <c r="G3022" i="16"/>
  <c r="G3070" i="16"/>
  <c r="M3206" i="16"/>
  <c r="M3205" i="16" s="1"/>
  <c r="M3266" i="16"/>
  <c r="M3204" i="16" s="1"/>
  <c r="M3203" i="16" s="1"/>
  <c r="E3647" i="16"/>
  <c r="G3970" i="16"/>
  <c r="E3971" i="16"/>
  <c r="G4181" i="16"/>
  <c r="E4181" i="16" s="1"/>
  <c r="E4247" i="16"/>
  <c r="I5154" i="16"/>
  <c r="I5214" i="16" s="1"/>
  <c r="I5213" i="16" s="1"/>
  <c r="I5153" i="16" s="1"/>
  <c r="I4965" i="16" s="1"/>
  <c r="E1446" i="16"/>
  <c r="L1680" i="16"/>
  <c r="K3609" i="16"/>
  <c r="K3608" i="16" s="1"/>
  <c r="K1911" i="16"/>
  <c r="E2644" i="16"/>
  <c r="K3268" i="16"/>
  <c r="F4139" i="16"/>
  <c r="F4138" i="16" s="1"/>
  <c r="E5179" i="16"/>
  <c r="G3439" i="16"/>
  <c r="E1677" i="16"/>
  <c r="E3653" i="16"/>
  <c r="G2913" i="16"/>
  <c r="E2213" i="16"/>
  <c r="J2290" i="16"/>
  <c r="G2357" i="16"/>
  <c r="J2714" i="16"/>
  <c r="J2713" i="16" s="1"/>
  <c r="K2877" i="16"/>
  <c r="H3110" i="16"/>
  <c r="H3078" i="16" s="1"/>
  <c r="H3077" i="16" s="1"/>
  <c r="H3076" i="16" s="1"/>
  <c r="E3111" i="16"/>
  <c r="E3154" i="16"/>
  <c r="H3153" i="16"/>
  <c r="H3139" i="16" s="1"/>
  <c r="H3138" i="16" s="1"/>
  <c r="I3721" i="16"/>
  <c r="E3722" i="16"/>
  <c r="G3851" i="16"/>
  <c r="E3788" i="16"/>
  <c r="I4272" i="16"/>
  <c r="G4662" i="16"/>
  <c r="E4662" i="16" s="1"/>
  <c r="E4663" i="16"/>
  <c r="G5235" i="16"/>
  <c r="E5245" i="16"/>
  <c r="G1772" i="16"/>
  <c r="E1772" i="16" s="1"/>
  <c r="E1930" i="16"/>
  <c r="H3652" i="16"/>
  <c r="H3651" i="16" s="1"/>
  <c r="H3617" i="16" s="1"/>
  <c r="H3616" i="16" s="1"/>
  <c r="E2378" i="16"/>
  <c r="J2612" i="16"/>
  <c r="G2638" i="16"/>
  <c r="K2714" i="16"/>
  <c r="K2713" i="16" s="1"/>
  <c r="K2671" i="16" s="1"/>
  <c r="E3168" i="16"/>
  <c r="J3332" i="16"/>
  <c r="J3270" i="16"/>
  <c r="J3269" i="16" s="1"/>
  <c r="E3863" i="16"/>
  <c r="G3855" i="16"/>
  <c r="E4021" i="16"/>
  <c r="G4020" i="16"/>
  <c r="E4020" i="16" s="1"/>
  <c r="K5092" i="16"/>
  <c r="M682" i="16"/>
  <c r="H4193" i="16"/>
  <c r="H2877" i="16"/>
  <c r="G1603" i="16"/>
  <c r="J3439" i="16"/>
  <c r="J1772" i="16"/>
  <c r="J1770" i="16" s="1"/>
  <c r="H1807" i="16"/>
  <c r="H1781" i="16" s="1"/>
  <c r="E1923" i="16"/>
  <c r="L1949" i="16"/>
  <c r="E2077" i="16"/>
  <c r="E2207" i="16"/>
  <c r="M2267" i="16"/>
  <c r="M2241" i="16" s="1"/>
  <c r="E2615" i="16"/>
  <c r="I2638" i="16"/>
  <c r="I2612" i="16" s="1"/>
  <c r="E3039" i="16"/>
  <c r="J3783" i="16"/>
  <c r="G4310" i="16"/>
  <c r="E4311" i="16"/>
  <c r="E4349" i="16"/>
  <c r="G4348" i="16"/>
  <c r="E4348" i="16" s="1"/>
  <c r="K1392" i="16"/>
  <c r="K1391" i="16" s="1"/>
  <c r="K1390" i="16" s="1"/>
  <c r="I3338" i="16"/>
  <c r="I3337" i="16" s="1"/>
  <c r="I3408" i="16" s="1"/>
  <c r="I3407" i="16" s="1"/>
  <c r="I3336" i="16" s="1"/>
  <c r="L1567" i="16"/>
  <c r="K1772" i="16"/>
  <c r="K3439" i="16"/>
  <c r="E3618" i="16"/>
  <c r="M1949" i="16"/>
  <c r="K3652" i="16"/>
  <c r="K3651" i="16" s="1"/>
  <c r="J2929" i="16"/>
  <c r="E2999" i="16"/>
  <c r="G3532" i="16"/>
  <c r="E3433" i="16"/>
  <c r="G3652" i="16"/>
  <c r="K3921" i="16"/>
  <c r="K3920" i="16" s="1"/>
  <c r="L4151" i="16"/>
  <c r="L4150" i="16" s="1"/>
  <c r="L4190" i="16"/>
  <c r="H4431" i="16"/>
  <c r="E4442" i="16"/>
  <c r="E4907" i="16"/>
  <c r="H4895" i="16"/>
  <c r="H4932" i="16" s="1"/>
  <c r="H4931" i="16" s="1"/>
  <c r="F5092" i="16"/>
  <c r="L3439" i="16"/>
  <c r="L3431" i="16" s="1"/>
  <c r="L3430" i="16" s="1"/>
  <c r="L3416" i="16" s="1"/>
  <c r="L3415" i="16" s="1"/>
  <c r="L1772" i="16"/>
  <c r="F1832" i="16"/>
  <c r="K2638" i="16"/>
  <c r="K2612" i="16" s="1"/>
  <c r="G2672" i="16"/>
  <c r="E2826" i="16"/>
  <c r="L2983" i="16"/>
  <c r="L2944" i="16" s="1"/>
  <c r="L2943" i="16" s="1"/>
  <c r="L3006" i="16" s="1"/>
  <c r="L3005" i="16" s="1"/>
  <c r="L2942" i="16" s="1"/>
  <c r="L2924" i="16"/>
  <c r="H3431" i="16"/>
  <c r="H3430" i="16" s="1"/>
  <c r="J3772" i="16"/>
  <c r="J3767" i="16" s="1"/>
  <c r="J3766" i="16" s="1"/>
  <c r="E3773" i="16"/>
  <c r="E3929" i="16"/>
  <c r="L4335" i="16"/>
  <c r="L4334" i="16" s="1"/>
  <c r="J4336" i="16"/>
  <c r="E4831" i="16"/>
  <c r="E4843" i="16"/>
  <c r="J5080" i="16"/>
  <c r="E5081" i="16"/>
  <c r="I3070" i="16"/>
  <c r="I2889" i="16"/>
  <c r="I2888" i="16" s="1"/>
  <c r="L3127" i="16"/>
  <c r="I3270" i="16"/>
  <c r="I3269" i="16" s="1"/>
  <c r="I3332" i="16"/>
  <c r="I3268" i="16" s="1"/>
  <c r="E3428" i="16"/>
  <c r="E4097" i="16"/>
  <c r="K4163" i="16"/>
  <c r="E4446" i="16"/>
  <c r="F5222" i="16"/>
  <c r="H2921" i="16"/>
  <c r="E2921" i="16" s="1"/>
  <c r="H3575" i="16"/>
  <c r="L3763" i="16"/>
  <c r="L3695" i="16"/>
  <c r="L3694" i="16" s="1"/>
  <c r="K4204" i="16"/>
  <c r="K4269" i="16" s="1"/>
  <c r="K4268" i="16" s="1"/>
  <c r="K4203" i="16" s="1"/>
  <c r="K4202" i="16" s="1"/>
  <c r="E4578" i="16"/>
  <c r="E5093" i="16"/>
  <c r="G5092" i="16"/>
  <c r="H3612" i="16"/>
  <c r="H3534" i="16" s="1"/>
  <c r="J3721" i="16"/>
  <c r="J3695" i="16" s="1"/>
  <c r="J3694" i="16" s="1"/>
  <c r="H3855" i="16"/>
  <c r="H3854" i="16" s="1"/>
  <c r="L4839" i="16"/>
  <c r="L4838" i="16" s="1"/>
  <c r="L4790" i="16" s="1"/>
  <c r="L5210" i="16"/>
  <c r="L4200" i="16"/>
  <c r="L4199" i="16" s="1"/>
  <c r="E2470" i="16"/>
  <c r="I2742" i="16"/>
  <c r="I2741" i="16" s="1"/>
  <c r="I2740" i="16" s="1"/>
  <c r="E3018" i="16"/>
  <c r="L3036" i="16"/>
  <c r="J3319" i="16"/>
  <c r="G3744" i="16"/>
  <c r="E3744" i="16" s="1"/>
  <c r="E3749" i="16"/>
  <c r="F3835" i="16"/>
  <c r="K3855" i="16"/>
  <c r="K3854" i="16" s="1"/>
  <c r="E4337" i="16"/>
  <c r="G5023" i="16"/>
  <c r="J1901" i="16"/>
  <c r="E1913" i="16"/>
  <c r="E2053" i="16"/>
  <c r="F2912" i="16"/>
  <c r="F2911" i="16" s="1"/>
  <c r="E3065" i="16"/>
  <c r="G2936" i="16"/>
  <c r="L3078" i="16"/>
  <c r="L3077" i="16" s="1"/>
  <c r="L3076" i="16" s="1"/>
  <c r="E3734" i="16"/>
  <c r="L3855" i="16"/>
  <c r="L3854" i="16" s="1"/>
  <c r="J4577" i="16"/>
  <c r="J4643" i="16" s="1"/>
  <c r="J4642" i="16" s="1"/>
  <c r="J4576" i="16" s="1"/>
  <c r="E4853" i="16"/>
  <c r="E1687" i="16"/>
  <c r="K1901" i="16"/>
  <c r="K1777" i="16" s="1"/>
  <c r="E2268" i="16"/>
  <c r="M2586" i="16"/>
  <c r="M2585" i="16" s="1"/>
  <c r="M2547" i="16" s="1"/>
  <c r="E2651" i="16"/>
  <c r="H5197" i="16"/>
  <c r="H5196" i="16" s="1"/>
  <c r="H5195" i="16" s="1"/>
  <c r="K3025" i="16"/>
  <c r="K3024" i="16" s="1"/>
  <c r="K3073" i="16"/>
  <c r="M3188" i="16"/>
  <c r="I4014" i="16"/>
  <c r="E4017" i="16"/>
  <c r="K4965" i="16"/>
  <c r="J3338" i="16"/>
  <c r="J3337" i="16" s="1"/>
  <c r="J3408" i="16" s="1"/>
  <c r="J3407" i="16" s="1"/>
  <c r="J3336" i="16" s="1"/>
  <c r="K3372" i="16"/>
  <c r="K3371" i="16" s="1"/>
  <c r="K3338" i="16" s="1"/>
  <c r="K3337" i="16" s="1"/>
  <c r="K3408" i="16" s="1"/>
  <c r="K3407" i="16" s="1"/>
  <c r="K3336" i="16" s="1"/>
  <c r="H3632" i="16"/>
  <c r="H3631" i="16" s="1"/>
  <c r="L3652" i="16"/>
  <c r="L3651" i="16" s="1"/>
  <c r="L2913" i="16"/>
  <c r="L2912" i="16" s="1"/>
  <c r="L2911" i="16" s="1"/>
  <c r="I2929" i="16"/>
  <c r="F2366" i="16"/>
  <c r="F2365" i="16" s="1"/>
  <c r="E2624" i="16"/>
  <c r="H5201" i="16"/>
  <c r="E5201" i="16" s="1"/>
  <c r="E2719" i="16"/>
  <c r="M3025" i="16"/>
  <c r="M3024" i="16" s="1"/>
  <c r="M3010" i="16" s="1"/>
  <c r="M3009" i="16" s="1"/>
  <c r="M3073" i="16"/>
  <c r="M3008" i="16" s="1"/>
  <c r="E3086" i="16"/>
  <c r="E3919" i="16"/>
  <c r="G4049" i="16"/>
  <c r="E3990" i="16"/>
  <c r="F4037" i="16"/>
  <c r="M4190" i="16"/>
  <c r="G4188" i="16"/>
  <c r="E4188" i="16" s="1"/>
  <c r="G4495" i="16"/>
  <c r="E4497" i="16"/>
  <c r="K4176" i="16"/>
  <c r="K5006" i="16"/>
  <c r="K5005" i="16" s="1"/>
  <c r="H5092" i="16"/>
  <c r="K2366" i="16"/>
  <c r="K2365" i="16" s="1"/>
  <c r="E2515" i="16"/>
  <c r="I3990" i="16"/>
  <c r="E2916" i="16"/>
  <c r="K3078" i="16"/>
  <c r="K3077" i="16" s="1"/>
  <c r="K3076" i="16" s="1"/>
  <c r="E3273" i="16"/>
  <c r="G3442" i="16"/>
  <c r="E3442" i="16" s="1"/>
  <c r="J3575" i="16"/>
  <c r="F3855" i="16"/>
  <c r="F3854" i="16" s="1"/>
  <c r="M4049" i="16"/>
  <c r="M4048" i="16" s="1"/>
  <c r="M3986" i="16" s="1"/>
  <c r="M3783" i="16" s="1"/>
  <c r="M3988" i="16"/>
  <c r="M3987" i="16" s="1"/>
  <c r="M4251" i="16"/>
  <c r="M4250" i="16" s="1"/>
  <c r="M4204" i="16" s="1"/>
  <c r="M4269" i="16" s="1"/>
  <c r="M4268" i="16" s="1"/>
  <c r="M4203" i="16" s="1"/>
  <c r="M4202" i="16" s="1"/>
  <c r="F4552" i="16"/>
  <c r="F4514" i="16" s="1"/>
  <c r="L4649" i="16"/>
  <c r="K4716" i="16"/>
  <c r="K4715" i="16" s="1"/>
  <c r="K4714" i="16" s="1"/>
  <c r="K4148" i="16"/>
  <c r="K4139" i="16" s="1"/>
  <c r="K4138" i="16" s="1"/>
  <c r="H4739" i="16"/>
  <c r="H4164" i="16"/>
  <c r="H4163" i="16" s="1"/>
  <c r="J4790" i="16"/>
  <c r="I4840" i="16"/>
  <c r="I4839" i="16" s="1"/>
  <c r="I4838" i="16" s="1"/>
  <c r="E5071" i="16"/>
  <c r="G5070" i="16"/>
  <c r="E5167" i="16"/>
  <c r="G5166" i="16"/>
  <c r="E5166" i="16" s="1"/>
  <c r="K2994" i="16"/>
  <c r="J3022" i="16"/>
  <c r="J3010" i="16" s="1"/>
  <c r="J2889" i="16"/>
  <c r="J2888" i="16" s="1"/>
  <c r="I3786" i="16"/>
  <c r="I3785" i="16" s="1"/>
  <c r="I3851" i="16"/>
  <c r="I3846" i="16" s="1"/>
  <c r="I3784" i="16" s="1"/>
  <c r="J3835" i="16"/>
  <c r="E4115" i="16"/>
  <c r="E4242" i="16"/>
  <c r="G4229" i="16"/>
  <c r="K4331" i="16"/>
  <c r="K4271" i="16" s="1"/>
  <c r="K4274" i="16"/>
  <c r="K4273" i="16" s="1"/>
  <c r="K4272" i="16" s="1"/>
  <c r="E4386" i="16"/>
  <c r="I4385" i="16"/>
  <c r="E4385" i="16" s="1"/>
  <c r="M4912" i="16"/>
  <c r="M4911" i="16" s="1"/>
  <c r="M4910" i="16" s="1"/>
  <c r="M4936" i="16" s="1"/>
  <c r="H4980" i="16"/>
  <c r="E4986" i="16"/>
  <c r="H5027" i="16"/>
  <c r="H5023" i="16" s="1"/>
  <c r="H4966" i="16" s="1"/>
  <c r="H4157" i="16"/>
  <c r="H4151" i="16" s="1"/>
  <c r="H4150" i="16" s="1"/>
  <c r="E5192" i="16"/>
  <c r="E1814" i="16"/>
  <c r="F1884" i="16"/>
  <c r="F1883" i="16" s="1"/>
  <c r="F1842" i="16" s="1"/>
  <c r="E2026" i="16"/>
  <c r="H2058" i="16"/>
  <c r="E2058" i="16" s="1"/>
  <c r="E2527" i="16"/>
  <c r="E2799" i="16"/>
  <c r="K2878" i="16"/>
  <c r="E2989" i="16"/>
  <c r="L2889" i="16"/>
  <c r="L2888" i="16" s="1"/>
  <c r="L3022" i="16"/>
  <c r="F3414" i="16"/>
  <c r="F3335" i="16" s="1"/>
  <c r="E3629" i="16"/>
  <c r="H3686" i="16"/>
  <c r="H3615" i="16" s="1"/>
  <c r="M4193" i="16"/>
  <c r="M4274" i="16"/>
  <c r="M4273" i="16" s="1"/>
  <c r="M4272" i="16" s="1"/>
  <c r="M4331" i="16"/>
  <c r="M4271" i="16" s="1"/>
  <c r="H4618" i="16"/>
  <c r="H4617" i="16" s="1"/>
  <c r="H4616" i="16" s="1"/>
  <c r="E4726" i="16"/>
  <c r="E4757" i="16"/>
  <c r="H4756" i="16"/>
  <c r="H4755" i="16" s="1"/>
  <c r="H4754" i="16" s="1"/>
  <c r="L5131" i="16"/>
  <c r="L5130" i="16" s="1"/>
  <c r="E4830" i="16"/>
  <c r="I3010" i="16"/>
  <c r="E3208" i="16"/>
  <c r="E3218" i="16"/>
  <c r="H3268" i="16"/>
  <c r="E3587" i="16"/>
  <c r="F4186" i="16"/>
  <c r="F4185" i="16" s="1"/>
  <c r="F4184" i="16" s="1"/>
  <c r="E4284" i="16"/>
  <c r="J4455" i="16"/>
  <c r="I4618" i="16"/>
  <c r="I4617" i="16" s="1"/>
  <c r="I4616" i="16" s="1"/>
  <c r="I4577" i="16" s="1"/>
  <c r="I4643" i="16" s="1"/>
  <c r="I4642" i="16" s="1"/>
  <c r="I4576" i="16" s="1"/>
  <c r="I4575" i="16" s="1"/>
  <c r="H4187" i="16"/>
  <c r="E1808" i="16"/>
  <c r="H1884" i="16"/>
  <c r="H1937" i="16"/>
  <c r="H1936" i="16" s="1"/>
  <c r="H1922" i="16" s="1"/>
  <c r="I1963" i="16"/>
  <c r="E1963" i="16" s="1"/>
  <c r="L2547" i="16"/>
  <c r="E2841" i="16"/>
  <c r="H3206" i="16"/>
  <c r="H3205" i="16" s="1"/>
  <c r="H3266" i="16"/>
  <c r="H3204" i="16" s="1"/>
  <c r="H3203" i="16" s="1"/>
  <c r="F3388" i="16"/>
  <c r="E3537" i="16"/>
  <c r="H3695" i="16"/>
  <c r="H3694" i="16" s="1"/>
  <c r="E3960" i="16"/>
  <c r="E4090" i="16"/>
  <c r="F4940" i="16"/>
  <c r="G4968" i="16"/>
  <c r="E4968" i="16" s="1"/>
  <c r="E4969" i="16"/>
  <c r="G5016" i="16"/>
  <c r="E5016" i="16" s="1"/>
  <c r="E5017" i="16"/>
  <c r="E5076" i="16"/>
  <c r="G4177" i="16"/>
  <c r="L2994" i="16"/>
  <c r="F3365" i="16"/>
  <c r="F3338" i="16" s="1"/>
  <c r="F3337" i="16" s="1"/>
  <c r="L3534" i="16"/>
  <c r="H3786" i="16"/>
  <c r="H3785" i="16" s="1"/>
  <c r="G3904" i="16"/>
  <c r="E3904" i="16" s="1"/>
  <c r="K4193" i="16"/>
  <c r="H4310" i="16"/>
  <c r="H4272" i="16" s="1"/>
  <c r="E4480" i="16"/>
  <c r="E4689" i="16"/>
  <c r="G4688" i="16"/>
  <c r="E4688" i="16" s="1"/>
  <c r="E4710" i="16"/>
  <c r="G4739" i="16"/>
  <c r="E4740" i="16"/>
  <c r="F4790" i="16"/>
  <c r="J4157" i="16"/>
  <c r="J4151" i="16" s="1"/>
  <c r="J4150" i="16" s="1"/>
  <c r="J5027" i="16"/>
  <c r="J5023" i="16" s="1"/>
  <c r="J4966" i="16" s="1"/>
  <c r="E3256" i="16"/>
  <c r="L3332" i="16"/>
  <c r="E3330" i="16"/>
  <c r="G3677" i="16"/>
  <c r="E3677" i="16" s="1"/>
  <c r="E3678" i="16"/>
  <c r="I4967" i="16"/>
  <c r="I4968" i="16"/>
  <c r="I3064" i="16"/>
  <c r="I3074" i="16" s="1"/>
  <c r="E3755" i="16"/>
  <c r="G3693" i="16"/>
  <c r="M4840" i="16"/>
  <c r="M4839" i="16" s="1"/>
  <c r="M4838" i="16" s="1"/>
  <c r="M4790" i="16" s="1"/>
  <c r="M2768" i="16"/>
  <c r="M2742" i="16" s="1"/>
  <c r="M2741" i="16" s="1"/>
  <c r="J3064" i="16"/>
  <c r="J3074" i="16" s="1"/>
  <c r="J3008" i="16" s="1"/>
  <c r="K3851" i="16"/>
  <c r="K3846" i="16" s="1"/>
  <c r="K3784" i="16" s="1"/>
  <c r="K3786" i="16"/>
  <c r="K3785" i="16" s="1"/>
  <c r="F3812" i="16"/>
  <c r="F3786" i="16" s="1"/>
  <c r="F3785" i="16" s="1"/>
  <c r="I4084" i="16"/>
  <c r="I4058" i="16" s="1"/>
  <c r="I4057" i="16" s="1"/>
  <c r="E4256" i="16"/>
  <c r="H4189" i="16"/>
  <c r="E4498" i="16"/>
  <c r="E4589" i="16"/>
  <c r="M3652" i="16"/>
  <c r="M3651" i="16" s="1"/>
  <c r="E2167" i="16"/>
  <c r="H2944" i="16"/>
  <c r="H2943" i="16" s="1"/>
  <c r="H3006" i="16" s="1"/>
  <c r="H3005" i="16" s="1"/>
  <c r="H2942" i="16" s="1"/>
  <c r="I3165" i="16"/>
  <c r="E3165" i="16" s="1"/>
  <c r="E3339" i="16"/>
  <c r="I3534" i="16"/>
  <c r="G3669" i="16"/>
  <c r="E3669" i="16" s="1"/>
  <c r="L3851" i="16"/>
  <c r="L3846" i="16" s="1"/>
  <c r="L3784" i="16" s="1"/>
  <c r="L3783" i="16" s="1"/>
  <c r="L3786" i="16"/>
  <c r="L3785" i="16" s="1"/>
  <c r="E3884" i="16"/>
  <c r="E3948" i="16"/>
  <c r="F4058" i="16"/>
  <c r="F4057" i="16" s="1"/>
  <c r="H4467" i="16"/>
  <c r="E4467" i="16" s="1"/>
  <c r="E4468" i="16"/>
  <c r="E4836" i="16"/>
  <c r="M2069" i="16"/>
  <c r="E4908" i="16"/>
  <c r="I2877" i="16"/>
  <c r="I2944" i="16"/>
  <c r="I2943" i="16" s="1"/>
  <c r="I3006" i="16" s="1"/>
  <c r="I3005" i="16" s="1"/>
  <c r="I2942" i="16" s="1"/>
  <c r="M3644" i="16"/>
  <c r="J3693" i="16"/>
  <c r="J3692" i="16" s="1"/>
  <c r="F3921" i="16"/>
  <c r="F3920" i="16" s="1"/>
  <c r="H3947" i="16"/>
  <c r="G4058" i="16"/>
  <c r="E4061" i="16"/>
  <c r="J4176" i="16"/>
  <c r="I4374" i="16"/>
  <c r="E4621" i="16"/>
  <c r="E4182" i="16"/>
  <c r="F4868" i="16"/>
  <c r="G4882" i="16"/>
  <c r="E4882" i="16" s="1"/>
  <c r="E4883" i="16"/>
  <c r="L4911" i="16"/>
  <c r="L4910" i="16" s="1"/>
  <c r="H5261" i="16"/>
  <c r="H5260" i="16" s="1"/>
  <c r="E5260" i="16" s="1"/>
  <c r="E3654" i="16"/>
  <c r="I2936" i="16"/>
  <c r="I2935" i="16" s="1"/>
  <c r="J2877" i="16"/>
  <c r="G3509" i="16"/>
  <c r="E3510" i="16"/>
  <c r="H3783" i="16"/>
  <c r="I4139" i="16"/>
  <c r="I4138" i="16" s="1"/>
  <c r="K4189" i="16"/>
  <c r="G4515" i="16"/>
  <c r="E4515" i="16" s="1"/>
  <c r="E4516" i="16"/>
  <c r="J3036" i="16"/>
  <c r="I3615" i="16"/>
  <c r="M3695" i="16"/>
  <c r="M3694" i="16" s="1"/>
  <c r="E3752" i="16"/>
  <c r="E4197" i="16"/>
  <c r="G4196" i="16"/>
  <c r="E4637" i="16"/>
  <c r="E4837" i="16"/>
  <c r="F5154" i="16"/>
  <c r="E4206" i="16"/>
  <c r="G4205" i="16"/>
  <c r="M4187" i="16"/>
  <c r="E4259" i="16"/>
  <c r="G4193" i="16"/>
  <c r="E4193" i="16" s="1"/>
  <c r="J4739" i="16"/>
  <c r="I4773" i="16"/>
  <c r="I4772" i="16" s="1"/>
  <c r="I4713" i="16" s="1"/>
  <c r="E5155" i="16"/>
  <c r="L5196" i="16"/>
  <c r="L5195" i="16" s="1"/>
  <c r="E3843" i="16"/>
  <c r="J3921" i="16"/>
  <c r="J3920" i="16" s="1"/>
  <c r="L3970" i="16"/>
  <c r="E4244" i="16"/>
  <c r="K4179" i="16"/>
  <c r="G5104" i="16"/>
  <c r="E5104" i="16" s="1"/>
  <c r="E5105" i="16"/>
  <c r="J3465" i="16"/>
  <c r="M3721" i="16"/>
  <c r="M3744" i="16"/>
  <c r="G4014" i="16"/>
  <c r="E4014" i="16" s="1"/>
  <c r="J4172" i="16"/>
  <c r="E4172" i="16" s="1"/>
  <c r="M4431" i="16"/>
  <c r="H4179" i="16"/>
  <c r="K3465" i="16"/>
  <c r="E3568" i="16"/>
  <c r="J3612" i="16"/>
  <c r="E3819" i="16"/>
  <c r="G3818" i="16"/>
  <c r="E3818" i="16" s="1"/>
  <c r="F4163" i="16"/>
  <c r="K4243" i="16"/>
  <c r="K4652" i="16"/>
  <c r="K4651" i="16" s="1"/>
  <c r="K4650" i="16" s="1"/>
  <c r="G4834" i="16"/>
  <c r="E4834" i="16" s="1"/>
  <c r="E4835" i="16"/>
  <c r="J5260" i="16"/>
  <c r="J5222" i="16" s="1"/>
  <c r="E3282" i="16"/>
  <c r="E3419" i="16"/>
  <c r="L3465" i="16"/>
  <c r="H3509" i="16"/>
  <c r="M4200" i="16"/>
  <c r="M4199" i="16" s="1"/>
  <c r="L4243" i="16"/>
  <c r="L4204" i="16" s="1"/>
  <c r="L4269" i="16" s="1"/>
  <c r="L4268" i="16" s="1"/>
  <c r="L4203" i="16" s="1"/>
  <c r="L4202" i="16" s="1"/>
  <c r="L4177" i="16"/>
  <c r="E4527" i="16"/>
  <c r="G4526" i="16"/>
  <c r="E4526" i="16" s="1"/>
  <c r="E4623" i="16"/>
  <c r="J4179" i="16"/>
  <c r="J5192" i="16"/>
  <c r="E3870" i="16"/>
  <c r="K4455" i="16"/>
  <c r="I4932" i="16"/>
  <c r="I4931" i="16" s="1"/>
  <c r="I4869" i="16" s="1"/>
  <c r="I4868" i="16" s="1"/>
  <c r="E4628" i="16"/>
  <c r="J4147" i="16"/>
  <c r="J4707" i="16"/>
  <c r="J4706" i="16" s="1"/>
  <c r="J4649" i="16" s="1"/>
  <c r="J4652" i="16"/>
  <c r="J4651" i="16" s="1"/>
  <c r="J4650" i="16" s="1"/>
  <c r="E4690" i="16"/>
  <c r="M4707" i="16"/>
  <c r="M4706" i="16" s="1"/>
  <c r="M4649" i="16" s="1"/>
  <c r="L4967" i="16"/>
  <c r="M5006" i="16"/>
  <c r="M5005" i="16" s="1"/>
  <c r="K4014" i="16"/>
  <c r="E4191" i="16"/>
  <c r="J4274" i="16"/>
  <c r="J4273" i="16" s="1"/>
  <c r="J4272" i="16" s="1"/>
  <c r="J4148" i="16"/>
  <c r="J4139" i="16" s="1"/>
  <c r="J4138" i="16" s="1"/>
  <c r="E4376" i="16"/>
  <c r="G4375" i="16"/>
  <c r="I4790" i="16"/>
  <c r="E4803" i="16"/>
  <c r="K4311" i="16"/>
  <c r="K4310" i="16" s="1"/>
  <c r="L4375" i="16"/>
  <c r="L4374" i="16" s="1"/>
  <c r="E4758" i="16"/>
  <c r="L4179" i="16"/>
  <c r="E4850" i="16"/>
  <c r="E3399" i="16"/>
  <c r="E3924" i="16"/>
  <c r="E4052" i="16"/>
  <c r="M4181" i="16"/>
  <c r="I4495" i="16"/>
  <c r="I4494" i="16" s="1"/>
  <c r="E4496" i="16"/>
  <c r="F4967" i="16"/>
  <c r="G4839" i="16"/>
  <c r="M4980" i="16"/>
  <c r="M4979" i="16" s="1"/>
  <c r="M4157" i="16"/>
  <c r="M4151" i="16" s="1"/>
  <c r="M4150" i="16" s="1"/>
  <c r="L4148" i="16"/>
  <c r="L4139" i="16" s="1"/>
  <c r="L4138" i="16" s="1"/>
  <c r="L4716" i="16"/>
  <c r="L4715" i="16" s="1"/>
  <c r="L4714" i="16" s="1"/>
  <c r="E4842" i="16"/>
  <c r="K4967" i="16"/>
  <c r="L5092" i="16"/>
  <c r="E4499" i="16"/>
  <c r="J4554" i="16"/>
  <c r="J4553" i="16" s="1"/>
  <c r="J4552" i="16" s="1"/>
  <c r="E4631" i="16"/>
  <c r="E4769" i="16"/>
  <c r="I5131" i="16"/>
  <c r="I5130" i="16" s="1"/>
  <c r="E5130" i="16" s="1"/>
  <c r="J4164" i="16"/>
  <c r="J4163" i="16" s="1"/>
  <c r="H5222" i="16"/>
  <c r="K4618" i="16"/>
  <c r="K4617" i="16" s="1"/>
  <c r="K4616" i="16" s="1"/>
  <c r="K4577" i="16" s="1"/>
  <c r="K4643" i="16" s="1"/>
  <c r="K4642" i="16" s="1"/>
  <c r="K4576" i="16" s="1"/>
  <c r="K4575" i="16" s="1"/>
  <c r="F4838" i="16"/>
  <c r="G4895" i="16"/>
  <c r="L4940" i="16"/>
  <c r="I3612" i="16"/>
  <c r="H4182" i="16"/>
  <c r="E4253" i="16"/>
  <c r="E4590" i="16"/>
  <c r="L4618" i="16"/>
  <c r="L4617" i="16" s="1"/>
  <c r="L4616" i="16" s="1"/>
  <c r="F4576" i="16"/>
  <c r="F4575" i="16" s="1"/>
  <c r="L4789" i="16"/>
  <c r="E4085" i="16"/>
  <c r="G4107" i="16"/>
  <c r="E4165" i="16"/>
  <c r="E4312" i="16"/>
  <c r="L4188" i="16"/>
  <c r="M4618" i="16"/>
  <c r="M4617" i="16" s="1"/>
  <c r="M4616" i="16" s="1"/>
  <c r="M4577" i="16" s="1"/>
  <c r="M4643" i="16" s="1"/>
  <c r="M4642" i="16" s="1"/>
  <c r="M4576" i="16" s="1"/>
  <c r="E4634" i="16"/>
  <c r="E4844" i="16"/>
  <c r="F5070" i="16"/>
  <c r="F5069" i="16" s="1"/>
  <c r="J4175" i="16"/>
  <c r="J5179" i="16"/>
  <c r="M3970" i="16"/>
  <c r="I4107" i="16"/>
  <c r="E4159" i="16"/>
  <c r="J4252" i="16"/>
  <c r="J4251" i="16" s="1"/>
  <c r="J4250" i="16" s="1"/>
  <c r="J4204" i="16" s="1"/>
  <c r="J4269" i="16" s="1"/>
  <c r="J4268" i="16" s="1"/>
  <c r="J4203" i="16" s="1"/>
  <c r="J4202" i="16" s="1"/>
  <c r="E4557" i="16"/>
  <c r="G4189" i="16"/>
  <c r="J4912" i="16"/>
  <c r="J4911" i="16" s="1"/>
  <c r="J4910" i="16" s="1"/>
  <c r="E5012" i="16"/>
  <c r="E4914" i="16"/>
  <c r="E5262" i="16"/>
  <c r="I4834" i="16"/>
  <c r="I4180" i="16" s="1"/>
  <c r="J4189" i="16"/>
  <c r="E4759" i="16"/>
  <c r="E5198" i="16"/>
  <c r="G5197" i="16"/>
  <c r="I4181" i="16"/>
  <c r="E4916" i="16"/>
  <c r="J3812" i="16"/>
  <c r="J4058" i="16"/>
  <c r="J4057" i="16" s="1"/>
  <c r="E4317" i="16"/>
  <c r="M4652" i="16"/>
  <c r="M4651" i="16" s="1"/>
  <c r="M4650" i="16" s="1"/>
  <c r="M5192" i="16"/>
  <c r="E4262" i="16"/>
  <c r="E5194" i="16"/>
  <c r="K5197" i="16"/>
  <c r="K5196" i="16" s="1"/>
  <c r="K5195" i="16" s="1"/>
  <c r="K5154" i="16" s="1"/>
  <c r="K5214" i="16" s="1"/>
  <c r="K5213" i="16" s="1"/>
  <c r="K5153" i="16" s="1"/>
  <c r="H2878" i="16" l="1"/>
  <c r="E660" i="16"/>
  <c r="H279" i="16"/>
  <c r="H426" i="16"/>
  <c r="H418" i="16" s="1"/>
  <c r="H17" i="16"/>
  <c r="J1270" i="16"/>
  <c r="J1387" i="16"/>
  <c r="J1269" i="16" s="1"/>
  <c r="K1030" i="16"/>
  <c r="K1031" i="16"/>
  <c r="F639" i="16"/>
  <c r="F638" i="16"/>
  <c r="M1031" i="16"/>
  <c r="M1030" i="16"/>
  <c r="L2941" i="16"/>
  <c r="M1769" i="16"/>
  <c r="M1650" i="16"/>
  <c r="K416" i="16"/>
  <c r="K417" i="16"/>
  <c r="H277" i="16"/>
  <c r="H278" i="16"/>
  <c r="K709" i="16"/>
  <c r="K708" i="16"/>
  <c r="I2610" i="16"/>
  <c r="I2611" i="16"/>
  <c r="I2609" i="16" s="1"/>
  <c r="E480" i="16"/>
  <c r="G479" i="16"/>
  <c r="M1515" i="16"/>
  <c r="M1516" i="16"/>
  <c r="M1514" i="16" s="1"/>
  <c r="K2610" i="16"/>
  <c r="K2611" i="16"/>
  <c r="K2609" i="16" s="1"/>
  <c r="L1643" i="16"/>
  <c r="L1513" i="16" s="1"/>
  <c r="L1512" i="16" s="1"/>
  <c r="L1634" i="16"/>
  <c r="J4714" i="16"/>
  <c r="J417" i="16"/>
  <c r="H1779" i="16"/>
  <c r="H1780" i="16"/>
  <c r="K277" i="16"/>
  <c r="K278" i="16"/>
  <c r="J1769" i="16"/>
  <c r="J1650" i="16"/>
  <c r="K1653" i="16"/>
  <c r="K1651" i="16" s="1"/>
  <c r="K1652" i="16"/>
  <c r="J777" i="16"/>
  <c r="J775" i="16" s="1"/>
  <c r="J776" i="16"/>
  <c r="M2941" i="16"/>
  <c r="M416" i="16"/>
  <c r="M5286" i="16" s="1"/>
  <c r="M417" i="16"/>
  <c r="J4137" i="16"/>
  <c r="J4134" i="16" s="1"/>
  <c r="I773" i="16"/>
  <c r="L279" i="16"/>
  <c r="M1387" i="16"/>
  <c r="M1269" i="16" s="1"/>
  <c r="M1268" i="16" s="1"/>
  <c r="M1270" i="16"/>
  <c r="H416" i="16"/>
  <c r="H417" i="16"/>
  <c r="K4137" i="16"/>
  <c r="K4134" i="16" s="1"/>
  <c r="M15" i="16"/>
  <c r="L417" i="16"/>
  <c r="L416" i="16"/>
  <c r="H1921" i="16"/>
  <c r="H1919" i="16" s="1"/>
  <c r="H1920" i="16"/>
  <c r="I1652" i="16"/>
  <c r="I1653" i="16"/>
  <c r="I1651" i="16" s="1"/>
  <c r="L1030" i="16"/>
  <c r="L1031" i="16"/>
  <c r="M4133" i="16"/>
  <c r="L1516" i="16"/>
  <c r="L1514" i="16" s="1"/>
  <c r="H708" i="16"/>
  <c r="H709" i="16"/>
  <c r="H1883" i="16"/>
  <c r="E1883" i="16" s="1"/>
  <c r="E1884" i="16"/>
  <c r="E3534" i="16"/>
  <c r="M777" i="16"/>
  <c r="M775" i="16" s="1"/>
  <c r="M776" i="16"/>
  <c r="G2912" i="16"/>
  <c r="G4650" i="16"/>
  <c r="G4250" i="16"/>
  <c r="G5196" i="16"/>
  <c r="E5197" i="16"/>
  <c r="J2876" i="16"/>
  <c r="K4514" i="16"/>
  <c r="K4572" i="16"/>
  <c r="K4513" i="16" s="1"/>
  <c r="K4453" i="16" s="1"/>
  <c r="J1653" i="16"/>
  <c r="J1652" i="16"/>
  <c r="G777" i="16"/>
  <c r="E778" i="16"/>
  <c r="E4246" i="16"/>
  <c r="G4180" i="16"/>
  <c r="E680" i="16"/>
  <c r="G679" i="16"/>
  <c r="E679" i="16" s="1"/>
  <c r="G3550" i="16"/>
  <c r="E3778" i="16"/>
  <c r="G3765" i="16"/>
  <c r="E3765" i="16" s="1"/>
  <c r="J2067" i="16"/>
  <c r="J2068" i="16"/>
  <c r="J2066" i="16" s="1"/>
  <c r="J1643" i="16"/>
  <c r="J1513" i="16" s="1"/>
  <c r="J1634" i="16"/>
  <c r="K644" i="16"/>
  <c r="E723" i="16"/>
  <c r="G3338" i="16"/>
  <c r="G2878" i="16"/>
  <c r="E3340" i="16"/>
  <c r="H16" i="16"/>
  <c r="H15" i="16" s="1"/>
  <c r="E17" i="16"/>
  <c r="E4495" i="16"/>
  <c r="G4494" i="16"/>
  <c r="H4336" i="16"/>
  <c r="J4335" i="16"/>
  <c r="J4334" i="16" s="1"/>
  <c r="E3855" i="16"/>
  <c r="G3854" i="16"/>
  <c r="E3854" i="16" s="1"/>
  <c r="L4514" i="16"/>
  <c r="L4572" i="16"/>
  <c r="L4513" i="16" s="1"/>
  <c r="L4453" i="16" s="1"/>
  <c r="H4652" i="16"/>
  <c r="H4140" i="16"/>
  <c r="H4707" i="16"/>
  <c r="H4706" i="16" s="1"/>
  <c r="H4649" i="16" s="1"/>
  <c r="E4653" i="16"/>
  <c r="I3203" i="16"/>
  <c r="E3373" i="16"/>
  <c r="H3372" i="16"/>
  <c r="H2913" i="16"/>
  <c r="H2912" i="16" s="1"/>
  <c r="H2911" i="16" s="1"/>
  <c r="E2937" i="16"/>
  <c r="E2083" i="16"/>
  <c r="E5006" i="16"/>
  <c r="G5005" i="16"/>
  <c r="E722" i="16"/>
  <c r="G1752" i="16"/>
  <c r="E1753" i="16"/>
  <c r="I2891" i="16"/>
  <c r="I2890" i="16" s="1"/>
  <c r="H4058" i="16"/>
  <c r="H4057" i="16" s="1"/>
  <c r="L4176" i="16"/>
  <c r="L4137" i="16" s="1"/>
  <c r="L4134" i="16" s="1"/>
  <c r="H2941" i="16"/>
  <c r="G3008" i="16"/>
  <c r="E3070" i="16"/>
  <c r="G590" i="16"/>
  <c r="E590" i="16" s="1"/>
  <c r="E262" i="16"/>
  <c r="E4792" i="16"/>
  <c r="G4791" i="16"/>
  <c r="J342" i="16"/>
  <c r="J330" i="16" s="1"/>
  <c r="E343" i="16"/>
  <c r="E4084" i="16"/>
  <c r="M1780" i="16"/>
  <c r="M1778" i="16" s="1"/>
  <c r="M1779" i="16"/>
  <c r="E2877" i="16"/>
  <c r="G658" i="16"/>
  <c r="E658" i="16" s="1"/>
  <c r="E659" i="16"/>
  <c r="E646" i="16"/>
  <c r="L4936" i="16"/>
  <c r="L4869" i="16" s="1"/>
  <c r="L4868" i="16" s="1"/>
  <c r="L4133" i="16" s="1"/>
  <c r="L5287" i="16" s="1"/>
  <c r="L4870" i="16"/>
  <c r="E4739" i="16"/>
  <c r="M4455" i="16"/>
  <c r="H5154" i="16"/>
  <c r="H5214" i="16" s="1"/>
  <c r="H5213" i="16" s="1"/>
  <c r="H5153" i="16" s="1"/>
  <c r="H4965" i="16" s="1"/>
  <c r="E2170" i="16"/>
  <c r="G2169" i="16"/>
  <c r="K15" i="16"/>
  <c r="G1578" i="16"/>
  <c r="E1579" i="16"/>
  <c r="K1779" i="16"/>
  <c r="K1780" i="16"/>
  <c r="K1778" i="16" s="1"/>
  <c r="L3203" i="16"/>
  <c r="H3270" i="16"/>
  <c r="H3269" i="16" s="1"/>
  <c r="E528" i="16"/>
  <c r="G526" i="16"/>
  <c r="E526" i="16" s="1"/>
  <c r="G4789" i="16"/>
  <c r="E4789" i="16" s="1"/>
  <c r="E3270" i="16"/>
  <c r="G3269" i="16"/>
  <c r="E3269" i="16" s="1"/>
  <c r="H4148" i="16"/>
  <c r="H4716" i="16"/>
  <c r="H4715" i="16" s="1"/>
  <c r="H4714" i="16" s="1"/>
  <c r="G4932" i="16"/>
  <c r="E4895" i="16"/>
  <c r="G3988" i="16"/>
  <c r="G2237" i="16"/>
  <c r="E2357" i="16"/>
  <c r="G2356" i="16"/>
  <c r="E2356" i="16" s="1"/>
  <c r="E2971" i="16"/>
  <c r="G2970" i="16"/>
  <c r="E4761" i="16"/>
  <c r="J4755" i="16"/>
  <c r="J4754" i="16" s="1"/>
  <c r="J4773" i="16" s="1"/>
  <c r="J4772" i="16" s="1"/>
  <c r="J4713" i="16" s="1"/>
  <c r="J4575" i="16" s="1"/>
  <c r="E4200" i="16"/>
  <c r="G4199" i="16"/>
  <c r="E4199" i="16" s="1"/>
  <c r="E1703" i="16"/>
  <c r="E4164" i="16"/>
  <c r="G4163" i="16"/>
  <c r="E4163" i="16" s="1"/>
  <c r="E667" i="16"/>
  <c r="G3332" i="16"/>
  <c r="K908" i="16"/>
  <c r="K907" i="16" s="1"/>
  <c r="G280" i="16"/>
  <c r="L5154" i="16"/>
  <c r="L5214" i="16" s="1"/>
  <c r="L5213" i="16" s="1"/>
  <c r="L5153" i="16" s="1"/>
  <c r="L4965" i="16" s="1"/>
  <c r="K2899" i="16"/>
  <c r="K3529" i="16"/>
  <c r="K3527" i="16" s="1"/>
  <c r="K3414" i="16" s="1"/>
  <c r="K3335" i="16" s="1"/>
  <c r="K2876" i="16"/>
  <c r="K2875" i="16"/>
  <c r="E3022" i="16"/>
  <c r="G3010" i="16"/>
  <c r="L1780" i="16"/>
  <c r="L1778" i="16" s="1"/>
  <c r="L1779" i="16"/>
  <c r="L15" i="16"/>
  <c r="M2913" i="16"/>
  <c r="M2912" i="16" s="1"/>
  <c r="M2911" i="16" s="1"/>
  <c r="E5070" i="16"/>
  <c r="G5069" i="16"/>
  <c r="E5069" i="16" s="1"/>
  <c r="G2905" i="16"/>
  <c r="E2906" i="16"/>
  <c r="H2740" i="16"/>
  <c r="G4960" i="16"/>
  <c r="E4962" i="16"/>
  <c r="I3335" i="16"/>
  <c r="E2939" i="16"/>
  <c r="G2938" i="16"/>
  <c r="E2938" i="16" s="1"/>
  <c r="E2415" i="16"/>
  <c r="G2129" i="16"/>
  <c r="E2129" i="16" s="1"/>
  <c r="G3078" i="16"/>
  <c r="K1577" i="16"/>
  <c r="K1644" i="16" s="1"/>
  <c r="I1779" i="16"/>
  <c r="I1780" i="16"/>
  <c r="I1778" i="16" s="1"/>
  <c r="E2888" i="16"/>
  <c r="E1033" i="16"/>
  <c r="G1032" i="16"/>
  <c r="K776" i="16"/>
  <c r="K777" i="16"/>
  <c r="K775" i="16" s="1"/>
  <c r="J4180" i="16"/>
  <c r="E1618" i="16"/>
  <c r="G1617" i="16"/>
  <c r="M2740" i="16"/>
  <c r="J5154" i="16"/>
  <c r="J5214" i="16" s="1"/>
  <c r="J5213" i="16" s="1"/>
  <c r="J5153" i="16" s="1"/>
  <c r="J4965" i="16" s="1"/>
  <c r="E4196" i="16"/>
  <c r="G4195" i="16"/>
  <c r="E4195" i="16" s="1"/>
  <c r="I2941" i="16"/>
  <c r="J1777" i="16"/>
  <c r="E1777" i="16" s="1"/>
  <c r="I2065" i="16"/>
  <c r="I2064" i="16" s="1"/>
  <c r="G3074" i="16"/>
  <c r="E3074" i="16" s="1"/>
  <c r="E3064" i="16"/>
  <c r="M3338" i="16"/>
  <c r="M3337" i="16" s="1"/>
  <c r="M3408" i="16" s="1"/>
  <c r="M3407" i="16" s="1"/>
  <c r="M3336" i="16" s="1"/>
  <c r="G2011" i="16"/>
  <c r="E2011" i="16" s="1"/>
  <c r="E2022" i="16"/>
  <c r="J2943" i="16"/>
  <c r="J3006" i="16" s="1"/>
  <c r="J3005" i="16" s="1"/>
  <c r="J2942" i="16" s="1"/>
  <c r="J2941" i="16" s="1"/>
  <c r="E720" i="16"/>
  <c r="M280" i="16"/>
  <c r="M279" i="16" s="1"/>
  <c r="J708" i="16"/>
  <c r="L2240" i="16"/>
  <c r="L2238" i="16" s="1"/>
  <c r="L2239" i="16"/>
  <c r="E3693" i="16"/>
  <c r="G3206" i="16"/>
  <c r="H4979" i="16"/>
  <c r="E4980" i="16"/>
  <c r="E5027" i="16"/>
  <c r="G3920" i="16"/>
  <c r="E3920" i="16" s="1"/>
  <c r="I3139" i="16"/>
  <c r="M2195" i="16"/>
  <c r="M2128" i="16"/>
  <c r="I3695" i="16"/>
  <c r="I3694" i="16" s="1"/>
  <c r="H2051" i="16"/>
  <c r="E2051" i="16" s="1"/>
  <c r="E285" i="16"/>
  <c r="E2502" i="16"/>
  <c r="I342" i="16"/>
  <c r="E342" i="16" s="1"/>
  <c r="I426" i="16"/>
  <c r="I418" i="16" s="1"/>
  <c r="G2069" i="16"/>
  <c r="H644" i="16"/>
  <c r="E3538" i="16"/>
  <c r="G4966" i="16"/>
  <c r="E5023" i="16"/>
  <c r="E4157" i="16"/>
  <c r="I2918" i="16"/>
  <c r="G2241" i="16"/>
  <c r="E4841" i="16"/>
  <c r="H4840" i="16"/>
  <c r="E4829" i="16"/>
  <c r="G4815" i="16"/>
  <c r="E4815" i="16" s="1"/>
  <c r="F15" i="16"/>
  <c r="I1387" i="16"/>
  <c r="I1269" i="16" s="1"/>
  <c r="I1268" i="16" s="1"/>
  <c r="H1028" i="16"/>
  <c r="H906" i="16" s="1"/>
  <c r="E906" i="16" s="1"/>
  <c r="H698" i="16"/>
  <c r="E698" i="16" s="1"/>
  <c r="M2068" i="16"/>
  <c r="M2066" i="16" s="1"/>
  <c r="M2067" i="16"/>
  <c r="E3153" i="16"/>
  <c r="J2051" i="16"/>
  <c r="J1918" i="16"/>
  <c r="G2366" i="16"/>
  <c r="G1987" i="16"/>
  <c r="E1988" i="16"/>
  <c r="E67" i="16"/>
  <c r="G66" i="16"/>
  <c r="E66" i="16" s="1"/>
  <c r="E4273" i="16"/>
  <c r="G4272" i="16"/>
  <c r="E4272" i="16" s="1"/>
  <c r="H3009" i="16"/>
  <c r="I2899" i="16"/>
  <c r="I3529" i="16"/>
  <c r="I3527" i="16" s="1"/>
  <c r="I3414" i="16" s="1"/>
  <c r="E3609" i="16"/>
  <c r="G4838" i="16"/>
  <c r="G3651" i="16"/>
  <c r="E3651" i="16" s="1"/>
  <c r="E3652" i="16"/>
  <c r="E1603" i="16"/>
  <c r="G748" i="16"/>
  <c r="G3786" i="16"/>
  <c r="G2487" i="16"/>
  <c r="E2488" i="16"/>
  <c r="E2714" i="16"/>
  <c r="G2713" i="16"/>
  <c r="H2195" i="16"/>
  <c r="H2065" i="16" s="1"/>
  <c r="H2064" i="16" s="1"/>
  <c r="H2128" i="16"/>
  <c r="H2066" i="16" s="1"/>
  <c r="I3617" i="16"/>
  <c r="I3616" i="16" s="1"/>
  <c r="K3431" i="16"/>
  <c r="K3430" i="16" s="1"/>
  <c r="K3416" i="16" s="1"/>
  <c r="K3415" i="16" s="1"/>
  <c r="E585" i="16"/>
  <c r="E1763" i="16"/>
  <c r="J1752" i="16"/>
  <c r="J1713" i="16" s="1"/>
  <c r="L2609" i="16"/>
  <c r="E2313" i="16"/>
  <c r="G2300" i="16"/>
  <c r="E2300" i="16" s="1"/>
  <c r="E436" i="16"/>
  <c r="H4773" i="16"/>
  <c r="H4772" i="16" s="1"/>
  <c r="H4713" i="16" s="1"/>
  <c r="E4229" i="16"/>
  <c r="K2067" i="16"/>
  <c r="K2068" i="16"/>
  <c r="K2066" i="16" s="1"/>
  <c r="J2065" i="16"/>
  <c r="J2064" i="16" s="1"/>
  <c r="L644" i="16"/>
  <c r="F637" i="16"/>
  <c r="L3338" i="16"/>
  <c r="L3337" i="16" s="1"/>
  <c r="L3408" i="16" s="1"/>
  <c r="L3407" i="16" s="1"/>
  <c r="L3336" i="16" s="1"/>
  <c r="G1271" i="16"/>
  <c r="E1272" i="16"/>
  <c r="M66" i="16"/>
  <c r="K1578" i="16"/>
  <c r="K1515" i="16" s="1"/>
  <c r="I709" i="16"/>
  <c r="J15" i="16"/>
  <c r="I309" i="16"/>
  <c r="H1777" i="16"/>
  <c r="E1901" i="16"/>
  <c r="G4940" i="16"/>
  <c r="E4940" i="16" s="1"/>
  <c r="E4953" i="16"/>
  <c r="E5223" i="16"/>
  <c r="I775" i="16"/>
  <c r="E2638" i="16"/>
  <c r="G2612" i="16"/>
  <c r="E1247" i="16"/>
  <c r="G1246" i="16"/>
  <c r="E1246" i="16" s="1"/>
  <c r="J1031" i="16"/>
  <c r="J1030" i="16"/>
  <c r="J4936" i="16"/>
  <c r="J4869" i="16" s="1"/>
  <c r="J4868" i="16" s="1"/>
  <c r="J4870" i="16"/>
  <c r="M1920" i="16"/>
  <c r="M1921" i="16"/>
  <c r="M1919" i="16" s="1"/>
  <c r="E1392" i="16"/>
  <c r="G1391" i="16"/>
  <c r="M2611" i="16"/>
  <c r="M2609" i="16" s="1"/>
  <c r="M2610" i="16"/>
  <c r="M4186" i="16"/>
  <c r="M4185" i="16" s="1"/>
  <c r="M4184" i="16" s="1"/>
  <c r="M4137" i="16" s="1"/>
  <c r="M4134" i="16" s="1"/>
  <c r="K4870" i="16"/>
  <c r="G2899" i="16"/>
  <c r="E3439" i="16"/>
  <c r="G3529" i="16"/>
  <c r="E419" i="16"/>
  <c r="G4057" i="16"/>
  <c r="E4058" i="16"/>
  <c r="F4137" i="16"/>
  <c r="F4134" i="16" s="1"/>
  <c r="I4572" i="16"/>
  <c r="I4513" i="16" s="1"/>
  <c r="I4514" i="16"/>
  <c r="E3025" i="16"/>
  <c r="J4572" i="16"/>
  <c r="J4513" i="16" s="1"/>
  <c r="J4453" i="16" s="1"/>
  <c r="J4514" i="16"/>
  <c r="E390" i="16"/>
  <c r="G389" i="16"/>
  <c r="G5234" i="16"/>
  <c r="E5234" i="16" s="1"/>
  <c r="G4161" i="16"/>
  <c r="E5235" i="16"/>
  <c r="K698" i="16"/>
  <c r="K1028" i="16"/>
  <c r="K906" i="16" s="1"/>
  <c r="E4187" i="16"/>
  <c r="G4186" i="16"/>
  <c r="L1578" i="16"/>
  <c r="L1515" i="16" s="1"/>
  <c r="L748" i="16"/>
  <c r="L735" i="16" s="1"/>
  <c r="E1781" i="16"/>
  <c r="G1780" i="16"/>
  <c r="E4177" i="16"/>
  <c r="G4176" i="16"/>
  <c r="E515" i="16"/>
  <c r="I1390" i="16"/>
  <c r="E2211" i="16"/>
  <c r="G2199" i="16"/>
  <c r="E2199" i="16" s="1"/>
  <c r="H886" i="16"/>
  <c r="E887" i="16"/>
  <c r="M4575" i="16"/>
  <c r="H4940" i="16"/>
  <c r="E4941" i="16"/>
  <c r="I1516" i="16"/>
  <c r="E1716" i="16"/>
  <c r="J1921" i="16"/>
  <c r="J1919" i="16" s="1"/>
  <c r="J1920" i="16"/>
  <c r="J280" i="16"/>
  <c r="J3431" i="16"/>
  <c r="J3430" i="16" s="1"/>
  <c r="J3416" i="16" s="1"/>
  <c r="J3415" i="16" s="1"/>
  <c r="J2899" i="16"/>
  <c r="J3529" i="16"/>
  <c r="J3527" i="16" s="1"/>
  <c r="J3414" i="16" s="1"/>
  <c r="J3335" i="16" s="1"/>
  <c r="M644" i="16"/>
  <c r="M2486" i="16"/>
  <c r="I4204" i="16"/>
  <c r="I4269" i="16" s="1"/>
  <c r="I4268" i="16" s="1"/>
  <c r="I4203" i="16" s="1"/>
  <c r="I4202" i="16" s="1"/>
  <c r="J1509" i="16"/>
  <c r="J1389" i="16" s="1"/>
  <c r="I2066" i="16"/>
  <c r="E4107" i="16"/>
  <c r="M4870" i="16"/>
  <c r="I3988" i="16"/>
  <c r="I3987" i="16" s="1"/>
  <c r="I4049" i="16"/>
  <c r="I4048" i="16" s="1"/>
  <c r="I3986" i="16" s="1"/>
  <c r="I3783" i="16" s="1"/>
  <c r="I3008" i="16"/>
  <c r="G3431" i="16"/>
  <c r="H2875" i="16"/>
  <c r="G3846" i="16"/>
  <c r="E3851" i="16"/>
  <c r="H1577" i="16"/>
  <c r="H1644" i="16" s="1"/>
  <c r="L2486" i="16"/>
  <c r="L342" i="16"/>
  <c r="L330" i="16" s="1"/>
  <c r="E4913" i="16"/>
  <c r="H4912" i="16"/>
  <c r="H4911" i="16" s="1"/>
  <c r="H4910" i="16" s="1"/>
  <c r="E1832" i="16"/>
  <c r="E2586" i="16"/>
  <c r="G2585" i="16"/>
  <c r="E711" i="16"/>
  <c r="G710" i="16"/>
  <c r="H3551" i="16"/>
  <c r="H3550" i="16" s="1"/>
  <c r="H3536" i="16" s="1"/>
  <c r="H3535" i="16" s="1"/>
  <c r="H2892" i="16"/>
  <c r="H2891" i="16" s="1"/>
  <c r="H2890" i="16" s="1"/>
  <c r="H2876" i="16" s="1"/>
  <c r="E78" i="16"/>
  <c r="E127" i="16"/>
  <c r="G126" i="16"/>
  <c r="G1369" i="16"/>
  <c r="E1370" i="16"/>
  <c r="M1390" i="16"/>
  <c r="M1509" i="16"/>
  <c r="M1389" i="16" s="1"/>
  <c r="K1387" i="16"/>
  <c r="K1269" i="16" s="1"/>
  <c r="G2801" i="16"/>
  <c r="L1387" i="16"/>
  <c r="L1269" i="16" s="1"/>
  <c r="L1268" i="16" s="1"/>
  <c r="I4137" i="16"/>
  <c r="I4134" i="16" s="1"/>
  <c r="E3532" i="16"/>
  <c r="G3531" i="16"/>
  <c r="E3531" i="16" s="1"/>
  <c r="E3970" i="16"/>
  <c r="I1577" i="16"/>
  <c r="I1644" i="16" s="1"/>
  <c r="I5092" i="16"/>
  <c r="E5092" i="16" s="1"/>
  <c r="H1918" i="16"/>
  <c r="E1918" i="16" s="1"/>
  <c r="E1544" i="16"/>
  <c r="E1937" i="16"/>
  <c r="G1936" i="16"/>
  <c r="E310" i="16"/>
  <c r="G309" i="16"/>
  <c r="E2684" i="16"/>
  <c r="E3204" i="16"/>
  <c r="K3551" i="16"/>
  <c r="K3550" i="16" s="1"/>
  <c r="K3536" i="16" s="1"/>
  <c r="K3535" i="16" s="1"/>
  <c r="K2892" i="16"/>
  <c r="K2891" i="16" s="1"/>
  <c r="K2890" i="16" s="1"/>
  <c r="G3059" i="16"/>
  <c r="I3078" i="16"/>
  <c r="I3077" i="16" s="1"/>
  <c r="I3076" i="16" s="1"/>
  <c r="G4048" i="16"/>
  <c r="E4375" i="16"/>
  <c r="G4374" i="16"/>
  <c r="E4374" i="16" s="1"/>
  <c r="E16" i="16"/>
  <c r="H4186" i="16"/>
  <c r="H4185" i="16" s="1"/>
  <c r="H4184" i="16" s="1"/>
  <c r="J2610" i="16"/>
  <c r="J2611" i="16"/>
  <c r="J2609" i="16" s="1"/>
  <c r="E3612" i="16"/>
  <c r="I1031" i="16"/>
  <c r="I1030" i="16"/>
  <c r="E4205" i="16"/>
  <c r="G4204" i="16"/>
  <c r="E4310" i="16"/>
  <c r="K2198" i="16"/>
  <c r="F2873" i="16"/>
  <c r="F2872" i="16"/>
  <c r="E1490" i="16"/>
  <c r="G1489" i="16"/>
  <c r="K3783" i="16"/>
  <c r="K1769" i="16"/>
  <c r="K1650" i="16"/>
  <c r="L3529" i="16"/>
  <c r="L3527" i="16" s="1"/>
  <c r="L3414" i="16" s="1"/>
  <c r="L2899" i="16"/>
  <c r="L2891" i="16" s="1"/>
  <c r="L2890" i="16" s="1"/>
  <c r="E958" i="16"/>
  <c r="E202" i="16"/>
  <c r="I1650" i="16"/>
  <c r="I1769" i="16"/>
  <c r="J478" i="16"/>
  <c r="J477" i="16" s="1"/>
  <c r="J416" i="16" s="1"/>
  <c r="I1578" i="16"/>
  <c r="I1515" i="16" s="1"/>
  <c r="E5141" i="16"/>
  <c r="M2239" i="16"/>
  <c r="M2240" i="16"/>
  <c r="M2238" i="16" s="1"/>
  <c r="K2740" i="16"/>
  <c r="K3203" i="16"/>
  <c r="K2871" i="16" s="1"/>
  <c r="K4127" i="16" s="1"/>
  <c r="E2742" i="16"/>
  <c r="G2741" i="16"/>
  <c r="J3632" i="16"/>
  <c r="J3631" i="16" s="1"/>
  <c r="J3617" i="16" s="1"/>
  <c r="J3616" i="16" s="1"/>
  <c r="J3686" i="16"/>
  <c r="J3615" i="16" s="1"/>
  <c r="L1920" i="16"/>
  <c r="L1921" i="16"/>
  <c r="L1919" i="16" s="1"/>
  <c r="G4148" i="16"/>
  <c r="G4716" i="16"/>
  <c r="E4724" i="16"/>
  <c r="M3529" i="16"/>
  <c r="M3527" i="16" s="1"/>
  <c r="M3414" i="16" s="1"/>
  <c r="M2899" i="16"/>
  <c r="L3632" i="16"/>
  <c r="L3631" i="16" s="1"/>
  <c r="L3686" i="16"/>
  <c r="L3615" i="16" s="1"/>
  <c r="G1714" i="16"/>
  <c r="E1715" i="16"/>
  <c r="J904" i="16"/>
  <c r="J903" i="16" s="1"/>
  <c r="J774" i="16" s="1"/>
  <c r="J773" i="16" s="1"/>
  <c r="G1844" i="16"/>
  <c r="E1845" i="16"/>
  <c r="M1634" i="16"/>
  <c r="M1643" i="16"/>
  <c r="M1513" i="16" s="1"/>
  <c r="M1512" i="16" s="1"/>
  <c r="H4190" i="16"/>
  <c r="E4190" i="16" s="1"/>
  <c r="H4252" i="16"/>
  <c r="L776" i="16"/>
  <c r="L777" i="16"/>
  <c r="L775" i="16" s="1"/>
  <c r="I4493" i="16"/>
  <c r="E3763" i="16"/>
  <c r="H4577" i="16"/>
  <c r="H4643" i="16" s="1"/>
  <c r="H4642" i="16" s="1"/>
  <c r="H4576" i="16" s="1"/>
  <c r="E3110" i="16"/>
  <c r="J1550" i="16"/>
  <c r="E1551" i="16"/>
  <c r="G2891" i="16"/>
  <c r="G3632" i="16"/>
  <c r="G3686" i="16"/>
  <c r="E3640" i="16"/>
  <c r="E1680" i="16"/>
  <c r="J1779" i="16"/>
  <c r="J1780" i="16"/>
  <c r="J1778" i="16" s="1"/>
  <c r="E1956" i="16"/>
  <c r="E2900" i="16"/>
  <c r="J2129" i="16"/>
  <c r="J2128" i="16"/>
  <c r="H1270" i="16"/>
  <c r="G3527" i="16"/>
  <c r="E3528" i="16"/>
  <c r="E3266" i="16"/>
  <c r="G331" i="16"/>
  <c r="E332" i="16"/>
  <c r="K1509" i="16"/>
  <c r="K1389" i="16" s="1"/>
  <c r="E2464" i="16"/>
  <c r="G2463" i="16"/>
  <c r="E2463" i="16" s="1"/>
  <c r="J2671" i="16"/>
  <c r="I282" i="16"/>
  <c r="E283" i="16"/>
  <c r="I2878" i="16"/>
  <c r="I2875" i="16" s="1"/>
  <c r="L1769" i="16"/>
  <c r="L1650" i="16"/>
  <c r="F278" i="16"/>
  <c r="F277" i="16"/>
  <c r="F4126" i="16" s="1"/>
  <c r="E686" i="16"/>
  <c r="K4335" i="16"/>
  <c r="K4334" i="16" s="1"/>
  <c r="I4336" i="16"/>
  <c r="J643" i="16"/>
  <c r="J642" i="16"/>
  <c r="E4189" i="16"/>
  <c r="K4133" i="16"/>
  <c r="K5287" i="16" s="1"/>
  <c r="E2791" i="16"/>
  <c r="E2936" i="16"/>
  <c r="G2935" i="16"/>
  <c r="E2935" i="16" s="1"/>
  <c r="G4706" i="16"/>
  <c r="M3632" i="16"/>
  <c r="M3631" i="16" s="1"/>
  <c r="M3617" i="16" s="1"/>
  <c r="M3616" i="16" s="1"/>
  <c r="M3686" i="16"/>
  <c r="M3615" i="16" s="1"/>
  <c r="E2186" i="16"/>
  <c r="H3921" i="16"/>
  <c r="H3920" i="16" s="1"/>
  <c r="E3947" i="16"/>
  <c r="E3608" i="16"/>
  <c r="G4911" i="16"/>
  <c r="K4790" i="16"/>
  <c r="E4456" i="16"/>
  <c r="M3551" i="16"/>
  <c r="M3550" i="16" s="1"/>
  <c r="M3536" i="16" s="1"/>
  <c r="M3535" i="16" s="1"/>
  <c r="M2892" i="16"/>
  <c r="M2891" i="16" s="1"/>
  <c r="M2890" i="16" s="1"/>
  <c r="J3059" i="16"/>
  <c r="J2930" i="16" s="1"/>
  <c r="E3721" i="16"/>
  <c r="G3695" i="16"/>
  <c r="H2672" i="16"/>
  <c r="E2672" i="16" s="1"/>
  <c r="H2671" i="16"/>
  <c r="E1028" i="16"/>
  <c r="L1390" i="16"/>
  <c r="L1653" i="16"/>
  <c r="L1651" i="16" s="1"/>
  <c r="L1652" i="16"/>
  <c r="G4553" i="16"/>
  <c r="E4554" i="16"/>
  <c r="G1770" i="16"/>
  <c r="E757" i="16"/>
  <c r="G756" i="16"/>
  <c r="H1515" i="16"/>
  <c r="H1516" i="16"/>
  <c r="H1514" i="16" s="1"/>
  <c r="E4274" i="16"/>
  <c r="I2240" i="16"/>
  <c r="I2238" i="16" s="1"/>
  <c r="I2239" i="16"/>
  <c r="H1578" i="16"/>
  <c r="I3059" i="16"/>
  <c r="I2930" i="16" s="1"/>
  <c r="L3617" i="16"/>
  <c r="L3616" i="16" s="1"/>
  <c r="I1920" i="16"/>
  <c r="I1921" i="16"/>
  <c r="I1919" i="16" s="1"/>
  <c r="E1911" i="16"/>
  <c r="M4967" i="16"/>
  <c r="M2877" i="16"/>
  <c r="E4615" i="16"/>
  <c r="E645" i="16"/>
  <c r="I644" i="16"/>
  <c r="H2612" i="16"/>
  <c r="H2918" i="16"/>
  <c r="E2918" i="16" s="1"/>
  <c r="G4754" i="16"/>
  <c r="H1006" i="16"/>
  <c r="E1007" i="16"/>
  <c r="K1920" i="16"/>
  <c r="K1921" i="16"/>
  <c r="K1919" i="16" s="1"/>
  <c r="H1653" i="16"/>
  <c r="H1651" i="16" s="1"/>
  <c r="H1652" i="16"/>
  <c r="J3551" i="16"/>
  <c r="J3550" i="16" s="1"/>
  <c r="J3536" i="16" s="1"/>
  <c r="J3535" i="16" s="1"/>
  <c r="J2892" i="16"/>
  <c r="J2891" i="16" s="1"/>
  <c r="J2890" i="16" s="1"/>
  <c r="J2875" i="16" s="1"/>
  <c r="E1957" i="16"/>
  <c r="G4617" i="16"/>
  <c r="E4618" i="16"/>
  <c r="G4431" i="16"/>
  <c r="E4431" i="16" s="1"/>
  <c r="E4432" i="16"/>
  <c r="G1149" i="16"/>
  <c r="E428" i="16"/>
  <c r="G840" i="16"/>
  <c r="E840" i="16" s="1"/>
  <c r="L127" i="16"/>
  <c r="L126" i="16" s="1"/>
  <c r="L125" i="16" s="1"/>
  <c r="L124" i="16" s="1"/>
  <c r="G909" i="16"/>
  <c r="G1515" i="16"/>
  <c r="G1516" i="16"/>
  <c r="I907" i="16"/>
  <c r="L4577" i="16"/>
  <c r="L4643" i="16" s="1"/>
  <c r="L4642" i="16" s="1"/>
  <c r="L4576" i="16" s="1"/>
  <c r="L4575" i="16" s="1"/>
  <c r="E3509" i="16"/>
  <c r="E5131" i="16"/>
  <c r="E4756" i="16"/>
  <c r="K4186" i="16"/>
  <c r="K4185" i="16" s="1"/>
  <c r="K4184" i="16" s="1"/>
  <c r="G1654" i="16"/>
  <c r="H908" i="16"/>
  <c r="K3617" i="16"/>
  <c r="K3616" i="16" s="1"/>
  <c r="M3431" i="16"/>
  <c r="M3430" i="16" s="1"/>
  <c r="M3416" i="16" s="1"/>
  <c r="M3415" i="16" s="1"/>
  <c r="M2198" i="16"/>
  <c r="H4176" i="16"/>
  <c r="E427" i="16"/>
  <c r="G426" i="16"/>
  <c r="G839" i="16"/>
  <c r="M1652" i="16"/>
  <c r="M1653" i="16"/>
  <c r="M1651" i="16" s="1"/>
  <c r="E3552" i="16"/>
  <c r="H1390" i="16"/>
  <c r="J2872" i="16" l="1"/>
  <c r="J2873" i="16"/>
  <c r="I2872" i="16"/>
  <c r="I2873" i="16"/>
  <c r="L2876" i="16"/>
  <c r="L2875" i="16"/>
  <c r="J4133" i="16"/>
  <c r="J5287" i="16" s="1"/>
  <c r="G4616" i="16"/>
  <c r="E4617" i="16"/>
  <c r="H2872" i="16"/>
  <c r="H2873" i="16"/>
  <c r="F5289" i="16"/>
  <c r="G2068" i="16"/>
  <c r="G2067" i="16"/>
  <c r="E2067" i="16" s="1"/>
  <c r="E2069" i="16"/>
  <c r="L14" i="16"/>
  <c r="L13" i="16"/>
  <c r="E756" i="16"/>
  <c r="G755" i="16"/>
  <c r="E755" i="16" s="1"/>
  <c r="G3430" i="16"/>
  <c r="E3431" i="16"/>
  <c r="L642" i="16"/>
  <c r="L643" i="16"/>
  <c r="I1634" i="16"/>
  <c r="I1643" i="16"/>
  <c r="I1513" i="16" s="1"/>
  <c r="I1512" i="16" s="1"/>
  <c r="E1780" i="16"/>
  <c r="E4791" i="16"/>
  <c r="G4790" i="16"/>
  <c r="E5196" i="16"/>
  <c r="G5195" i="16"/>
  <c r="G1650" i="16"/>
  <c r="E1650" i="16" s="1"/>
  <c r="G1769" i="16"/>
  <c r="E1769" i="16" s="1"/>
  <c r="E1770" i="16"/>
  <c r="E3686" i="16"/>
  <c r="G3615" i="16"/>
  <c r="E3615" i="16" s="1"/>
  <c r="G4269" i="16"/>
  <c r="E1391" i="16"/>
  <c r="E3010" i="16"/>
  <c r="G3009" i="16"/>
  <c r="M14" i="16"/>
  <c r="M13" i="16"/>
  <c r="G3631" i="16"/>
  <c r="E3632" i="16"/>
  <c r="G2740" i="16"/>
  <c r="E2741" i="16"/>
  <c r="L708" i="16"/>
  <c r="L709" i="16"/>
  <c r="H14" i="16"/>
  <c r="H13" i="16"/>
  <c r="G4552" i="16"/>
  <c r="E4553" i="16"/>
  <c r="G2890" i="16"/>
  <c r="E2890" i="16" s="1"/>
  <c r="E2891" i="16"/>
  <c r="K2872" i="16"/>
  <c r="K2873" i="16"/>
  <c r="G904" i="16"/>
  <c r="J641" i="16"/>
  <c r="J639" i="16"/>
  <c r="J638" i="16"/>
  <c r="E2892" i="16"/>
  <c r="E4186" i="16"/>
  <c r="G4185" i="16"/>
  <c r="G1986" i="16"/>
  <c r="E1987" i="16"/>
  <c r="G1577" i="16"/>
  <c r="E1617" i="16"/>
  <c r="E2878" i="16"/>
  <c r="E426" i="16"/>
  <c r="G4336" i="16"/>
  <c r="I4335" i="16"/>
  <c r="I4334" i="16" s="1"/>
  <c r="L904" i="16"/>
  <c r="L903" i="16" s="1"/>
  <c r="L774" i="16" s="1"/>
  <c r="L773" i="16" s="1"/>
  <c r="L637" i="16" s="1"/>
  <c r="E3008" i="16"/>
  <c r="G3337" i="16"/>
  <c r="G478" i="16"/>
  <c r="E479" i="16"/>
  <c r="E1550" i="16"/>
  <c r="J1517" i="16"/>
  <c r="E2366" i="16"/>
  <c r="G2365" i="16"/>
  <c r="E2365" i="16" s="1"/>
  <c r="M2186" i="16"/>
  <c r="M2065" i="16"/>
  <c r="M2064" i="16" s="1"/>
  <c r="E2912" i="16"/>
  <c r="G2911" i="16"/>
  <c r="E2911" i="16" s="1"/>
  <c r="E1006" i="16"/>
  <c r="H968" i="16"/>
  <c r="E968" i="16" s="1"/>
  <c r="K1268" i="16"/>
  <c r="I3138" i="16"/>
  <c r="E3138" i="16" s="1"/>
  <c r="E3139" i="16"/>
  <c r="E2913" i="16"/>
  <c r="E4755" i="16"/>
  <c r="H4575" i="16"/>
  <c r="E3921" i="16"/>
  <c r="E1578" i="16"/>
  <c r="K642" i="16"/>
  <c r="K643" i="16"/>
  <c r="H4251" i="16"/>
  <c r="E4252" i="16"/>
  <c r="J279" i="16"/>
  <c r="E3206" i="16"/>
  <c r="G3205" i="16"/>
  <c r="E3205" i="16" s="1"/>
  <c r="I281" i="16"/>
  <c r="E282" i="16"/>
  <c r="J2732" i="16"/>
  <c r="J2731" i="16" s="1"/>
  <c r="J2608" i="16" s="1"/>
  <c r="J2236" i="16" s="1"/>
  <c r="E4049" i="16"/>
  <c r="G3692" i="16"/>
  <c r="E3692" i="16" s="1"/>
  <c r="G3077" i="16"/>
  <c r="E3078" i="16"/>
  <c r="E3550" i="16"/>
  <c r="K5286" i="16"/>
  <c r="K14" i="16"/>
  <c r="K13" i="16"/>
  <c r="I642" i="16"/>
  <c r="I643" i="16"/>
  <c r="E5005" i="16"/>
  <c r="G4967" i="16"/>
  <c r="G3986" i="16"/>
  <c r="E3986" i="16" s="1"/>
  <c r="E4048" i="16"/>
  <c r="K1643" i="16"/>
  <c r="K1513" i="16" s="1"/>
  <c r="K1512" i="16" s="1"/>
  <c r="K1634" i="16"/>
  <c r="M2875" i="16"/>
  <c r="M2876" i="16"/>
  <c r="G5222" i="16"/>
  <c r="E5222" i="16" s="1"/>
  <c r="E2713" i="16"/>
  <c r="G2671" i="16"/>
  <c r="F14" i="16"/>
  <c r="F13" i="16"/>
  <c r="I2876" i="16"/>
  <c r="E3551" i="16"/>
  <c r="I2732" i="16"/>
  <c r="I2731" i="16" s="1"/>
  <c r="I2608" i="16" s="1"/>
  <c r="I2236" i="16" s="1"/>
  <c r="H4335" i="16"/>
  <c r="H4334" i="16" s="1"/>
  <c r="F4336" i="16"/>
  <c r="F4335" i="16" s="1"/>
  <c r="F4334" i="16" s="1"/>
  <c r="F4202" i="16" s="1"/>
  <c r="F4133" i="16" s="1"/>
  <c r="L277" i="16"/>
  <c r="L4126" i="16" s="1"/>
  <c r="L278" i="16"/>
  <c r="H2732" i="16"/>
  <c r="H2731" i="16" s="1"/>
  <c r="H2608" i="16" s="1"/>
  <c r="H2236" i="16" s="1"/>
  <c r="G2610" i="16"/>
  <c r="G2611" i="16"/>
  <c r="E2612" i="16"/>
  <c r="E3695" i="16"/>
  <c r="G3694" i="16"/>
  <c r="E3694" i="16" s="1"/>
  <c r="H4967" i="16"/>
  <c r="E4979" i="16"/>
  <c r="G709" i="16"/>
  <c r="E709" i="16" s="1"/>
  <c r="G708" i="16"/>
  <c r="E708" i="16" s="1"/>
  <c r="E710" i="16"/>
  <c r="H3371" i="16"/>
  <c r="E3372" i="16"/>
  <c r="E2585" i="16"/>
  <c r="G2547" i="16"/>
  <c r="E2547" i="16" s="1"/>
  <c r="H4839" i="16"/>
  <c r="E4840" i="16"/>
  <c r="E4180" i="16"/>
  <c r="E4911" i="16"/>
  <c r="G4910" i="16"/>
  <c r="E331" i="16"/>
  <c r="G330" i="16"/>
  <c r="E330" i="16" s="1"/>
  <c r="E3786" i="16"/>
  <c r="G3785" i="16"/>
  <c r="E3785" i="16" s="1"/>
  <c r="E2970" i="16"/>
  <c r="G2944" i="16"/>
  <c r="H1842" i="16"/>
  <c r="H1778" i="16" s="1"/>
  <c r="E4912" i="16"/>
  <c r="K904" i="16"/>
  <c r="K903" i="16" s="1"/>
  <c r="K774" i="16" s="1"/>
  <c r="K773" i="16" s="1"/>
  <c r="K637" i="16" s="1"/>
  <c r="K1514" i="16"/>
  <c r="E4057" i="16"/>
  <c r="E748" i="16"/>
  <c r="G735" i="16"/>
  <c r="E735" i="16" s="1"/>
  <c r="G2239" i="16"/>
  <c r="E2239" i="16" s="1"/>
  <c r="E2241" i="16"/>
  <c r="G2240" i="16"/>
  <c r="M277" i="16"/>
  <c r="M278" i="16"/>
  <c r="G776" i="16"/>
  <c r="E776" i="16" s="1"/>
  <c r="L5286" i="16"/>
  <c r="J1512" i="16"/>
  <c r="I330" i="16"/>
  <c r="M2732" i="16"/>
  <c r="M2731" i="16" s="1"/>
  <c r="M2608" i="16" s="1"/>
  <c r="M2236" i="16" s="1"/>
  <c r="E3527" i="16"/>
  <c r="G3414" i="16"/>
  <c r="E3414" i="16" s="1"/>
  <c r="F4127" i="16"/>
  <c r="H885" i="16"/>
  <c r="E886" i="16"/>
  <c r="G418" i="16"/>
  <c r="J14" i="16"/>
  <c r="J13" i="16"/>
  <c r="J2871" i="16"/>
  <c r="H4139" i="16"/>
  <c r="H4138" i="16" s="1"/>
  <c r="H4137" i="16" s="1"/>
  <c r="H4134" i="16" s="1"/>
  <c r="E4140" i="16"/>
  <c r="E777" i="16"/>
  <c r="G775" i="16"/>
  <c r="E1752" i="16"/>
  <c r="I3009" i="16"/>
  <c r="G1451" i="16"/>
  <c r="E1489" i="16"/>
  <c r="E3529" i="16"/>
  <c r="E2237" i="16"/>
  <c r="H4651" i="16"/>
  <c r="E4652" i="16"/>
  <c r="E4754" i="16"/>
  <c r="G4773" i="16"/>
  <c r="I4511" i="16"/>
  <c r="I4454" i="16" s="1"/>
  <c r="I4453" i="16" s="1"/>
  <c r="I4133" i="16" s="1"/>
  <c r="I5287" i="16" s="1"/>
  <c r="I4455" i="16"/>
  <c r="I637" i="16"/>
  <c r="H2610" i="16"/>
  <c r="H2611" i="16"/>
  <c r="H2609" i="16" s="1"/>
  <c r="G644" i="16"/>
  <c r="E2487" i="16"/>
  <c r="G2486" i="16"/>
  <c r="E2486" i="16" s="1"/>
  <c r="M5287" i="16"/>
  <c r="E4960" i="16"/>
  <c r="G4938" i="16"/>
  <c r="E4938" i="16" s="1"/>
  <c r="K4126" i="16"/>
  <c r="E309" i="16"/>
  <c r="E2905" i="16"/>
  <c r="G2904" i="16"/>
  <c r="E2904" i="16" s="1"/>
  <c r="E3988" i="16"/>
  <c r="G3987" i="16"/>
  <c r="E3987" i="16" s="1"/>
  <c r="G2876" i="16"/>
  <c r="E2876" i="16" s="1"/>
  <c r="J1651" i="16"/>
  <c r="J3009" i="16"/>
  <c r="E1032" i="16"/>
  <c r="G1030" i="16"/>
  <c r="E1030" i="16" s="1"/>
  <c r="G1031" i="16"/>
  <c r="E1031" i="16" s="1"/>
  <c r="E1149" i="16"/>
  <c r="G1148" i="16"/>
  <c r="E1148" i="16" s="1"/>
  <c r="H1643" i="16"/>
  <c r="H1513" i="16" s="1"/>
  <c r="H1512" i="16" s="1"/>
  <c r="H1634" i="16"/>
  <c r="E2899" i="16"/>
  <c r="E4966" i="16"/>
  <c r="M3335" i="16"/>
  <c r="M2871" i="16" s="1"/>
  <c r="M4127" i="16" s="1"/>
  <c r="J1268" i="16"/>
  <c r="J637" i="16" s="1"/>
  <c r="E4494" i="16"/>
  <c r="G4493" i="16"/>
  <c r="M642" i="16"/>
  <c r="M643" i="16"/>
  <c r="E4161" i="16"/>
  <c r="G4151" i="16"/>
  <c r="E2169" i="16"/>
  <c r="G2195" i="16"/>
  <c r="G2128" i="16"/>
  <c r="E2128" i="16" s="1"/>
  <c r="G15" i="16"/>
  <c r="E1369" i="16"/>
  <c r="G1331" i="16"/>
  <c r="G1270" i="16" s="1"/>
  <c r="E1270" i="16" s="1"/>
  <c r="G388" i="16"/>
  <c r="E389" i="16"/>
  <c r="E3332" i="16"/>
  <c r="G3268" i="16"/>
  <c r="E1654" i="16"/>
  <c r="G1653" i="16"/>
  <c r="G1652" i="16"/>
  <c r="E1652" i="16" s="1"/>
  <c r="G125" i="16"/>
  <c r="E126" i="16"/>
  <c r="E3059" i="16"/>
  <c r="G2930" i="16"/>
  <c r="E2930" i="16" s="1"/>
  <c r="I1514" i="16"/>
  <c r="L2871" i="16"/>
  <c r="E1844" i="16"/>
  <c r="G1843" i="16"/>
  <c r="G908" i="16"/>
  <c r="E909" i="16"/>
  <c r="E1714" i="16"/>
  <c r="G1713" i="16"/>
  <c r="E1713" i="16" s="1"/>
  <c r="H4936" i="16"/>
  <c r="H4869" i="16" s="1"/>
  <c r="H4868" i="16" s="1"/>
  <c r="H4870" i="16"/>
  <c r="E1936" i="16"/>
  <c r="G1922" i="16"/>
  <c r="M904" i="16"/>
  <c r="M903" i="16" s="1"/>
  <c r="M774" i="16" s="1"/>
  <c r="M773" i="16" s="1"/>
  <c r="G3536" i="16"/>
  <c r="G4931" i="16"/>
  <c r="E4932" i="16"/>
  <c r="I2871" i="16"/>
  <c r="G4649" i="16"/>
  <c r="E4649" i="16" s="1"/>
  <c r="E4706" i="16"/>
  <c r="G4715" i="16"/>
  <c r="E4716" i="16"/>
  <c r="E3846" i="16"/>
  <c r="G3784" i="16"/>
  <c r="E1271" i="16"/>
  <c r="I416" i="16"/>
  <c r="I417" i="16"/>
  <c r="E4707" i="16"/>
  <c r="E4148" i="16"/>
  <c r="G4139" i="16"/>
  <c r="E4176" i="16"/>
  <c r="L3335" i="16"/>
  <c r="H642" i="16"/>
  <c r="H643" i="16"/>
  <c r="K2732" i="16"/>
  <c r="K2731" i="16" s="1"/>
  <c r="K2608" i="16" s="1"/>
  <c r="K2236" i="16" s="1"/>
  <c r="J5289" i="16" l="1"/>
  <c r="J2866" i="16"/>
  <c r="I639" i="16"/>
  <c r="I641" i="16"/>
  <c r="I638" i="16"/>
  <c r="I5289" i="16"/>
  <c r="I2866" i="16"/>
  <c r="I5288" i="16"/>
  <c r="I2865" i="16"/>
  <c r="I2863" i="16" s="1"/>
  <c r="K5288" i="16"/>
  <c r="K2865" i="16"/>
  <c r="K2863" i="16" s="1"/>
  <c r="E908" i="16"/>
  <c r="G907" i="16"/>
  <c r="G4772" i="16"/>
  <c r="E4773" i="16"/>
  <c r="M4126" i="16"/>
  <c r="G1842" i="16"/>
  <c r="E1843" i="16"/>
  <c r="G1779" i="16"/>
  <c r="E1779" i="16" s="1"/>
  <c r="G2238" i="16"/>
  <c r="E2238" i="16" s="1"/>
  <c r="E2240" i="16"/>
  <c r="G903" i="16"/>
  <c r="H639" i="16"/>
  <c r="H638" i="16"/>
  <c r="H641" i="16"/>
  <c r="L4127" i="16"/>
  <c r="H4650" i="16"/>
  <c r="E4650" i="16" s="1"/>
  <c r="E4651" i="16"/>
  <c r="E3077" i="16"/>
  <c r="G3076" i="16"/>
  <c r="E3076" i="16" s="1"/>
  <c r="L641" i="16"/>
  <c r="L639" i="16"/>
  <c r="L638" i="16"/>
  <c r="G2875" i="16"/>
  <c r="G2609" i="16"/>
  <c r="E2609" i="16" s="1"/>
  <c r="E2611" i="16"/>
  <c r="G4572" i="16"/>
  <c r="E4552" i="16"/>
  <c r="G4514" i="16"/>
  <c r="E4514" i="16" s="1"/>
  <c r="E2610" i="16"/>
  <c r="J1516" i="16"/>
  <c r="J1515" i="16"/>
  <c r="E1515" i="16" s="1"/>
  <c r="E1517" i="16"/>
  <c r="E3430" i="16"/>
  <c r="G3416" i="16"/>
  <c r="E4139" i="16"/>
  <c r="G4138" i="16"/>
  <c r="G3408" i="16"/>
  <c r="E3268" i="16"/>
  <c r="G3203" i="16"/>
  <c r="E3203" i="16" s="1"/>
  <c r="E2944" i="16"/>
  <c r="G2943" i="16"/>
  <c r="J277" i="16"/>
  <c r="J4126" i="16" s="1"/>
  <c r="J278" i="16"/>
  <c r="E3631" i="16"/>
  <c r="G3617" i="16"/>
  <c r="L5289" i="16"/>
  <c r="L2866" i="16"/>
  <c r="G2066" i="16"/>
  <c r="E2066" i="16" s="1"/>
  <c r="E2068" i="16"/>
  <c r="G3783" i="16"/>
  <c r="E3783" i="16" s="1"/>
  <c r="E3784" i="16"/>
  <c r="F5288" i="16"/>
  <c r="F2865" i="16"/>
  <c r="H4250" i="16"/>
  <c r="E4251" i="16"/>
  <c r="F2866" i="16"/>
  <c r="G1509" i="16"/>
  <c r="E1451" i="16"/>
  <c r="G416" i="16"/>
  <c r="E418" i="16"/>
  <c r="G417" i="16"/>
  <c r="E417" i="16" s="1"/>
  <c r="M2872" i="16"/>
  <c r="M2873" i="16"/>
  <c r="E1577" i="16"/>
  <c r="G1644" i="16"/>
  <c r="J5286" i="16"/>
  <c r="G124" i="16"/>
  <c r="E124" i="16" s="1"/>
  <c r="E125" i="16"/>
  <c r="E1653" i="16"/>
  <c r="G1651" i="16"/>
  <c r="E1651" i="16" s="1"/>
  <c r="G4577" i="16"/>
  <c r="E4616" i="16"/>
  <c r="E2195" i="16"/>
  <c r="G2065" i="16"/>
  <c r="G4268" i="16"/>
  <c r="E4931" i="16"/>
  <c r="H839" i="16"/>
  <c r="E885" i="16"/>
  <c r="G1985" i="16"/>
  <c r="E1985" i="16" s="1"/>
  <c r="E1986" i="16"/>
  <c r="L2872" i="16"/>
  <c r="L2873" i="16"/>
  <c r="L5288" i="16"/>
  <c r="L2865" i="16"/>
  <c r="L2863" i="16" s="1"/>
  <c r="E388" i="16"/>
  <c r="G387" i="16"/>
  <c r="E387" i="16" s="1"/>
  <c r="H907" i="16"/>
  <c r="E4910" i="16"/>
  <c r="G4936" i="16"/>
  <c r="E4936" i="16" s="1"/>
  <c r="G4870" i="16"/>
  <c r="E4870" i="16" s="1"/>
  <c r="G3535" i="16"/>
  <c r="E3535" i="16" s="1"/>
  <c r="E3536" i="16"/>
  <c r="E4151" i="16"/>
  <c r="G4150" i="16"/>
  <c r="E4150" i="16" s="1"/>
  <c r="H4838" i="16"/>
  <c r="E4839" i="16"/>
  <c r="G4184" i="16"/>
  <c r="E4184" i="16" s="1"/>
  <c r="E4185" i="16"/>
  <c r="K5289" i="16"/>
  <c r="K2866" i="16"/>
  <c r="F5286" i="16"/>
  <c r="F5287" i="16"/>
  <c r="G4335" i="16"/>
  <c r="G4334" i="16" s="1"/>
  <c r="E4334" i="16" s="1"/>
  <c r="E4336" i="16"/>
  <c r="E4335" i="16" s="1"/>
  <c r="M637" i="16"/>
  <c r="E478" i="16"/>
  <c r="G477" i="16"/>
  <c r="E477" i="16" s="1"/>
  <c r="K641" i="16"/>
  <c r="K639" i="16"/>
  <c r="K638" i="16"/>
  <c r="E3009" i="16"/>
  <c r="G1390" i="16"/>
  <c r="E1390" i="16" s="1"/>
  <c r="E1922" i="16"/>
  <c r="G1921" i="16"/>
  <c r="G1920" i="16"/>
  <c r="E1920" i="16" s="1"/>
  <c r="M638" i="16"/>
  <c r="M639" i="16"/>
  <c r="M641" i="16"/>
  <c r="G1514" i="16"/>
  <c r="I280" i="16"/>
  <c r="E281" i="16"/>
  <c r="E2671" i="16"/>
  <c r="G2732" i="16"/>
  <c r="J5288" i="16"/>
  <c r="J2865" i="16"/>
  <c r="J2863" i="16" s="1"/>
  <c r="G279" i="16"/>
  <c r="G642" i="16"/>
  <c r="E642" i="16" s="1"/>
  <c r="G643" i="16"/>
  <c r="E644" i="16"/>
  <c r="E4967" i="16"/>
  <c r="I5286" i="16"/>
  <c r="G1387" i="16"/>
  <c r="E1331" i="16"/>
  <c r="E4715" i="16"/>
  <c r="G4714" i="16"/>
  <c r="E4714" i="16" s="1"/>
  <c r="E15" i="16"/>
  <c r="G14" i="16"/>
  <c r="E14" i="16" s="1"/>
  <c r="E4493" i="16"/>
  <c r="G4511" i="16"/>
  <c r="G4455" i="16"/>
  <c r="E4455" i="16" s="1"/>
  <c r="H3338" i="16"/>
  <c r="E3371" i="16"/>
  <c r="E5195" i="16"/>
  <c r="G5154" i="16"/>
  <c r="G1269" i="16" l="1"/>
  <c r="E1387" i="16"/>
  <c r="G4643" i="16"/>
  <c r="E4577" i="16"/>
  <c r="G3006" i="16"/>
  <c r="E2943" i="16"/>
  <c r="E643" i="16"/>
  <c r="G641" i="16"/>
  <c r="E641" i="16" s="1"/>
  <c r="G639" i="16"/>
  <c r="E639" i="16" s="1"/>
  <c r="G638" i="16"/>
  <c r="E638" i="16" s="1"/>
  <c r="G774" i="16"/>
  <c r="H4790" i="16"/>
  <c r="E4790" i="16" s="1"/>
  <c r="E4838" i="16"/>
  <c r="M5289" i="16"/>
  <c r="M2866" i="16"/>
  <c r="E3416" i="16"/>
  <c r="G3415" i="16"/>
  <c r="E3415" i="16" s="1"/>
  <c r="I279" i="16"/>
  <c r="E280" i="16"/>
  <c r="E416" i="16"/>
  <c r="E4772" i="16"/>
  <c r="G4713" i="16"/>
  <c r="E4713" i="16" s="1"/>
  <c r="E907" i="16"/>
  <c r="E4138" i="16"/>
  <c r="G4137" i="16"/>
  <c r="J1514" i="16"/>
  <c r="E1514" i="16" s="1"/>
  <c r="E1516" i="16"/>
  <c r="J4127" i="16"/>
  <c r="E4572" i="16"/>
  <c r="G4513" i="16"/>
  <c r="E4513" i="16" s="1"/>
  <c r="G1643" i="16"/>
  <c r="G1634" i="16"/>
  <c r="E1634" i="16" s="1"/>
  <c r="E1644" i="16"/>
  <c r="H4204" i="16"/>
  <c r="E4250" i="16"/>
  <c r="H3337" i="16"/>
  <c r="E3338" i="16"/>
  <c r="E3617" i="16"/>
  <c r="G3616" i="16"/>
  <c r="E3616" i="16" s="1"/>
  <c r="G2731" i="16"/>
  <c r="E2732" i="16"/>
  <c r="E5154" i="16"/>
  <c r="G5214" i="16"/>
  <c r="G2872" i="16"/>
  <c r="E2872" i="16" s="1"/>
  <c r="G2873" i="16"/>
  <c r="E2875" i="16"/>
  <c r="E2873" i="16" s="1"/>
  <c r="G4203" i="16"/>
  <c r="G3407" i="16"/>
  <c r="E1509" i="16"/>
  <c r="G1389" i="16"/>
  <c r="E1389" i="16" s="1"/>
  <c r="G4454" i="16"/>
  <c r="E4511" i="16"/>
  <c r="H904" i="16"/>
  <c r="H775" i="16"/>
  <c r="E775" i="16" s="1"/>
  <c r="E839" i="16"/>
  <c r="G4869" i="16"/>
  <c r="M2865" i="16"/>
  <c r="M2863" i="16" s="1"/>
  <c r="G2064" i="16"/>
  <c r="E2064" i="16" s="1"/>
  <c r="E2065" i="16"/>
  <c r="G277" i="16"/>
  <c r="G278" i="16"/>
  <c r="E1842" i="16"/>
  <c r="G1778" i="16"/>
  <c r="E1778" i="16" s="1"/>
  <c r="E1921" i="16"/>
  <c r="G1919" i="16"/>
  <c r="E1919" i="16" s="1"/>
  <c r="G13" i="16"/>
  <c r="M5288" i="16"/>
  <c r="E4869" i="16" l="1"/>
  <c r="G4868" i="16"/>
  <c r="E4868" i="16" s="1"/>
  <c r="G4134" i="16"/>
  <c r="E4134" i="16" s="1"/>
  <c r="E4137" i="16"/>
  <c r="H903" i="16"/>
  <c r="E904" i="16"/>
  <c r="G4453" i="16"/>
  <c r="E4453" i="16" s="1"/>
  <c r="E4454" i="16"/>
  <c r="G3336" i="16"/>
  <c r="I277" i="16"/>
  <c r="I278" i="16"/>
  <c r="G4202" i="16"/>
  <c r="E5214" i="16"/>
  <c r="G5213" i="16"/>
  <c r="H3408" i="16"/>
  <c r="E3337" i="16"/>
  <c r="G773" i="16"/>
  <c r="E13" i="16"/>
  <c r="H4269" i="16"/>
  <c r="E4204" i="16"/>
  <c r="G3005" i="16"/>
  <c r="E3006" i="16"/>
  <c r="E2731" i="16"/>
  <c r="G2608" i="16"/>
  <c r="E278" i="16"/>
  <c r="E4643" i="16"/>
  <c r="G4642" i="16"/>
  <c r="E279" i="16"/>
  <c r="E1643" i="16"/>
  <c r="G1513" i="16"/>
  <c r="G1268" i="16"/>
  <c r="E1268" i="16" s="1"/>
  <c r="E1269" i="16"/>
  <c r="E2608" i="16" l="1"/>
  <c r="G2236" i="16"/>
  <c r="E2236" i="16" s="1"/>
  <c r="G2942" i="16"/>
  <c r="E3005" i="16"/>
  <c r="H4268" i="16"/>
  <c r="E4269" i="16"/>
  <c r="E5213" i="16"/>
  <c r="G5153" i="16"/>
  <c r="I4126" i="16"/>
  <c r="I4127" i="16"/>
  <c r="E277" i="16"/>
  <c r="H774" i="16"/>
  <c r="E903" i="16"/>
  <c r="G3335" i="16"/>
  <c r="E1513" i="16"/>
  <c r="G1512" i="16"/>
  <c r="E1512" i="16" s="1"/>
  <c r="E4642" i="16"/>
  <c r="G4576" i="16"/>
  <c r="H3407" i="16"/>
  <c r="E3408" i="16"/>
  <c r="H3336" i="16" l="1"/>
  <c r="E3407" i="16"/>
  <c r="H773" i="16"/>
  <c r="E774" i="16"/>
  <c r="E5153" i="16"/>
  <c r="G4965" i="16"/>
  <c r="E4965" i="16" s="1"/>
  <c r="G637" i="16"/>
  <c r="E4576" i="16"/>
  <c r="G4575" i="16"/>
  <c r="H4203" i="16"/>
  <c r="E4268" i="16"/>
  <c r="G2941" i="16"/>
  <c r="E2942" i="16"/>
  <c r="H4202" i="16" l="1"/>
  <c r="E4203" i="16"/>
  <c r="E2941" i="16"/>
  <c r="G2871" i="16"/>
  <c r="E4575" i="16"/>
  <c r="G4133" i="16"/>
  <c r="H637" i="16"/>
  <c r="E637" i="16" s="1"/>
  <c r="E773" i="16"/>
  <c r="G5289" i="16"/>
  <c r="G2866" i="16"/>
  <c r="G2865" i="16"/>
  <c r="G5288" i="16"/>
  <c r="H3335" i="16"/>
  <c r="E3336" i="16"/>
  <c r="G4127" i="16" l="1"/>
  <c r="G4126" i="16"/>
  <c r="H2871" i="16"/>
  <c r="E3335" i="16"/>
  <c r="G5287" i="16"/>
  <c r="G5286" i="16"/>
  <c r="G2863" i="16"/>
  <c r="H5289" i="16"/>
  <c r="E5289" i="16" s="1"/>
  <c r="H2866" i="16"/>
  <c r="E2866" i="16" s="1"/>
  <c r="H5288" i="16"/>
  <c r="E5288" i="16" s="1"/>
  <c r="H2865" i="16"/>
  <c r="H2863" i="16" s="1"/>
  <c r="H4133" i="16"/>
  <c r="E4202" i="16"/>
  <c r="E2865" i="16" l="1"/>
  <c r="H5287" i="16"/>
  <c r="E5287" i="16" s="1"/>
  <c r="H5286" i="16"/>
  <c r="E5286" i="16" s="1"/>
  <c r="H4127" i="16"/>
  <c r="H4126" i="16"/>
  <c r="E2863" i="16"/>
  <c r="E4133" i="16"/>
  <c r="E4126" i="16"/>
  <c r="E2871" i="16"/>
  <c r="E4127" i="16"/>
</calcChain>
</file>

<file path=xl/sharedStrings.xml><?xml version="1.0" encoding="utf-8"?>
<sst xmlns="http://schemas.openxmlformats.org/spreadsheetml/2006/main" count="9709" uniqueCount="1076">
  <si>
    <t>JUDEŢUL: ARGES</t>
  </si>
  <si>
    <t>CONSILIUL JUDETEAN ARGES</t>
  </si>
  <si>
    <t>Formular:</t>
  </si>
  <si>
    <t xml:space="preserve">BUGETUL LOCAL DETALIAT LA VENITURI PE CAPITOLE ŞI SUBCAPITOLE </t>
  </si>
  <si>
    <t xml:space="preserve"> PE ANUL  2026 SI ESTIMARILE PE ANII 2027-2029</t>
  </si>
  <si>
    <t xml:space="preserve"> - mii lei -</t>
  </si>
  <si>
    <t>D E N U M I R E A     I N D I C A T O R I L O R</t>
  </si>
  <si>
    <t>Cod indicator</t>
  </si>
  <si>
    <t>Buget 2026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</si>
  <si>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</si>
  <si>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</si>
  <si>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</si>
  <si>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</si>
  <si>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</si>
  <si>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</si>
  <si>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</si>
  <si>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</si>
  <si>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</si>
  <si>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</si>
  <si>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</si>
  <si>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</si>
  <si>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</si>
  <si>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</si>
  <si>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</si>
  <si>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</si>
  <si>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</si>
  <si>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</si>
  <si>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</si>
  <si>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</si>
  <si>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</si>
  <si>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</si>
  <si>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</si>
  <si>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</si>
  <si>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</si>
  <si>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</si>
  <si>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</si>
  <si>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</si>
  <si>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</si>
  <si>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</si>
  <si>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</si>
  <si>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</si>
  <si>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</si>
  <si>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</si>
  <si>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</si>
  <si>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</si>
  <si>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</si>
  <si>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</si>
  <si>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</si>
  <si>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</si>
  <si>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</si>
  <si>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</si>
  <si>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</si>
  <si>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</si>
  <si>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</si>
  <si>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</si>
  <si>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</si>
  <si>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</si>
  <si>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</si>
  <si>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</si>
  <si>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</si>
  <si>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</si>
  <si>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</si>
  <si>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</si>
  <si>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</si>
  <si>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</si>
  <si>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</si>
  <si>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</si>
  <si>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</si>
  <si>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</si>
  <si>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</si>
  <si>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</si>
  <si>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</si>
  <si>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</si>
  <si>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</si>
  <si>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</si>
  <si>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</si>
  <si>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</si>
  <si>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</si>
  <si>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</si>
  <si>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</si>
  <si>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</si>
  <si>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</si>
  <si>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</si>
  <si>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</si>
  <si>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</si>
  <si>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</si>
  <si>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</si>
  <si>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</si>
  <si>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</si>
  <si>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</si>
  <si>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</si>
  <si>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</si>
  <si>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</si>
  <si>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</si>
  <si>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</si>
  <si>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</si>
  <si>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</si>
  <si>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</si>
  <si>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</si>
  <si>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</si>
  <si>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</si>
  <si>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</si>
  <si>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</si>
  <si>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</si>
  <si>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</si>
  <si>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</si>
  <si>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</si>
  <si>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</si>
  <si>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</si>
  <si>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</si>
  <si>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</si>
  <si>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</si>
  <si>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</si>
  <si>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</si>
  <si>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</si>
  <si>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</si>
  <si>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</si>
  <si>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</si>
  <si>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</si>
  <si>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</si>
  <si>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</si>
  <si>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</si>
  <si>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</si>
  <si>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</si>
  <si>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</si>
  <si>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</si>
  <si>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</si>
  <si>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</si>
  <si>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</si>
  <si>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</si>
  <si>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</si>
  <si>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</si>
  <si>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</si>
  <si>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</si>
  <si>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</si>
  <si>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</si>
  <si>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</si>
  <si>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</si>
  <si>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</si>
  <si>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</si>
  <si>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</si>
  <si>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</si>
  <si>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</si>
  <si>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</si>
  <si>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</si>
  <si>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</si>
  <si>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</si>
  <si>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</si>
  <si>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</si>
  <si>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</si>
  <si>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</si>
  <si>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</si>
  <si>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</si>
  <si>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</si>
  <si>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</si>
  <si>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</si>
  <si>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</si>
  <si>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</si>
  <si>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</si>
  <si>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</si>
  <si>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</si>
  <si>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</si>
  <si>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</si>
  <si>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</si>
  <si>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</si>
  <si>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</si>
  <si>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</si>
  <si>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</si>
  <si>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</si>
  <si>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</si>
  <si>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</si>
  <si>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</si>
  <si>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</si>
  <si>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</si>
  <si>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</si>
  <si>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</si>
  <si>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</si>
  <si>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</si>
  <si>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</si>
  <si>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</si>
  <si>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</si>
  <si>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</si>
  <si>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</si>
  <si>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</si>
  <si>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</si>
  <si>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</si>
  <si>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</si>
  <si>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</si>
  <si>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</si>
  <si>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</si>
  <si>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</si>
  <si>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</si>
  <si>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</si>
  <si>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</si>
  <si>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</si>
  <si>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</si>
  <si>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</si>
  <si>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</si>
  <si>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</si>
  <si>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</si>
  <si>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</si>
  <si>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</si>
  <si>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</si>
  <si>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</si>
  <si>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</si>
  <si>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</si>
  <si>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</si>
  <si>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</si>
  <si>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</si>
  <si>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</si>
  <si>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</si>
  <si>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</si>
  <si>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</si>
  <si>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</si>
  <si>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</si>
  <si>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</si>
  <si>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</si>
  <si>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</si>
  <si>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</si>
  <si>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</si>
  <si>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</si>
  <si>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</si>
  <si>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</si>
  <si>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</si>
  <si>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</si>
  <si>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</si>
  <si>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</si>
  <si>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</si>
  <si>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</si>
  <si>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</si>
  <si>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</si>
  <si>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</si>
  <si>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</si>
  <si>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</si>
  <si>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</si>
  <si>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</si>
  <si>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</si>
  <si>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</si>
  <si>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</si>
  <si>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</si>
  <si>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</si>
  <si>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</si>
  <si>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</si>
  <si>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</si>
  <si>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</si>
  <si>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</si>
  <si>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</si>
  <si>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</si>
  <si>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</si>
  <si>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</si>
  <si>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</si>
  <si>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</si>
  <si>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</si>
  <si>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</si>
  <si>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</si>
  <si>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</si>
  <si>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</si>
  <si>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</si>
  <si>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</si>
  <si>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</si>
  <si>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</si>
  <si>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</si>
  <si>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</si>
  <si>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</si>
  <si>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</si>
  <si>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</si>
  <si>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</si>
  <si>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</si>
  <si>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</si>
  <si>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</si>
  <si>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</si>
  <si>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</si>
  <si>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</si>
  <si>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</si>
  <si>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</si>
  <si>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</si>
  <si>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</si>
  <si>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</si>
  <si>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</si>
  <si>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</si>
  <si>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</si>
  <si>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</si>
  <si>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</si>
  <si>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</si>
  <si>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</si>
  <si>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</si>
  <si>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</si>
  <si>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</si>
  <si>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</si>
  <si>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</si>
  <si>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</si>
  <si>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</si>
  <si>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</si>
  <si>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</si>
  <si>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</si>
  <si>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</si>
  <si>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</si>
  <si>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</si>
  <si>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</si>
  <si>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</si>
  <si>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</si>
  <si>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</si>
  <si>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</si>
  <si>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</si>
  <si>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</si>
  <si>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</si>
  <si>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</si>
  <si>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</si>
  <si>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</si>
  <si>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</si>
  <si>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</si>
  <si>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</si>
  <si>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</si>
  <si>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</si>
  <si>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</si>
  <si>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</si>
  <si>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</si>
  <si>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</si>
  <si>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</si>
  <si>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</si>
  <si>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</si>
  <si>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</si>
  <si>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</si>
  <si>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</si>
  <si>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</si>
  <si>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Alocări de sume din PNRR aferente componentei împrumuturi ( cod 42.10.89.01 la 42.10.89.03)</t>
  </si>
  <si>
    <t xml:space="preserve">42.10.89 </t>
  </si>
  <si>
    <t>Fonduri din împrumut rambursabil</t>
  </si>
  <si>
    <t>42.10.89.01</t>
  </si>
  <si>
    <t>Finantare publica naționala</t>
  </si>
  <si>
    <t>42.10.89.02</t>
  </si>
  <si>
    <t>42.10.89.03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</si>
  <si>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</si>
  <si>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</si>
  <si>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</si>
  <si>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</si>
  <si>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</si>
  <si>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</si>
  <si>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</si>
  <si>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</si>
  <si>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</si>
  <si>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</si>
  <si>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</si>
  <si>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</si>
  <si>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</si>
  <si>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</si>
  <si>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</si>
  <si>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</si>
  <si>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</si>
  <si>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</si>
  <si>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</si>
  <si>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</si>
  <si>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</si>
  <si>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</si>
  <si>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</si>
  <si>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</si>
  <si>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</si>
  <si>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</si>
  <si>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</si>
  <si>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</si>
  <si>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</si>
  <si>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</si>
  <si>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</si>
  <si>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</si>
  <si>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</si>
  <si>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</si>
  <si>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</si>
  <si>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</si>
  <si>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</si>
  <si>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</si>
  <si>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</si>
  <si>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</si>
  <si>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</si>
  <si>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</si>
  <si>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</si>
  <si>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</si>
  <si>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</si>
  <si>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</si>
  <si>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</si>
  <si>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</si>
  <si>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</si>
  <si>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</si>
  <si>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</si>
  <si>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</si>
  <si>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</si>
  <si>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</si>
  <si>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</si>
  <si>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</si>
  <si>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</si>
  <si>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</si>
  <si>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</si>
  <si>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</si>
  <si>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</si>
  <si>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</si>
  <si>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</si>
  <si>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</si>
  <si>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</si>
  <si>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</si>
  <si>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</si>
  <si>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</si>
  <si>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</si>
  <si>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</si>
  <si>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</si>
  <si>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</si>
  <si>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</si>
  <si>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</si>
  <si>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</si>
  <si>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</si>
  <si>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</si>
  <si>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</si>
  <si>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</si>
  <si>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</si>
  <si>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</si>
  <si>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</si>
  <si>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</si>
  <si>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</si>
  <si>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</si>
  <si>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</si>
  <si>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</si>
  <si>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</si>
  <si>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</si>
  <si>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</si>
  <si>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</si>
  <si>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</si>
  <si>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</si>
  <si>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</si>
  <si>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</si>
  <si>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</si>
  <si>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</si>
  <si>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</si>
  <si>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</si>
  <si>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</si>
  <si>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</si>
  <si>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</si>
  <si>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</si>
  <si>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</si>
  <si>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</si>
  <si>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</si>
  <si>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</si>
  <si>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</si>
  <si>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</si>
  <si>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</si>
  <si>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</si>
  <si>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</si>
  <si>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</si>
  <si>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</si>
  <si>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</si>
  <si>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</si>
  <si>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</si>
  <si>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</si>
  <si>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</si>
  <si>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</si>
  <si>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</si>
  <si>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</si>
  <si>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</si>
  <si>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</si>
  <si>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</si>
  <si>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Fondul Social European  (FSE+), aferent cadrului financiar 2021-2027 ( cod 45.02.49.01 la 45.02.49.03)*)</t>
  </si>
  <si>
    <t>45.02.49</t>
  </si>
  <si>
    <t>45.02.49.01</t>
  </si>
  <si>
    <t>45.02.49.02</t>
  </si>
  <si>
    <t>45.02.49.03</t>
  </si>
  <si>
    <t>Alte programe comunitare finantate in perioada 2021-2027 ( cod 45.02.72.01+45.02.72.02)</t>
  </si>
  <si>
    <t>45.02.72</t>
  </si>
  <si>
    <t>45.02.72.01</t>
  </si>
  <si>
    <t>45.02.72.02</t>
  </si>
  <si>
    <t>45.02.72.03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</si>
  <si>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</si>
  <si>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</si>
  <si>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</si>
  <si>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</si>
  <si>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</si>
  <si>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</si>
  <si>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</si>
  <si>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</si>
  <si>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</si>
  <si>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</si>
  <si>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</si>
  <si>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</si>
  <si>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</si>
  <si>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</si>
  <si>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</si>
  <si>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</si>
  <si>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</si>
  <si>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</si>
  <si>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</si>
  <si>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</si>
  <si>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</si>
  <si>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</si>
  <si>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</si>
  <si>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</si>
  <si>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</si>
  <si>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</si>
  <si>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</si>
  <si>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</si>
  <si>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</si>
  <si>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</si>
  <si>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</si>
  <si>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</si>
  <si>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</si>
  <si>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</si>
  <si>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</si>
  <si>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</si>
  <si>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</si>
  <si>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</si>
  <si>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</si>
  <si>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</si>
  <si>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</si>
  <si>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</si>
  <si>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</si>
  <si>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</si>
  <si>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</si>
  <si>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</si>
  <si>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</si>
  <si>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</si>
  <si>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</si>
  <si>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</si>
  <si>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</si>
  <si>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</si>
  <si>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 xml:space="preserve"> PE ANUL  2025 SI ESTIMARILE PE ANII 2026-2028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</si>
  <si>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</si>
  <si>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</si>
  <si>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</si>
  <si>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</si>
  <si>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</si>
  <si>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</si>
  <si>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</si>
  <si>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</si>
  <si>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</si>
  <si>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</si>
  <si>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</si>
  <si>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</si>
  <si>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</si>
  <si>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</si>
  <si>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</si>
  <si>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</si>
  <si>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</si>
  <si>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</si>
  <si>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</si>
  <si>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</si>
  <si>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</si>
  <si>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</si>
  <si>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</si>
  <si>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</si>
  <si>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</si>
  <si>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</si>
  <si>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</si>
  <si>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</si>
  <si>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</si>
  <si>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</si>
  <si>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</si>
  <si>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</si>
  <si>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</si>
  <si>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</si>
  <si>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</si>
  <si>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</si>
  <si>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</si>
  <si>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</si>
  <si>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</si>
  <si>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</si>
  <si>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</si>
  <si>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</si>
  <si>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</si>
  <si>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</si>
  <si>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</si>
  <si>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</si>
  <si>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</si>
  <si>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</si>
  <si>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</si>
  <si>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</si>
  <si>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</si>
  <si>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</si>
  <si>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</si>
  <si>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</si>
  <si>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</si>
  <si>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</si>
  <si>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</si>
  <si>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</si>
  <si>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</si>
  <si>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</si>
  <si>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</si>
  <si>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</si>
  <si>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</si>
  <si>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</si>
  <si>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</si>
  <si>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</si>
  <si>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</si>
  <si>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</si>
  <si>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</si>
  <si>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</si>
  <si>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</si>
  <si>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</si>
  <si>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</si>
  <si>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</si>
  <si>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</si>
  <si>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</si>
  <si>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</si>
  <si>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</si>
  <si>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</si>
  <si>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</si>
  <si>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</si>
  <si>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</si>
  <si>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</si>
  <si>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</si>
  <si>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</si>
  <si>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</si>
  <si>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</si>
  <si>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</si>
  <si>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</si>
  <si>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</si>
  <si>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</si>
  <si>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</si>
  <si>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</si>
  <si>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</si>
  <si>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</si>
  <si>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</si>
  <si>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</si>
  <si>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</si>
  <si>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</si>
  <si>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</si>
  <si>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</si>
  <si>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</si>
  <si>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</si>
  <si>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</si>
  <si>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</si>
  <si>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</si>
  <si>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</si>
  <si>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</si>
  <si>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</si>
  <si>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</si>
  <si>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</si>
  <si>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</si>
  <si>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</si>
  <si>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</si>
  <si>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</si>
  <si>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</si>
  <si>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</si>
  <si>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</si>
  <si>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</si>
  <si>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</si>
  <si>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</si>
  <si>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</si>
  <si>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</si>
  <si>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</si>
  <si>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</si>
  <si>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</si>
  <si>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</si>
  <si>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</si>
  <si>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</si>
  <si>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</si>
  <si>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</si>
  <si>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</si>
  <si>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</si>
  <si>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</si>
  <si>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</si>
  <si>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</si>
  <si>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</si>
  <si>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</si>
  <si>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</si>
  <si>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</si>
  <si>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</si>
  <si>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</si>
  <si>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</si>
  <si>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</si>
  <si>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</si>
  <si>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</si>
  <si>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</si>
  <si>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</si>
  <si>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</si>
  <si>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</si>
  <si>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</si>
  <si>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</si>
  <si>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</si>
  <si>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</si>
  <si>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</si>
  <si>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</si>
  <si>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</si>
  <si>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</si>
  <si>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</si>
  <si>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</si>
  <si>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</si>
  <si>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</si>
  <si>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</si>
  <si>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</si>
  <si>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</si>
  <si>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</si>
  <si>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</si>
  <si>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</si>
  <si>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</si>
  <si>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</si>
  <si>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</si>
  <si>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</si>
  <si>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</si>
  <si>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</si>
  <si>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</si>
  <si>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</si>
  <si>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</si>
  <si>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</si>
  <si>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</si>
  <si>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</si>
  <si>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</si>
  <si>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</si>
  <si>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</si>
  <si>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</si>
  <si>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</si>
  <si>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</si>
  <si>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</si>
  <si>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</si>
  <si>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</si>
  <si>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</si>
  <si>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</si>
  <si>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</si>
  <si>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</si>
  <si>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</si>
  <si>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</si>
  <si>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</si>
  <si>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</si>
  <si>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</si>
  <si>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</si>
  <si>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</si>
  <si>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</si>
  <si>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</si>
  <si>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Programe din Fondul Social European (FSE+)</t>
  </si>
  <si>
    <t>56.49</t>
  </si>
  <si>
    <t xml:space="preserve">Alte programe comunitare finantate in perioada 2021-2027 </t>
  </si>
  <si>
    <t>56.72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</si>
  <si>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</si>
  <si>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</si>
  <si>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</si>
  <si>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</si>
  <si>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</si>
  <si>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</si>
  <si>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</si>
  <si>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</si>
  <si>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</si>
  <si>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</si>
  <si>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</si>
  <si>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</si>
  <si>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</si>
  <si>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</si>
  <si>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</si>
  <si>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</si>
  <si>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</si>
  <si>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</si>
  <si>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</si>
  <si>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</si>
  <si>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</si>
  <si>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</si>
  <si>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</si>
  <si>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</si>
  <si>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</si>
  <si>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</si>
  <si>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</si>
  <si>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</si>
  <si>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</si>
  <si>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</si>
  <si>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</si>
  <si>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</si>
  <si>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</si>
  <si>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</si>
  <si>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</si>
  <si>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</si>
  <si>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</si>
  <si>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</si>
  <si>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</si>
  <si>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</si>
  <si>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</si>
  <si>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</si>
  <si>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</si>
  <si>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</si>
  <si>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</si>
  <si>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</si>
  <si>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</si>
  <si>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</si>
  <si>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</si>
  <si>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</si>
  <si>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</si>
  <si>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</si>
  <si>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</si>
  <si>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</si>
  <si>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</si>
  <si>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</si>
  <si>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</si>
  <si>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</si>
  <si>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</si>
  <si>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</si>
  <si>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</si>
  <si>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</si>
  <si>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</si>
  <si>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</si>
  <si>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</si>
  <si>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</si>
  <si>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</si>
  <si>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</si>
  <si>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</si>
  <si>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</si>
  <si>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</si>
  <si>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</si>
  <si>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</si>
  <si>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</si>
  <si>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</si>
  <si>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</si>
  <si>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</si>
  <si>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</si>
  <si>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</si>
  <si>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</si>
  <si>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</si>
  <si>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</si>
  <si>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</si>
  <si>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</si>
  <si>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</si>
  <si>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</si>
  <si>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</si>
  <si>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</si>
  <si>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</si>
  <si>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</si>
  <si>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</si>
  <si>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</si>
  <si>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</si>
  <si>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</si>
  <si>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</si>
  <si>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</si>
  <si>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</si>
  <si>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</si>
  <si>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</si>
  <si>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</si>
  <si>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</si>
  <si>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</si>
  <si>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</si>
  <si>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</si>
  <si>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</si>
  <si>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</si>
  <si>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Programe finanțate din Fondul Social European Plus (FSE+), aferente cadrului financiar 2021-2027 ( cod 56.49.01 la 56.49.03)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</si>
  <si>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</si>
  <si>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</si>
  <si>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</si>
  <si>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</si>
  <si>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</si>
  <si>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</si>
  <si>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</si>
  <si>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</si>
  <si>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</si>
  <si>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</si>
  <si>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</si>
  <si>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</si>
  <si>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</si>
  <si>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</si>
  <si>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</si>
  <si>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</si>
  <si>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</si>
  <si>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</si>
  <si>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</si>
  <si>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</si>
  <si>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</si>
  <si>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</si>
  <si>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</si>
  <si>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</si>
  <si>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</si>
  <si>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</si>
  <si>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</si>
  <si>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</si>
  <si>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</si>
  <si>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</si>
  <si>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</si>
  <si>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</si>
  <si>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</si>
  <si>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</si>
  <si>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</si>
  <si>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</si>
  <si>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</si>
  <si>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</si>
  <si>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</si>
  <si>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</si>
  <si>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</si>
  <si>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</si>
  <si>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</si>
  <si>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</si>
  <si>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</si>
  <si>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</si>
  <si>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</si>
  <si>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Alte programe comunitare finantate in perioada 2021-2027</t>
  </si>
  <si>
    <t>56,72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</si>
  <si>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</si>
  <si>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</si>
  <si>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</si>
  <si>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</si>
  <si>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</si>
  <si>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</si>
  <si>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</si>
  <si>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</si>
  <si>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</si>
  <si>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</si>
  <si>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</si>
  <si>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</si>
  <si>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</si>
  <si>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</si>
  <si>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</si>
  <si>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</si>
  <si>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</si>
  <si>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</si>
  <si>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</si>
  <si>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</si>
  <si>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</si>
  <si>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</si>
  <si>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</si>
  <si>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</si>
  <si>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</si>
  <si>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</si>
  <si>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</si>
  <si>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</si>
  <si>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</si>
  <si>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</si>
  <si>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</si>
  <si>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</si>
  <si>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</si>
  <si>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</si>
  <si>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</si>
  <si>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</si>
  <si>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</si>
  <si>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</si>
  <si>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</si>
  <si>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</si>
  <si>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</si>
  <si>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</si>
  <si>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</si>
  <si>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</si>
  <si>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</si>
  <si>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</si>
  <si>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</si>
  <si>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</si>
  <si>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</si>
  <si>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</si>
  <si>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</si>
  <si>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</si>
  <si>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</si>
  <si>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</si>
  <si>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</si>
  <si>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</si>
  <si>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</si>
  <si>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</si>
  <si>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</si>
  <si>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</si>
  <si>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</si>
  <si>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</si>
  <si>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</si>
  <si>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</si>
  <si>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</si>
  <si>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</si>
  <si>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</si>
  <si>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</si>
  <si>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</si>
  <si>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</si>
  <si>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</si>
  <si>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</si>
  <si>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</si>
  <si>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</si>
  <si>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</si>
  <si>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</si>
  <si>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</si>
  <si>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</si>
  <si>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</si>
  <si>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</si>
  <si>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</si>
  <si>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</si>
  <si>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</si>
  <si>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</si>
  <si>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</si>
  <si>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</si>
  <si>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</si>
  <si>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</si>
  <si>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</si>
  <si>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</si>
  <si>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</si>
  <si>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</si>
  <si>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</si>
  <si>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</si>
  <si>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</si>
  <si>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</si>
  <si>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</si>
  <si>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</si>
  <si>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</si>
  <si>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</si>
  <si>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</si>
  <si>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</si>
  <si>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</si>
  <si>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</si>
  <si>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</si>
  <si>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</si>
  <si>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</si>
  <si>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</si>
  <si>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</si>
  <si>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</si>
  <si>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</si>
  <si>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</si>
  <si>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</si>
  <si>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</si>
  <si>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</si>
  <si>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</si>
  <si>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</si>
  <si>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</si>
  <si>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</si>
  <si>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</si>
  <si>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</si>
  <si>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</si>
  <si>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</si>
  <si>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</si>
  <si>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</si>
  <si>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</si>
  <si>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</si>
  <si>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</si>
  <si>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</si>
  <si>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</si>
  <si>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</si>
  <si>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</si>
  <si>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</si>
  <si>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</si>
  <si>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</si>
  <si>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</si>
  <si>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</si>
  <si>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</si>
  <si>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</si>
  <si>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</si>
  <si>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</si>
  <si>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</si>
  <si>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</si>
  <si>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</si>
  <si>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</si>
  <si>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</si>
  <si>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</si>
  <si>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</si>
  <si>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</si>
  <si>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</si>
  <si>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</si>
  <si>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</si>
  <si>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</si>
  <si>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</si>
  <si>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</si>
  <si>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</si>
  <si>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</si>
  <si>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</si>
  <si>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</si>
  <si>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</si>
  <si>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</si>
  <si>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</si>
  <si>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</si>
  <si>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</si>
  <si>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</si>
  <si>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</si>
  <si>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</si>
  <si>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</si>
  <si>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</si>
  <si>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</si>
  <si>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</si>
  <si>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</si>
  <si>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</si>
  <si>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</si>
  <si>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</si>
  <si>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</si>
  <si>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</si>
  <si>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</si>
  <si>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</si>
  <si>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</si>
  <si>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</si>
  <si>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</si>
  <si>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</si>
  <si>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</si>
  <si>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</si>
  <si>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</si>
  <si>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</si>
  <si>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</si>
  <si>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</si>
  <si>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</si>
  <si>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</si>
  <si>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</si>
  <si>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</si>
  <si>
    <t>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</si>
</sst>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76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53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1" borderId="0" applyNumberFormat="0" applyBorder="0" applyAlignment="0" applyProtection="0"/>
    <xf numFmtId="0" fontId="53" fillId="34" borderId="0" applyNumberFormat="0" applyBorder="0" applyAlignment="0" applyProtection="0"/>
    <xf numFmtId="0" fontId="5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5" borderId="0" applyNumberFormat="0" applyBorder="0" applyAlignment="0" applyProtection="0"/>
    <xf numFmtId="0" fontId="55" fillId="29" borderId="0" applyNumberFormat="0" applyBorder="0" applyAlignment="0" applyProtection="0"/>
    <xf numFmtId="0" fontId="56" fillId="46" borderId="43" applyNumberFormat="0" applyAlignment="0" applyProtection="0"/>
    <xf numFmtId="0" fontId="57" fillId="47" borderId="44" applyNumberFormat="0" applyAlignment="0" applyProtection="0"/>
    <xf numFmtId="165" fontId="7" fillId="0" borderId="0" applyFill="0" applyBorder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0" borderId="45" applyNumberFormat="0" applyFill="0" applyAlignment="0" applyProtection="0"/>
    <xf numFmtId="0" fontId="61" fillId="0" borderId="46" applyNumberFormat="0" applyFill="0" applyAlignment="0" applyProtection="0"/>
    <xf numFmtId="0" fontId="62" fillId="0" borderId="47" applyNumberFormat="0" applyFill="0" applyAlignment="0" applyProtection="0"/>
    <xf numFmtId="0" fontId="62" fillId="0" borderId="0" applyNumberFormat="0" applyFill="0" applyBorder="0" applyAlignment="0" applyProtection="0"/>
    <xf numFmtId="0" fontId="63" fillId="33" borderId="43" applyNumberFormat="0" applyAlignment="0" applyProtection="0"/>
    <xf numFmtId="0" fontId="52" fillId="27" borderId="42" applyNumberFormat="0" applyAlignment="0" applyProtection="0"/>
    <xf numFmtId="0" fontId="64" fillId="0" borderId="48" applyNumberFormat="0" applyFill="0" applyAlignment="0" applyProtection="0"/>
    <xf numFmtId="0" fontId="65" fillId="48" borderId="0" applyNumberFormat="0" applyBorder="0" applyAlignment="0" applyProtection="0"/>
    <xf numFmtId="0" fontId="7" fillId="0" borderId="0"/>
    <xf numFmtId="0" fontId="70" fillId="0" borderId="0"/>
    <xf numFmtId="0" fontId="7" fillId="49" borderId="49" applyNumberFormat="0" applyAlignment="0" applyProtection="0"/>
    <xf numFmtId="0" fontId="66" fillId="46" borderId="50" applyNumberFormat="0" applyAlignment="0" applyProtection="0"/>
    <xf numFmtId="0" fontId="67" fillId="0" borderId="0" applyNumberFormat="0" applyFill="0" applyBorder="0" applyAlignment="0" applyProtection="0"/>
    <xf numFmtId="0" fontId="68" fillId="0" borderId="51" applyNumberFormat="0" applyFill="0" applyAlignment="0" applyProtection="0"/>
    <xf numFmtId="0" fontId="69" fillId="0" borderId="0" applyNumberFormat="0" applyFill="0" applyBorder="0" applyAlignment="0" applyProtection="0"/>
  </cellStyleXfs>
  <cellXfs count="1441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1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2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1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3" xfId="4" applyNumberFormat="1" applyFont="1" applyFill="1" applyBorder="1" applyAlignment="1">
      <alignment horizontal="left" vertical="top"/>
    </xf>
    <xf numFmtId="0" fontId="6" fillId="2" borderId="34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5" xfId="0" applyFont="1" applyFill="1" applyBorder="1" applyAlignment="1">
      <alignment wrapText="1"/>
    </xf>
    <xf numFmtId="0" fontId="13" fillId="4" borderId="36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2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2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3" xfId="4" applyNumberFormat="1" applyFont="1" applyFill="1" applyBorder="1" applyAlignment="1">
      <alignment horizontal="left" vertical="top"/>
    </xf>
    <xf numFmtId="0" fontId="13" fillId="3" borderId="34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2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3" xfId="4" applyNumberFormat="1" applyFont="1" applyFill="1" applyBorder="1" applyAlignment="1">
      <alignment horizontal="left" vertical="top"/>
    </xf>
    <xf numFmtId="0" fontId="6" fillId="3" borderId="34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1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2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3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2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3" xfId="4" applyNumberFormat="1" applyFont="1" applyBorder="1" applyAlignment="1">
      <alignment horizontal="left" vertical="top"/>
    </xf>
    <xf numFmtId="0" fontId="13" fillId="0" borderId="34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5" xfId="0" applyFont="1" applyBorder="1" applyAlignment="1">
      <alignment wrapText="1"/>
    </xf>
    <xf numFmtId="0" fontId="13" fillId="0" borderId="36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3" xfId="4" applyNumberFormat="1" applyFont="1" applyBorder="1" applyAlignment="1">
      <alignment horizontal="left" vertical="top"/>
    </xf>
    <xf numFmtId="0" fontId="6" fillId="0" borderId="34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1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2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1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38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39" xfId="0" applyFont="1" applyFill="1" applyBorder="1"/>
    <xf numFmtId="0" fontId="17" fillId="2" borderId="40" xfId="0" applyFont="1" applyFill="1" applyBorder="1"/>
    <xf numFmtId="0" fontId="17" fillId="2" borderId="41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13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vertical="center"/>
    </xf>
    <xf numFmtId="0" fontId="13" fillId="5" borderId="0" xfId="2" applyFont="1" applyFill="1" applyAlignment="1">
      <alignment horizontal="left" vertical="center"/>
    </xf>
    <xf numFmtId="0" fontId="49" fillId="0" borderId="0" xfId="2" applyFont="1"/>
    <xf numFmtId="0" fontId="49" fillId="0" borderId="0" xfId="3" applyFont="1" applyAlignment="1">
      <alignment vertical="center"/>
    </xf>
    <xf numFmtId="0" fontId="50" fillId="0" borderId="0" xfId="2" applyFont="1" applyAlignment="1">
      <alignment horizontal="center" vertical="center"/>
    </xf>
    <xf numFmtId="0" fontId="51" fillId="0" borderId="0" xfId="0" applyFont="1"/>
    <xf numFmtId="49" fontId="6" fillId="3" borderId="0" xfId="4" applyNumberFormat="1" applyFont="1" applyFill="1" applyAlignment="1">
      <alignment horizontal="left" vertical="top"/>
    </xf>
    <xf numFmtId="49" fontId="6" fillId="3" borderId="0" xfId="4" applyNumberFormat="1" applyFont="1" applyFill="1" applyAlignment="1">
      <alignment horizontal="left"/>
    </xf>
    <xf numFmtId="49" fontId="13" fillId="2" borderId="0" xfId="4" applyNumberFormat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/>
    </xf>
    <xf numFmtId="0" fontId="7" fillId="5" borderId="18" xfId="7" applyFill="1" applyBorder="1" applyAlignment="1">
      <alignment horizontal="right"/>
    </xf>
    <xf numFmtId="0" fontId="13" fillId="5" borderId="18" xfId="46" applyFont="1" applyFill="1" applyBorder="1" applyAlignment="1">
      <alignment horizontal="right"/>
    </xf>
    <xf numFmtId="0" fontId="7" fillId="5" borderId="18" xfId="46" applyFill="1" applyBorder="1" applyAlignment="1">
      <alignment horizontal="right"/>
    </xf>
    <xf numFmtId="0" fontId="7" fillId="5" borderId="18" xfId="46" applyFill="1" applyBorder="1" applyAlignment="1">
      <alignment horizontal="left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4" fontId="17" fillId="14" borderId="6" xfId="2" applyNumberFormat="1" applyFont="1" applyFill="1" applyBorder="1" applyAlignment="1">
      <alignment horizontal="right"/>
    </xf>
    <xf numFmtId="4" fontId="6" fillId="14" borderId="6" xfId="2" applyNumberFormat="1" applyFont="1" applyFill="1" applyBorder="1" applyAlignment="1">
      <alignment horizontal="right"/>
    </xf>
    <xf numFmtId="0" fontId="71" fillId="5" borderId="2" xfId="0" applyFont="1" applyFill="1" applyBorder="1" applyAlignment="1">
      <alignment vertical="center"/>
    </xf>
    <xf numFmtId="0" fontId="71" fillId="5" borderId="2" xfId="2" applyFont="1" applyFill="1" applyBorder="1" applyAlignment="1">
      <alignment horizontal="left" vertical="center"/>
    </xf>
    <xf numFmtId="0" fontId="72" fillId="4" borderId="2" xfId="2" applyFont="1" applyFill="1" applyBorder="1" applyAlignment="1">
      <alignment horizontal="left" vertical="center"/>
    </xf>
    <xf numFmtId="0" fontId="13" fillId="5" borderId="8" xfId="2" applyFont="1" applyFill="1" applyBorder="1" applyAlignment="1">
      <alignment horizontal="left" vertical="center"/>
    </xf>
    <xf numFmtId="0" fontId="72" fillId="4" borderId="37" xfId="2" applyFont="1" applyFill="1" applyBorder="1" applyAlignment="1">
      <alignment horizontal="left" vertical="center"/>
    </xf>
    <xf numFmtId="0" fontId="71" fillId="5" borderId="37" xfId="2" applyFont="1" applyFill="1" applyBorder="1" applyAlignment="1">
      <alignment horizontal="left" vertical="center"/>
    </xf>
    <xf numFmtId="4" fontId="13" fillId="4" borderId="2" xfId="2" applyNumberFormat="1" applyFont="1" applyFill="1" applyBorder="1" applyAlignment="1">
      <alignment horizontal="right"/>
    </xf>
    <xf numFmtId="49" fontId="17" fillId="3" borderId="0" xfId="4" applyNumberFormat="1" applyFont="1" applyFill="1" applyAlignment="1">
      <alignment horizontal="left"/>
    </xf>
    <xf numFmtId="0" fontId="13" fillId="0" borderId="17" xfId="0" applyFont="1" applyBorder="1" applyAlignment="1">
      <alignment vertical="center" wrapText="1"/>
    </xf>
    <xf numFmtId="0" fontId="74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6" xfId="2" applyFont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23" fillId="3" borderId="8" xfId="0" applyFont="1" applyFill="1" applyBorder="1" applyAlignment="1">
      <alignment wrapText="1"/>
    </xf>
    <xf numFmtId="0" fontId="23" fillId="3" borderId="15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0" fontId="75" fillId="0" borderId="16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13" fillId="3" borderId="13" xfId="0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top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13" fillId="4" borderId="54" xfId="0" applyFont="1" applyFill="1" applyBorder="1" applyAlignment="1">
      <alignment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3" fontId="20" fillId="3" borderId="9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3" borderId="8" xfId="0" applyFont="1" applyFill="1" applyBorder="1" applyAlignment="1">
      <alignment wrapText="1"/>
    </xf>
    <xf numFmtId="0" fontId="13" fillId="3" borderId="15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2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3" fillId="0" borderId="16" xfId="0" applyFont="1" applyBorder="1" applyAlignment="1">
      <alignment vertical="center" wrapText="1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50" fillId="0" borderId="0" xfId="2" applyFont="1" applyAlignment="1">
      <alignment horizontal="center" vertical="center"/>
    </xf>
    <xf numFmtId="0" fontId="17" fillId="9" borderId="13" xfId="0" applyFont="1" applyFill="1" applyBorder="1" applyAlignment="1">
      <alignment horizontal="center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2" fontId="29" fillId="0" borderId="0" xfId="2" applyNumberFormat="1" applyFont="1" applyAlignment="1">
      <alignment horizontal="right"/>
    </xf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0" fontId="13" fillId="5" borderId="52" xfId="46" applyFont="1" applyFill="1" applyBorder="1" applyAlignment="1">
      <alignment horizontal="left"/>
    </xf>
    <xf numFmtId="0" fontId="13" fillId="0" borderId="53" xfId="0" applyFont="1" applyBorder="1" applyAlignment="1">
      <alignment horizontal="left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13" fillId="0" borderId="6" xfId="0" applyFont="1" applyBorder="1" applyAlignment="1">
      <alignment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0" fontId="36" fillId="0" borderId="37" xfId="0" applyFont="1" applyBorder="1" applyAlignment="1">
      <alignment horizontal="left" wrapText="1"/>
    </xf>
    <xf numFmtId="0" fontId="36" fillId="0" borderId="35" xfId="0" applyFont="1" applyBorder="1" applyAlignment="1">
      <alignment horizontal="left" wrapText="1"/>
    </xf>
    <xf numFmtId="0" fontId="22" fillId="0" borderId="37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49" fontId="13" fillId="3" borderId="13" xfId="4" applyNumberFormat="1" applyFont="1" applyFill="1" applyBorder="1" applyAlignment="1">
      <alignment horizontal="left" vertical="top"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7" fillId="5" borderId="23" xfId="7" applyFill="1" applyBorder="1" applyAlignment="1">
      <alignment horizontal="left" wrapText="1"/>
    </xf>
    <xf numFmtId="0" fontId="7" fillId="5" borderId="18" xfId="7" applyFill="1" applyBorder="1" applyAlignment="1">
      <alignment horizontal="left" wrapText="1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38" xfId="0" applyFont="1" applyBorder="1" applyAlignment="1">
      <alignment vertical="justify"/>
    </xf>
    <xf numFmtId="0" fontId="0" fillId="0" borderId="38" xfId="0" applyBorder="1" applyAlignment="1">
      <alignment vertical="justify"/>
    </xf>
    <xf numFmtId="0" fontId="73" fillId="5" borderId="30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0" fontId="45" fillId="0" borderId="37" xfId="0" applyFont="1" applyBorder="1" applyAlignment="1">
      <alignment horizontal="left" wrapText="1"/>
    </xf>
    <xf numFmtId="0" fontId="45" fillId="0" borderId="35" xfId="0" applyFont="1" applyBorder="1" applyAlignment="1">
      <alignment horizontal="left" wrapText="1"/>
    </xf>
    <xf numFmtId="0" fontId="46" fillId="0" borderId="37" xfId="0" applyFont="1" applyBorder="1" applyAlignment="1">
      <alignment horizontal="left"/>
    </xf>
    <xf numFmtId="0" fontId="46" fillId="0" borderId="35" xfId="0" applyFont="1" applyBorder="1" applyAlignment="1">
      <alignment horizontal="left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17" fillId="22" borderId="13" xfId="0" applyFont="1" applyFill="1" applyBorder="1" applyAlignment="1">
      <alignment horizont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0" borderId="6" xfId="0" applyFont="1" applyBorder="1" applyAlignment="1">
      <alignment vertical="justify"/>
    </xf>
    <xf numFmtId="49" fontId="13" fillId="0" borderId="13" xfId="4" applyNumberFormat="1" applyFont="1" applyBorder="1" applyAlignment="1">
      <alignment horizontal="left" vertical="top" wrapText="1"/>
    </xf>
    <xf numFmtId="49" fontId="13" fillId="2" borderId="13" xfId="4" applyNumberFormat="1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wrapText="1"/>
    </xf>
    <xf numFmtId="0" fontId="22" fillId="4" borderId="37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0" fontId="36" fillId="4" borderId="37" xfId="0" applyFont="1" applyFill="1" applyBorder="1" applyAlignment="1">
      <alignment horizontal="left" wrapText="1"/>
    </xf>
    <xf numFmtId="0" fontId="36" fillId="4" borderId="35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13" fillId="5" borderId="23" xfId="46" applyFont="1" applyFill="1" applyBorder="1" applyAlignment="1">
      <alignment horizontal="left" wrapText="1"/>
    </xf>
    <xf numFmtId="0" fontId="13" fillId="5" borderId="18" xfId="46" applyFont="1" applyFill="1" applyBorder="1" applyAlignment="1">
      <alignment horizontal="left" wrapText="1"/>
    </xf>
    <xf numFmtId="0" fontId="46" fillId="4" borderId="37" xfId="0" applyFont="1" applyFill="1" applyBorder="1" applyAlignment="1">
      <alignment horizontal="left"/>
    </xf>
    <xf numFmtId="0" fontId="46" fillId="4" borderId="35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0" fontId="17" fillId="0" borderId="38" xfId="0" applyFont="1" applyBorder="1" applyAlignment="1">
      <alignment vertical="justify" wrapText="1"/>
    </xf>
    <xf numFmtId="0" fontId="0" fillId="0" borderId="38" xfId="0" applyBorder="1" applyAlignment="1">
      <alignment vertical="justify" wrapText="1"/>
    </xf>
    <xf numFmtId="0" fontId="45" fillId="4" borderId="37" xfId="0" applyFont="1" applyFill="1" applyBorder="1" applyAlignment="1">
      <alignment horizontal="left" wrapText="1"/>
    </xf>
    <xf numFmtId="0" fontId="45" fillId="4" borderId="35" xfId="0" applyFont="1" applyFill="1" applyBorder="1" applyAlignment="1">
      <alignment horizontal="left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23" fillId="3" borderId="8" xfId="0" applyFont="1" applyFill="1" applyBorder="1" applyAlignment="1"/>
    <xf numFmtId="0" fontId="23" fillId="3" borderId="15" xfId="0" applyFont="1" applyFill="1" applyBorder="1" applyAlignment="1"/>
    <xf numFmtId="0" fontId="13" fillId="3" borderId="8" xfId="0" applyFont="1" applyFill="1" applyBorder="1" applyAlignment="1"/>
    <xf numFmtId="0" fontId="13" fillId="3" borderId="15" xfId="0" applyFont="1" applyFill="1" applyBorder="1" applyAlignment="1"/>
    <xf numFmtId="0" fontId="7" fillId="0" borderId="0" xfId="0" applyFont="1" applyAlignment="1"/>
    <xf numFmtId="0" fontId="51" fillId="0" borderId="0" xfId="0" applyFont="1" applyAlignment="1"/>
    <xf numFmtId="0" fontId="0" fillId="0" borderId="14" xfId="0" applyBorder="1" applyAlignment="1"/>
    <xf numFmtId="0" fontId="0" fillId="0" borderId="9" xfId="0" applyBorder="1" applyAlignment="1"/>
    <xf numFmtId="0" fontId="0" fillId="9" borderId="14" xfId="0" applyFill="1" applyBorder="1" applyAlignment="1"/>
    <xf numFmtId="0" fontId="0" fillId="9" borderId="9" xfId="0" applyFill="1" applyBorder="1" applyAlignment="1"/>
    <xf numFmtId="0" fontId="0" fillId="0" borderId="0" xfId="0" applyAlignment="1"/>
    <xf numFmtId="0" fontId="0" fillId="22" borderId="14" xfId="0" applyFill="1" applyBorder="1" applyAlignment="1"/>
    <xf numFmtId="0" fontId="0" fillId="22" borderId="9" xfId="0" applyFill="1" applyBorder="1" applyAlignment="1"/>
  </cellXfs>
  <cellStyles count="53">
    <cellStyle name="20% - Accent1 2" xfId="8" xr:uid="{335924CC-2948-41AC-BD13-4BBCA7BA3EC1}"/>
    <cellStyle name="20% - Accent2 2" xfId="9" xr:uid="{6614FC17-061A-456B-9925-75C094E8FAFD}"/>
    <cellStyle name="20% - Accent3 2" xfId="10" xr:uid="{4604DA85-8CA4-4522-996F-97C7DCD1EF21}"/>
    <cellStyle name="20% - Accent4 2" xfId="11" xr:uid="{1136BAAE-BBB0-4520-AB12-E51213D98601}"/>
    <cellStyle name="20% - Accent5 2" xfId="12" xr:uid="{D30972AC-4832-43FA-B5D2-B6F9358E15BD}"/>
    <cellStyle name="20% - Accent6 2" xfId="13" xr:uid="{713D3939-C5E7-4561-BB5F-B42EA11EC8C5}"/>
    <cellStyle name="40% - Accent1 2" xfId="14" xr:uid="{A983BEA7-7B15-4E36-8C51-99CC4DCE47DD}"/>
    <cellStyle name="40% - Accent2 2" xfId="15" xr:uid="{7A95C8B6-B7A6-4FB2-A196-C819C885EAB9}"/>
    <cellStyle name="40% - Accent3 2" xfId="16" xr:uid="{754670C9-0415-4ECD-BF76-36028B63D5EE}"/>
    <cellStyle name="40% - Accent4 2" xfId="17" xr:uid="{A6BC3735-2234-4650-8639-BD42A7F7752C}"/>
    <cellStyle name="40% - Accent5 2" xfId="18" xr:uid="{3E9EBD4E-1229-4477-8C8B-3A3F4B917A9C}"/>
    <cellStyle name="40% - Accent6 2" xfId="19" xr:uid="{55ACBF91-0138-4DBB-9417-D39056DD5568}"/>
    <cellStyle name="60% - Accent1 2" xfId="20" xr:uid="{3413088B-369C-4CCC-A27B-2E456FBB77B3}"/>
    <cellStyle name="60% - Accent2 2" xfId="21" xr:uid="{27D3A8D2-40A2-4230-A3AF-23DEC852A14B}"/>
    <cellStyle name="60% - Accent3 2" xfId="22" xr:uid="{46DD5DBD-540B-4903-A8D5-03D2EB55684A}"/>
    <cellStyle name="60% - Accent4 2" xfId="23" xr:uid="{CA62D3F8-D329-4CB7-8397-1F5F346BD31B}"/>
    <cellStyle name="60% - Accent5 2" xfId="24" xr:uid="{1F9A9ACF-ADFC-4861-99B6-7758C2A80568}"/>
    <cellStyle name="60% - Accent6 2" xfId="25" xr:uid="{1231BE71-F2CB-479F-9BF3-CD390E7CD8C5}"/>
    <cellStyle name="Accent1 2" xfId="26" xr:uid="{33DA5259-DB00-46A4-AB42-00401A175E9E}"/>
    <cellStyle name="Accent2 2" xfId="27" xr:uid="{00A28E5D-0995-48DE-BC91-385DB40640D3}"/>
    <cellStyle name="Accent3 2" xfId="28" xr:uid="{FE562FB0-8E0E-4460-9967-0E8DF761BCD1}"/>
    <cellStyle name="Accent4 2" xfId="29" xr:uid="{EC5F9065-0D0E-4102-B2C7-0E5CCD6B6D33}"/>
    <cellStyle name="Accent5 2" xfId="30" xr:uid="{63B99D00-71D4-46F7-A121-86868EF949DC}"/>
    <cellStyle name="Accent6 2" xfId="31" xr:uid="{453370E8-53F5-4CD5-9667-153A4F9DB787}"/>
    <cellStyle name="Bad 2" xfId="32" xr:uid="{0D698691-3083-4B0C-B6DD-AD1C22E318F8}"/>
    <cellStyle name="Calculation 2" xfId="33" xr:uid="{823DB3F0-0489-431F-885B-9CAEF6209D55}"/>
    <cellStyle name="Check Cell 2" xfId="34" xr:uid="{546AD604-0ACE-4A76-BD78-657733799366}"/>
    <cellStyle name="Comma 2" xfId="35" xr:uid="{5DFD2075-8FB6-4CA9-BFA9-87585467988E}"/>
    <cellStyle name="Explanatory Text 2" xfId="36" xr:uid="{12A3472C-E395-479C-8D17-B0DD2F0A8488}"/>
    <cellStyle name="Good 2" xfId="37" xr:uid="{6E2A3B11-8B19-405D-9F63-5DA44F59DE31}"/>
    <cellStyle name="Heading 1 2" xfId="38" xr:uid="{2CEB5669-7E55-4C3A-804E-B37D44689753}"/>
    <cellStyle name="Heading 2 2" xfId="39" xr:uid="{C35B76BE-A245-42B9-AF8B-5B033D9F614F}"/>
    <cellStyle name="Heading 3 2" xfId="40" xr:uid="{36204380-824D-4BCD-8647-E37588DC1489}"/>
    <cellStyle name="Heading 4 2" xfId="41" xr:uid="{2E44CBEE-2737-4E9D-92FE-C98E42E7755D}"/>
    <cellStyle name="Input 2" xfId="43" xr:uid="{259BBEC1-67DC-4AA2-96AB-175488A5FAB0}"/>
    <cellStyle name="Input 3" xfId="42" xr:uid="{89559734-5A8F-48DA-8320-75035F5CCD52}"/>
    <cellStyle name="Linked Cell 2" xfId="44" xr:uid="{AB76CEA4-023D-4FDE-A13B-AC0C3B7D473B}"/>
    <cellStyle name="Neutral 2" xfId="45" xr:uid="{A3E9F36E-A47B-4C9E-BBCC-362640EC3D74}"/>
    <cellStyle name="Normal" xfId="0" builtinId="0"/>
    <cellStyle name="Normal 2" xfId="46" xr:uid="{EE6B05EC-A417-436E-990A-5D58211BF4B3}"/>
    <cellStyle name="Normal 3" xfId="47" xr:uid="{ACB193F1-0CA3-4BDA-B13B-2F0209AD9C57}"/>
    <cellStyle name="Normal 4" xfId="7" xr:uid="{55B7E3B3-CB9E-4D44-B9D6-3964D416BE96}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Note 2" xfId="48" xr:uid="{89F7885E-E8F0-450C-94A8-37D7FE54B0DF}"/>
    <cellStyle name="Output 2" xfId="49" xr:uid="{2FCCD38A-787B-458F-AEB9-EF78A07601E4}"/>
    <cellStyle name="Title 2" xfId="50" xr:uid="{09C4E6F0-37F5-41D2-AADB-62E9C3F80708}"/>
    <cellStyle name="Total 2" xfId="51" xr:uid="{6C2EFBD8-F657-4BB9-91B8-8D12B88E11A3}"/>
    <cellStyle name="Virgulă" xfId="1" builtinId="3"/>
    <cellStyle name="Warning Text 2" xfId="52" xr:uid="{00CBECB1-4C16-4736-A452-A0E902882F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FF950F75-603A-4913-B2F2-36CF70548C5D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162C964-7D65-4828-AD07-61DE85BDC46A}"/>
            </a:ext>
          </a:extLst>
        </xdr:cNvPr>
        <xdr:cNvSpPr txBox="1">
          <a:spLocks noChangeArrowheads="1"/>
        </xdr:cNvSpPr>
      </xdr:nvSpPr>
      <xdr:spPr bwMode="auto">
        <a:xfrm>
          <a:off x="1028700" y="125310900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E928-83F2-4B23-92EF-6155494DBCDB}">
  <sheetPr>
    <tabColor rgb="FFFF0000"/>
  </sheetPr>
  <dimension ref="A1:O5298"/>
  <sheetViews>
    <sheetView tabSelected="1" view="pageBreakPreview" zoomScale="106" zoomScaleNormal="85" zoomScaleSheetLayoutView="106" workbookViewId="0">
      <pane xSplit="4" ySplit="12" topLeftCell="E13" activePane="bottomRight" state="frozen"/>
      <selection pane="bottomRight" activeCell="H4776" sqref="H4776"/>
      <selection pane="bottomLeft" activeCell="A13" sqref="A13"/>
      <selection pane="topRight" activeCell="E1" sqref="E1"/>
    </sheetView>
  </sheetViews>
  <sheetFormatPr defaultColWidth="9.140625" defaultRowHeight="12.4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203" t="s">
        <v>3</v>
      </c>
      <c r="D5" s="1203"/>
      <c r="E5" s="1203"/>
      <c r="F5" s="1203"/>
      <c r="G5" s="1203"/>
      <c r="H5" s="1203"/>
      <c r="I5" s="3"/>
      <c r="J5" s="3"/>
      <c r="L5" s="3"/>
      <c r="M5" s="3"/>
    </row>
    <row r="6" spans="1:15">
      <c r="B6" s="8"/>
      <c r="C6" s="1203" t="s">
        <v>4</v>
      </c>
      <c r="D6" s="1203"/>
      <c r="E6" s="1203"/>
      <c r="F6" s="1203"/>
      <c r="G6" s="1203"/>
      <c r="H6" s="1203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5</v>
      </c>
    </row>
    <row r="10" spans="1:15" ht="21.75" customHeight="1">
      <c r="A10" s="1204" t="s">
        <v>6</v>
      </c>
      <c r="B10" s="1204"/>
      <c r="C10" s="1204"/>
      <c r="D10" s="1204" t="s">
        <v>7</v>
      </c>
      <c r="E10" s="1205" t="s">
        <v>8</v>
      </c>
      <c r="F10" s="1206"/>
      <c r="G10" s="1206"/>
      <c r="H10" s="1206"/>
      <c r="I10" s="1206"/>
      <c r="J10" s="1206"/>
      <c r="K10" s="1205" t="s">
        <v>9</v>
      </c>
      <c r="L10" s="1206"/>
      <c r="M10" s="1206"/>
    </row>
    <row r="11" spans="1:15" ht="21.75" customHeight="1">
      <c r="A11" s="1204"/>
      <c r="B11" s="1204"/>
      <c r="C11" s="1204"/>
      <c r="D11" s="1204"/>
      <c r="E11" s="1205" t="s">
        <v>10</v>
      </c>
      <c r="F11" s="1206"/>
      <c r="G11" s="1207" t="s">
        <v>11</v>
      </c>
      <c r="H11" s="1206"/>
      <c r="I11" s="1206"/>
      <c r="J11" s="1206"/>
      <c r="K11" s="1208">
        <v>2027</v>
      </c>
      <c r="L11" s="1208">
        <v>2028</v>
      </c>
      <c r="M11" s="1208">
        <v>2029</v>
      </c>
    </row>
    <row r="12" spans="1:15" ht="21.75" customHeight="1">
      <c r="A12" s="1204"/>
      <c r="B12" s="1204"/>
      <c r="C12" s="1204"/>
      <c r="D12" s="1204"/>
      <c r="E12" s="16" t="s">
        <v>12</v>
      </c>
      <c r="F12" s="17" t="s">
        <v>13</v>
      </c>
      <c r="G12" s="16" t="s">
        <v>14</v>
      </c>
      <c r="H12" s="16" t="s">
        <v>15</v>
      </c>
      <c r="I12" s="16" t="s">
        <v>16</v>
      </c>
      <c r="J12" s="16" t="s">
        <v>17</v>
      </c>
      <c r="K12" s="1209"/>
      <c r="L12" s="1209"/>
      <c r="M12" s="1209"/>
    </row>
    <row r="13" spans="1:15">
      <c r="A13" s="18" t="s">
        <v>18</v>
      </c>
      <c r="B13" s="19"/>
      <c r="C13" s="20"/>
      <c r="D13" s="21" t="s">
        <v>19</v>
      </c>
      <c r="E13" s="22">
        <f t="shared" ref="E13:E79" si="0">G13+H13+I13+J13</f>
        <v>747540.16999999993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270302.17</v>
      </c>
      <c r="I13" s="22">
        <f t="shared" si="1"/>
        <v>182500</v>
      </c>
      <c r="J13" s="22">
        <f t="shared" si="1"/>
        <v>151155</v>
      </c>
      <c r="K13" s="22">
        <f t="shared" si="1"/>
        <v>682865</v>
      </c>
      <c r="L13" s="22">
        <f t="shared" si="1"/>
        <v>603321</v>
      </c>
      <c r="M13" s="22">
        <f t="shared" si="1"/>
        <v>435125</v>
      </c>
      <c r="N13" s="23"/>
      <c r="O13" s="23"/>
    </row>
    <row r="14" spans="1:15">
      <c r="A14" s="24" t="s">
        <v>20</v>
      </c>
      <c r="B14" s="25"/>
      <c r="C14" s="26"/>
      <c r="D14" s="27" t="s">
        <v>21</v>
      </c>
      <c r="E14" s="22">
        <f t="shared" si="0"/>
        <v>223264.37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63441.369999999995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22</v>
      </c>
      <c r="B15" s="25"/>
      <c r="C15" s="26"/>
      <c r="D15" s="29" t="s">
        <v>23</v>
      </c>
      <c r="E15" s="22">
        <f t="shared" si="0"/>
        <v>400123.37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122391.37</v>
      </c>
      <c r="I15" s="28">
        <f t="shared" si="3"/>
        <v>98828</v>
      </c>
      <c r="J15" s="28">
        <f t="shared" si="3"/>
        <v>80265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24</v>
      </c>
      <c r="B16" s="31"/>
      <c r="C16" s="31"/>
      <c r="D16" s="29" t="s">
        <v>25</v>
      </c>
      <c r="E16" s="22">
        <f t="shared" si="0"/>
        <v>390813.37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119752.37</v>
      </c>
      <c r="I16" s="28">
        <f t="shared" si="4"/>
        <v>96600</v>
      </c>
      <c r="J16" s="28">
        <f t="shared" si="4"/>
        <v>78036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26</v>
      </c>
      <c r="B17" s="31"/>
      <c r="C17" s="31"/>
      <c r="D17" s="29" t="s">
        <v>27</v>
      </c>
      <c r="E17" s="22">
        <f t="shared" si="0"/>
        <v>209264.37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59602.37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28</v>
      </c>
      <c r="B18" s="32"/>
      <c r="C18" s="32"/>
      <c r="D18" s="33" t="s">
        <v>29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30</v>
      </c>
      <c r="B19" s="34"/>
      <c r="C19" s="31"/>
      <c r="D19" s="35" t="s">
        <v>31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32</v>
      </c>
      <c r="C20" s="38"/>
      <c r="D20" s="39" t="s">
        <v>33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211" t="s">
        <v>34</v>
      </c>
      <c r="B21" s="1212"/>
      <c r="C21" s="1212"/>
      <c r="D21" s="33" t="s">
        <v>35</v>
      </c>
      <c r="E21" s="22">
        <f t="shared" si="0"/>
        <v>209264.37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59602.37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36</v>
      </c>
      <c r="B22" s="32"/>
      <c r="C22" s="31"/>
      <c r="D22" s="35" t="s">
        <v>37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38</v>
      </c>
      <c r="C23" s="37"/>
      <c r="D23" s="39" t="s">
        <v>39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40</v>
      </c>
      <c r="C24" s="37"/>
      <c r="D24" s="39" t="s">
        <v>41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42</v>
      </c>
      <c r="B25" s="34"/>
      <c r="C25" s="47"/>
      <c r="D25" s="35" t="s">
        <v>43</v>
      </c>
      <c r="E25" s="22">
        <f t="shared" si="0"/>
        <v>209264.37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59602.37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44</v>
      </c>
      <c r="C26" s="38"/>
      <c r="D26" s="39" t="s">
        <v>45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218" t="s">
        <v>46</v>
      </c>
      <c r="C27" s="1218"/>
      <c r="D27" s="39" t="s">
        <v>47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219" t="s">
        <v>48</v>
      </c>
      <c r="C28" s="1220"/>
      <c r="D28" s="39" t="s">
        <v>49</v>
      </c>
      <c r="E28" s="40">
        <f t="shared" si="0"/>
        <v>7102.37</v>
      </c>
      <c r="F28" s="41"/>
      <c r="G28" s="41"/>
      <c r="H28" s="41">
        <v>7102.37</v>
      </c>
      <c r="I28" s="41"/>
      <c r="J28" s="48"/>
      <c r="K28" s="41"/>
      <c r="L28" s="41"/>
      <c r="M28" s="48"/>
      <c r="N28" s="23"/>
      <c r="O28" s="23"/>
    </row>
    <row r="29" spans="1:15">
      <c r="A29" s="30" t="s">
        <v>50</v>
      </c>
      <c r="B29" s="31"/>
      <c r="C29" s="47"/>
      <c r="D29" s="34" t="s">
        <v>51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52</v>
      </c>
      <c r="B30" s="34"/>
      <c r="C30" s="31"/>
      <c r="D30" s="35" t="s">
        <v>53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54</v>
      </c>
      <c r="C31" s="38"/>
      <c r="D31" s="39" t="s">
        <v>55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56</v>
      </c>
      <c r="B32" s="31"/>
      <c r="C32" s="34"/>
      <c r="D32" s="49" t="s">
        <v>57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58</v>
      </c>
      <c r="C33" s="38"/>
      <c r="D33" s="50" t="s">
        <v>59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60</v>
      </c>
      <c r="B34" s="31"/>
      <c r="C34" s="47"/>
      <c r="D34" s="34" t="s">
        <v>61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62</v>
      </c>
      <c r="B35" s="34"/>
      <c r="C35" s="31"/>
      <c r="D35" s="29" t="s">
        <v>63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64</v>
      </c>
      <c r="C36" s="38"/>
      <c r="D36" s="52" t="s">
        <v>65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66</v>
      </c>
      <c r="D37" s="53" t="s">
        <v>67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68</v>
      </c>
      <c r="D38" s="53" t="s">
        <v>69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70</v>
      </c>
      <c r="C39" s="55"/>
      <c r="D39" s="52" t="s">
        <v>71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72</v>
      </c>
      <c r="D40" s="53" t="s">
        <v>73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74</v>
      </c>
      <c r="D41" s="53" t="s">
        <v>75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76</v>
      </c>
      <c r="D42" s="53" t="s">
        <v>77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78</v>
      </c>
      <c r="C43" s="38"/>
      <c r="D43" s="52" t="s">
        <v>79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80</v>
      </c>
      <c r="C44" s="38"/>
      <c r="D44" s="52" t="s">
        <v>81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82</v>
      </c>
      <c r="B45" s="31"/>
      <c r="C45" s="47"/>
      <c r="D45" s="34" t="s">
        <v>83</v>
      </c>
      <c r="E45" s="22">
        <f t="shared" si="0"/>
        <v>181549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44600</v>
      </c>
      <c r="J45" s="28">
        <f t="shared" si="14"/>
        <v>39499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221" t="s">
        <v>84</v>
      </c>
      <c r="B46" s="1222"/>
      <c r="C46" s="1222"/>
      <c r="D46" s="29" t="s">
        <v>85</v>
      </c>
      <c r="E46" s="22">
        <f t="shared" si="0"/>
        <v>176859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43400</v>
      </c>
      <c r="J46" s="28">
        <f t="shared" si="15"/>
        <v>38409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210" t="s">
        <v>86</v>
      </c>
      <c r="C47" s="1210"/>
      <c r="D47" s="52" t="s">
        <v>87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210" t="s">
        <v>88</v>
      </c>
      <c r="C48" s="1210"/>
      <c r="D48" s="52" t="s">
        <v>89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90</v>
      </c>
      <c r="C49" s="38"/>
      <c r="D49" s="52" t="s">
        <v>91</v>
      </c>
      <c r="E49" s="40">
        <f t="shared" si="0"/>
        <v>25831</v>
      </c>
      <c r="F49" s="41"/>
      <c r="G49" s="41">
        <v>8000</v>
      </c>
      <c r="H49" s="41">
        <v>9500</v>
      </c>
      <c r="I49" s="41">
        <f>9000-3000</f>
        <v>6000</v>
      </c>
      <c r="J49" s="42">
        <f>8546-6215</f>
        <v>2331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92</v>
      </c>
      <c r="C50" s="38"/>
      <c r="D50" s="52" t="s">
        <v>93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210" t="s">
        <v>94</v>
      </c>
      <c r="C51" s="1210"/>
      <c r="D51" s="52" t="s">
        <v>95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96</v>
      </c>
      <c r="B52" s="34"/>
      <c r="C52" s="56"/>
      <c r="D52" s="35" t="s">
        <v>97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98</v>
      </c>
      <c r="C53" s="38"/>
      <c r="D53" s="57" t="s">
        <v>99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100</v>
      </c>
      <c r="B54" s="34"/>
      <c r="C54" s="47"/>
      <c r="D54" s="35" t="s">
        <v>101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102</v>
      </c>
      <c r="C55" s="38"/>
      <c r="D55" s="39" t="s">
        <v>103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104</v>
      </c>
      <c r="C56" s="38"/>
      <c r="D56" s="39" t="s">
        <v>105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211" t="s">
        <v>106</v>
      </c>
      <c r="B57" s="1212"/>
      <c r="C57" s="1212"/>
      <c r="D57" s="35" t="s">
        <v>107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108</v>
      </c>
      <c r="C58" s="55"/>
      <c r="D58" s="39" t="s">
        <v>109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110</v>
      </c>
      <c r="D59" s="62" t="s">
        <v>111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112</v>
      </c>
      <c r="D60" s="62" t="s">
        <v>113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114</v>
      </c>
      <c r="C61" s="38"/>
      <c r="D61" s="39" t="s">
        <v>115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213" t="s">
        <v>116</v>
      </c>
      <c r="C62" s="1213"/>
      <c r="D62" s="39" t="s">
        <v>117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118</v>
      </c>
      <c r="B63" s="65"/>
      <c r="C63" s="47"/>
      <c r="D63" s="34" t="s">
        <v>119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120</v>
      </c>
      <c r="B64" s="34"/>
      <c r="C64" s="47"/>
      <c r="D64" s="35" t="s">
        <v>121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122</v>
      </c>
      <c r="C65" s="38"/>
      <c r="D65" s="39" t="s">
        <v>123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124</v>
      </c>
      <c r="B66" s="66"/>
      <c r="C66" s="31"/>
      <c r="D66" s="35" t="s">
        <v>125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126</v>
      </c>
      <c r="B67" s="31"/>
      <c r="C67" s="47"/>
      <c r="D67" s="34" t="s">
        <v>127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128</v>
      </c>
      <c r="B68" s="34"/>
      <c r="C68" s="47"/>
      <c r="D68" s="35" t="s">
        <v>129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35">
      <c r="A69" s="51"/>
      <c r="B69" s="37" t="s">
        <v>130</v>
      </c>
      <c r="C69" s="67"/>
      <c r="D69" s="39" t="s">
        <v>131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214" t="s">
        <v>132</v>
      </c>
      <c r="C70" s="1215"/>
      <c r="D70" s="70" t="s">
        <v>133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216" t="s">
        <v>134</v>
      </c>
      <c r="C71" s="1217"/>
      <c r="D71" s="70" t="s">
        <v>135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216" t="s">
        <v>136</v>
      </c>
      <c r="C72" s="1217"/>
      <c r="D72" s="39" t="s">
        <v>137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138</v>
      </c>
      <c r="C73" s="34"/>
      <c r="D73" s="35" t="s">
        <v>139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140</v>
      </c>
      <c r="D74" s="78" t="s">
        <v>141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142</v>
      </c>
      <c r="C75" s="38"/>
      <c r="D75" s="39" t="s">
        <v>143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144</v>
      </c>
      <c r="B76" s="34"/>
      <c r="C76" s="31"/>
      <c r="D76" s="84" t="s">
        <v>145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146</v>
      </c>
      <c r="C77" s="38"/>
      <c r="D77" s="70" t="s">
        <v>147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148</v>
      </c>
      <c r="B78" s="31"/>
      <c r="C78" s="31"/>
      <c r="D78" s="84" t="s">
        <v>149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221" t="s">
        <v>150</v>
      </c>
      <c r="B79" s="1222"/>
      <c r="C79" s="1222"/>
      <c r="D79" s="27" t="s">
        <v>151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152</v>
      </c>
      <c r="C80" s="38"/>
      <c r="D80" s="85" t="s">
        <v>153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154</v>
      </c>
      <c r="C81" s="38"/>
      <c r="D81" s="85" t="s">
        <v>155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156</v>
      </c>
      <c r="C82" s="38"/>
      <c r="D82" s="85" t="s">
        <v>157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158</v>
      </c>
      <c r="C83" s="38"/>
      <c r="D83" s="85" t="s">
        <v>159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160</v>
      </c>
      <c r="C84" s="38"/>
      <c r="D84" s="85" t="s">
        <v>161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162</v>
      </c>
      <c r="C85" s="38"/>
      <c r="D85" s="85" t="s">
        <v>163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164</v>
      </c>
      <c r="C86" s="38"/>
      <c r="D86" s="85" t="s">
        <v>165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166</v>
      </c>
      <c r="C87" s="38"/>
      <c r="D87" s="85" t="s">
        <v>167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168</v>
      </c>
      <c r="B88" s="34"/>
      <c r="C88" s="90"/>
      <c r="D88" s="27" t="s">
        <v>169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170</v>
      </c>
      <c r="C89" s="38"/>
      <c r="D89" s="85" t="s">
        <v>171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172</v>
      </c>
      <c r="C90" s="38"/>
      <c r="D90" s="85" t="s">
        <v>173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174</v>
      </c>
      <c r="B91" s="34"/>
      <c r="C91" s="31"/>
      <c r="D91" s="27" t="s">
        <v>175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176</v>
      </c>
      <c r="C92" s="38"/>
      <c r="D92" s="85" t="s">
        <v>177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231" t="s">
        <v>178</v>
      </c>
      <c r="C93" s="1231"/>
      <c r="D93" s="85" t="s">
        <v>179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213" t="s">
        <v>180</v>
      </c>
      <c r="C94" s="1213"/>
      <c r="D94" s="85" t="s">
        <v>181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182</v>
      </c>
      <c r="C95" s="38"/>
      <c r="D95" s="85" t="s">
        <v>183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228" t="s">
        <v>184</v>
      </c>
      <c r="B96" s="1229"/>
      <c r="C96" s="1229"/>
      <c r="D96" s="27" t="s">
        <v>185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186</v>
      </c>
      <c r="C97" s="37"/>
      <c r="D97" s="85" t="s">
        <v>187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188</v>
      </c>
      <c r="C98" s="38"/>
      <c r="D98" s="85" t="s">
        <v>189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223" t="s">
        <v>190</v>
      </c>
      <c r="C99" s="1223"/>
      <c r="D99" s="93" t="s">
        <v>191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223" t="s">
        <v>192</v>
      </c>
      <c r="C100" s="1223"/>
      <c r="D100" s="93" t="s">
        <v>193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223" t="s">
        <v>194</v>
      </c>
      <c r="C101" s="1223"/>
      <c r="D101" s="93" t="s">
        <v>195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224" t="s">
        <v>196</v>
      </c>
      <c r="C102" s="1224"/>
      <c r="D102" s="95" t="s">
        <v>197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198</v>
      </c>
      <c r="C103" s="97"/>
      <c r="D103" s="98" t="s">
        <v>199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200</v>
      </c>
      <c r="B104" s="34"/>
      <c r="C104" s="31"/>
      <c r="D104" s="27" t="s">
        <v>201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202</v>
      </c>
      <c r="C105" s="38"/>
      <c r="D105" s="85" t="s">
        <v>203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225" t="s">
        <v>204</v>
      </c>
      <c r="B106" s="1226"/>
      <c r="C106" s="1227"/>
      <c r="D106" s="99" t="s">
        <v>205</v>
      </c>
      <c r="E106" s="100">
        <f t="shared" si="29"/>
        <v>-3197.37</v>
      </c>
      <c r="F106" s="101"/>
      <c r="G106" s="101"/>
      <c r="H106" s="101">
        <v>-3197.37</v>
      </c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206</v>
      </c>
      <c r="B107" s="104"/>
      <c r="C107" s="105"/>
      <c r="D107" s="99" t="s">
        <v>207</v>
      </c>
      <c r="E107" s="100">
        <f t="shared" si="29"/>
        <v>3197.37</v>
      </c>
      <c r="F107" s="101"/>
      <c r="G107" s="101">
        <f>-G106</f>
        <v>0</v>
      </c>
      <c r="H107" s="101">
        <f t="shared" ref="H107:M107" si="34">-H106</f>
        <v>3197.37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208</v>
      </c>
      <c r="C108" s="38"/>
      <c r="D108" s="85" t="s">
        <v>209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210</v>
      </c>
      <c r="B109" s="65"/>
      <c r="C109" s="106"/>
      <c r="D109" s="27" t="s">
        <v>211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212</v>
      </c>
      <c r="B110" s="34"/>
      <c r="C110" s="31"/>
      <c r="D110" s="27" t="s">
        <v>213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214</v>
      </c>
      <c r="C111" s="109"/>
      <c r="D111" s="110" t="s">
        <v>215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216</v>
      </c>
      <c r="C112" s="109"/>
      <c r="D112" s="110" t="s">
        <v>217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218</v>
      </c>
      <c r="C113" s="109"/>
      <c r="D113" s="110" t="s">
        <v>219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220</v>
      </c>
      <c r="C114" s="109"/>
      <c r="D114" s="110" t="s">
        <v>221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222</v>
      </c>
      <c r="B115" s="65"/>
      <c r="C115" s="106"/>
      <c r="D115" s="27" t="s">
        <v>223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228" t="s">
        <v>224</v>
      </c>
      <c r="B116" s="1229"/>
      <c r="C116" s="1229"/>
      <c r="D116" s="27" t="s">
        <v>225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230" t="s">
        <v>226</v>
      </c>
      <c r="C117" s="1230"/>
      <c r="D117" s="110" t="s">
        <v>227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228</v>
      </c>
      <c r="C118" s="109"/>
      <c r="D118" s="110" t="s">
        <v>229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230</v>
      </c>
      <c r="C119" s="109"/>
      <c r="D119" s="110" t="s">
        <v>231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233" t="s">
        <v>232</v>
      </c>
      <c r="C120" s="1234"/>
      <c r="D120" s="112" t="s">
        <v>233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233" t="s">
        <v>234</v>
      </c>
      <c r="C121" s="1234"/>
      <c r="D121" s="112" t="s">
        <v>235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235" t="s">
        <v>236</v>
      </c>
      <c r="C122" s="1236"/>
      <c r="D122" s="112" t="s">
        <v>237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238</v>
      </c>
      <c r="C123" s="109"/>
      <c r="D123" s="110" t="s">
        <v>239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240</v>
      </c>
      <c r="B124" s="31"/>
      <c r="C124" s="31"/>
      <c r="D124" s="27" t="s">
        <v>241</v>
      </c>
      <c r="E124" s="22">
        <f t="shared" si="29"/>
        <v>114905.8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42181.8</v>
      </c>
      <c r="I124" s="28">
        <f t="shared" si="41"/>
        <v>33539</v>
      </c>
      <c r="J124" s="28">
        <f t="shared" si="41"/>
        <v>20866</v>
      </c>
      <c r="K124" s="28">
        <f t="shared" si="41"/>
        <v>115940</v>
      </c>
      <c r="L124" s="28">
        <f t="shared" si="41"/>
        <v>81092</v>
      </c>
      <c r="M124" s="28">
        <f t="shared" si="41"/>
        <v>33811</v>
      </c>
      <c r="N124" s="23"/>
      <c r="O124" s="23"/>
    </row>
    <row r="125" spans="1:15">
      <c r="A125" s="30" t="s">
        <v>242</v>
      </c>
      <c r="B125" s="31"/>
      <c r="C125" s="47"/>
      <c r="D125" s="27" t="s">
        <v>243</v>
      </c>
      <c r="E125" s="22">
        <f t="shared" si="29"/>
        <v>114905.8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42181.8</v>
      </c>
      <c r="I125" s="28">
        <f t="shared" si="42"/>
        <v>33539</v>
      </c>
      <c r="J125" s="28">
        <f t="shared" si="42"/>
        <v>20866</v>
      </c>
      <c r="K125" s="28">
        <f t="shared" si="42"/>
        <v>115940</v>
      </c>
      <c r="L125" s="28">
        <f t="shared" si="42"/>
        <v>81092</v>
      </c>
      <c r="M125" s="28">
        <f t="shared" si="42"/>
        <v>33811</v>
      </c>
      <c r="N125" s="23"/>
      <c r="O125" s="23"/>
    </row>
    <row r="126" spans="1:15">
      <c r="A126" s="30" t="s">
        <v>244</v>
      </c>
      <c r="B126" s="34"/>
      <c r="C126" s="106"/>
      <c r="D126" s="27" t="s">
        <v>245</v>
      </c>
      <c r="E126" s="22">
        <f t="shared" si="29"/>
        <v>114905.8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42181.8</v>
      </c>
      <c r="I126" s="28">
        <f t="shared" si="43"/>
        <v>33539</v>
      </c>
      <c r="J126" s="28">
        <f t="shared" si="43"/>
        <v>20866</v>
      </c>
      <c r="K126" s="28">
        <f t="shared" si="43"/>
        <v>115940</v>
      </c>
      <c r="L126" s="28">
        <f t="shared" si="43"/>
        <v>81092</v>
      </c>
      <c r="M126" s="28">
        <f t="shared" si="43"/>
        <v>33811</v>
      </c>
      <c r="N126" s="23"/>
      <c r="O126" s="23"/>
    </row>
    <row r="127" spans="1:15" ht="21.75" customHeight="1">
      <c r="A127" s="1228" t="s">
        <v>246</v>
      </c>
      <c r="B127" s="1229"/>
      <c r="C127" s="1229"/>
      <c r="D127" s="114" t="s">
        <v>247</v>
      </c>
      <c r="E127" s="22">
        <f t="shared" si="29"/>
        <v>82595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31169</v>
      </c>
      <c r="I127" s="28">
        <f t="shared" si="44"/>
        <v>22699</v>
      </c>
      <c r="J127" s="28">
        <f t="shared" si="44"/>
        <v>19390</v>
      </c>
      <c r="K127" s="28">
        <f t="shared" si="44"/>
        <v>83644</v>
      </c>
      <c r="L127" s="28">
        <f t="shared" si="44"/>
        <v>48796</v>
      </c>
      <c r="M127" s="28">
        <f t="shared" si="44"/>
        <v>1515</v>
      </c>
      <c r="N127" s="23"/>
      <c r="O127" s="23"/>
    </row>
    <row r="128" spans="1:15" ht="15" customHeight="1">
      <c r="A128" s="115"/>
      <c r="B128" s="108" t="s">
        <v>248</v>
      </c>
      <c r="C128" s="109"/>
      <c r="D128" s="110" t="s">
        <v>249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250</v>
      </c>
      <c r="C129" s="109"/>
      <c r="D129" s="110" t="s">
        <v>251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252</v>
      </c>
      <c r="C130" s="109"/>
      <c r="D130" s="110" t="s">
        <v>253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254</v>
      </c>
      <c r="C131" s="109"/>
      <c r="D131" s="110" t="s">
        <v>255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230" t="s">
        <v>256</v>
      </c>
      <c r="C132" s="1230"/>
      <c r="D132" s="110" t="s">
        <v>257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230" t="s">
        <v>258</v>
      </c>
      <c r="C133" s="1230"/>
      <c r="D133" s="110" t="s">
        <v>259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232" t="s">
        <v>260</v>
      </c>
      <c r="C134" s="1232"/>
      <c r="D134" s="27" t="s">
        <v>261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262</v>
      </c>
      <c r="D135" s="118" t="s">
        <v>263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264</v>
      </c>
      <c r="D136" s="118" t="s">
        <v>265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266</v>
      </c>
      <c r="D137" s="118" t="s">
        <v>267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230" t="s">
        <v>268</v>
      </c>
      <c r="C138" s="1230"/>
      <c r="D138" s="110" t="s">
        <v>269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230" t="s">
        <v>270</v>
      </c>
      <c r="C139" s="1230"/>
      <c r="D139" s="110" t="s">
        <v>271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230" t="s">
        <v>272</v>
      </c>
      <c r="C140" s="1230"/>
      <c r="D140" s="110" t="s">
        <v>273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230" t="s">
        <v>274</v>
      </c>
      <c r="C141" s="1230"/>
      <c r="D141" s="110" t="s">
        <v>275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230" t="s">
        <v>276</v>
      </c>
      <c r="C142" s="1230"/>
      <c r="D142" s="110" t="s">
        <v>277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45" t="s">
        <v>278</v>
      </c>
      <c r="C143" s="1245"/>
      <c r="D143" s="27" t="s">
        <v>279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280</v>
      </c>
      <c r="D144" s="118" t="s">
        <v>281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282</v>
      </c>
      <c r="D145" s="118" t="s">
        <v>283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284</v>
      </c>
      <c r="D146" s="118" t="s">
        <v>285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213" t="s">
        <v>286</v>
      </c>
      <c r="C147" s="1213"/>
      <c r="D147" s="85" t="s">
        <v>287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246" t="s">
        <v>288</v>
      </c>
      <c r="C148" s="1246"/>
      <c r="D148" s="129" t="s">
        <v>289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290</v>
      </c>
      <c r="D149" s="118" t="s">
        <v>291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292</v>
      </c>
      <c r="D150" s="118" t="s">
        <v>293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294</v>
      </c>
      <c r="D151" s="118" t="s">
        <v>295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47" t="s">
        <v>296</v>
      </c>
      <c r="C152" s="1247"/>
      <c r="D152" s="85" t="s">
        <v>297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248" t="s">
        <v>298</v>
      </c>
      <c r="C153" s="1248"/>
      <c r="D153" s="85" t="s">
        <v>299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237" t="s">
        <v>300</v>
      </c>
      <c r="C154" s="1249"/>
      <c r="D154" s="85" t="s">
        <v>301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237" t="s">
        <v>302</v>
      </c>
      <c r="C155" s="1238"/>
      <c r="D155" s="133" t="s">
        <v>303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239" t="s">
        <v>304</v>
      </c>
      <c r="C156" s="1239"/>
      <c r="D156" s="134" t="s">
        <v>305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239" t="s">
        <v>306</v>
      </c>
      <c r="C157" s="1239"/>
      <c r="D157" s="134" t="s">
        <v>307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240" t="s">
        <v>308</v>
      </c>
      <c r="C158" s="1241"/>
      <c r="D158" s="134" t="s">
        <v>309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242" t="s">
        <v>310</v>
      </c>
      <c r="C159" s="1243"/>
      <c r="D159" s="136" t="s">
        <v>311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242" t="s">
        <v>312</v>
      </c>
      <c r="C160" s="1244"/>
      <c r="D160" s="140" t="s">
        <v>313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314</v>
      </c>
    </row>
    <row r="161" spans="1:15" ht="24.75" customHeight="1">
      <c r="A161" s="131"/>
      <c r="B161" s="1253" t="s">
        <v>315</v>
      </c>
      <c r="C161" s="1254"/>
      <c r="D161" s="141" t="s">
        <v>316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428" t="s">
        <v>317</v>
      </c>
      <c r="C162" s="1429"/>
      <c r="D162" s="141" t="s">
        <v>318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255" t="s">
        <v>319</v>
      </c>
      <c r="C163" s="1256"/>
      <c r="D163" s="141" t="s">
        <v>320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255" t="s">
        <v>321</v>
      </c>
      <c r="C164" s="1257"/>
      <c r="D164" s="141" t="s">
        <v>322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255" t="s">
        <v>323</v>
      </c>
      <c r="C165" s="1257"/>
      <c r="D165" s="141" t="s">
        <v>324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258" t="s">
        <v>325</v>
      </c>
      <c r="C166" s="1259"/>
      <c r="D166" s="145" t="s">
        <v>326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327</v>
      </c>
      <c r="D167" s="145" t="s">
        <v>328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329</v>
      </c>
      <c r="D168" s="145" t="s">
        <v>330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323</v>
      </c>
      <c r="D169" s="145" t="s">
        <v>331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250" t="s">
        <v>332</v>
      </c>
      <c r="C170" s="1251"/>
      <c r="D170" s="145" t="s">
        <v>333</v>
      </c>
      <c r="E170" s="137">
        <f t="shared" si="47"/>
        <v>35496</v>
      </c>
      <c r="F170" s="60"/>
      <c r="G170" s="144">
        <f>G171+G172</f>
        <v>3995</v>
      </c>
      <c r="H170" s="144">
        <f t="shared" ref="H170:M170" si="52">H171+H172</f>
        <v>16169</v>
      </c>
      <c r="I170" s="144">
        <f t="shared" si="52"/>
        <v>7666</v>
      </c>
      <c r="J170" s="144">
        <f t="shared" si="52"/>
        <v>7666</v>
      </c>
      <c r="K170" s="144">
        <f t="shared" si="52"/>
        <v>27458</v>
      </c>
      <c r="L170" s="144">
        <f t="shared" si="52"/>
        <v>20108</v>
      </c>
      <c r="M170" s="144">
        <f t="shared" si="52"/>
        <v>1515</v>
      </c>
      <c r="N170" s="23"/>
      <c r="O170" s="23"/>
    </row>
    <row r="171" spans="1:15" ht="60" customHeight="1">
      <c r="A171" s="131"/>
      <c r="B171" s="146"/>
      <c r="C171" s="147" t="s">
        <v>334</v>
      </c>
      <c r="D171" s="145" t="s">
        <v>335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336</v>
      </c>
      <c r="D172" s="145" t="s">
        <v>337</v>
      </c>
      <c r="E172" s="137">
        <f t="shared" si="47"/>
        <v>35496</v>
      </c>
      <c r="F172" s="138"/>
      <c r="G172" s="142">
        <v>3995</v>
      </c>
      <c r="H172" s="142">
        <f>16118+51</f>
        <v>16169</v>
      </c>
      <c r="I172" s="142">
        <v>7666</v>
      </c>
      <c r="J172" s="143">
        <v>7666</v>
      </c>
      <c r="K172" s="142">
        <f>26489+969</f>
        <v>27458</v>
      </c>
      <c r="L172" s="142">
        <f>18816+1292</f>
        <v>20108</v>
      </c>
      <c r="M172" s="143">
        <f>520+995</f>
        <v>1515</v>
      </c>
      <c r="N172" s="23"/>
      <c r="O172" s="23"/>
    </row>
    <row r="173" spans="1:15" ht="36" customHeight="1">
      <c r="A173" s="1221" t="s">
        <v>338</v>
      </c>
      <c r="B173" s="1252"/>
      <c r="C173" s="1252"/>
      <c r="D173" s="149" t="s">
        <v>339</v>
      </c>
      <c r="E173" s="22">
        <f t="shared" si="47"/>
        <v>32310.799999999999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11012.8</v>
      </c>
      <c r="I173" s="28">
        <f t="shared" si="53"/>
        <v>10840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340</v>
      </c>
      <c r="C174" s="38"/>
      <c r="D174" s="85" t="s">
        <v>341</v>
      </c>
      <c r="E174" s="22">
        <f t="shared" si="47"/>
        <v>25344.799999999999</v>
      </c>
      <c r="F174" s="41"/>
      <c r="G174" s="41">
        <v>7082</v>
      </c>
      <c r="H174" s="41">
        <f>9110+2.8</f>
        <v>9112.7999999999993</v>
      </c>
      <c r="I174" s="41">
        <v>9140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342</v>
      </c>
      <c r="C175" s="38"/>
      <c r="D175" s="85" t="s">
        <v>343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344</v>
      </c>
      <c r="C176" s="38"/>
      <c r="D176" s="85" t="s">
        <v>345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346</v>
      </c>
      <c r="C177" s="55"/>
      <c r="D177" s="85" t="s">
        <v>347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348</v>
      </c>
      <c r="C178" s="55"/>
      <c r="D178" s="85" t="s">
        <v>349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213" t="s">
        <v>350</v>
      </c>
      <c r="C179" s="1213"/>
      <c r="D179" s="85" t="s">
        <v>351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352</v>
      </c>
      <c r="C180" s="55"/>
      <c r="D180" s="85" t="s">
        <v>353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354</v>
      </c>
      <c r="C181" s="55"/>
      <c r="D181" s="85" t="s">
        <v>355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231" t="s">
        <v>356</v>
      </c>
      <c r="C182" s="1231"/>
      <c r="D182" s="85" t="s">
        <v>357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218" t="s">
        <v>358</v>
      </c>
      <c r="C183" s="1218"/>
      <c r="D183" s="85" t="s">
        <v>359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360</v>
      </c>
      <c r="C184" s="55"/>
      <c r="D184" s="85" t="s">
        <v>361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362</v>
      </c>
      <c r="C185" s="55"/>
      <c r="D185" s="85" t="s">
        <v>363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364</v>
      </c>
      <c r="C186" s="55"/>
      <c r="D186" s="85" t="s">
        <v>365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216" t="s">
        <v>366</v>
      </c>
      <c r="C187" s="1217"/>
      <c r="D187" s="85" t="s">
        <v>367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237" t="s">
        <v>300</v>
      </c>
      <c r="C188" s="1249"/>
      <c r="D188" s="85" t="s">
        <v>301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237" t="s">
        <v>368</v>
      </c>
      <c r="C189" s="1262"/>
      <c r="D189" s="85" t="s">
        <v>369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263" t="s">
        <v>370</v>
      </c>
      <c r="C190" s="1264"/>
      <c r="D190" s="85" t="s">
        <v>371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265" t="s">
        <v>372</v>
      </c>
      <c r="C191" s="1266"/>
      <c r="D191" s="85" t="s">
        <v>373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374</v>
      </c>
      <c r="B192" s="152"/>
      <c r="C192" s="153"/>
      <c r="D192" s="99" t="s">
        <v>375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376</v>
      </c>
      <c r="C193" s="38"/>
      <c r="D193" s="85" t="s">
        <v>377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213" t="s">
        <v>378</v>
      </c>
      <c r="C194" s="1213"/>
      <c r="D194" s="85" t="s">
        <v>379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213" t="s">
        <v>380</v>
      </c>
      <c r="C195" s="1213"/>
      <c r="D195" s="85" t="s">
        <v>381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213" t="s">
        <v>382</v>
      </c>
      <c r="C196" s="1213"/>
      <c r="D196" s="85" t="s">
        <v>383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260" t="s">
        <v>384</v>
      </c>
      <c r="C197" s="1261"/>
      <c r="D197" s="145" t="s">
        <v>385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428" t="s">
        <v>386</v>
      </c>
      <c r="C198" s="1429"/>
      <c r="D198" s="141" t="s">
        <v>387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255" t="s">
        <v>319</v>
      </c>
      <c r="C199" s="1256"/>
      <c r="D199" s="141" t="s">
        <v>388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255" t="s">
        <v>321</v>
      </c>
      <c r="C200" s="1257"/>
      <c r="D200" s="141" t="s">
        <v>389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255" t="s">
        <v>323</v>
      </c>
      <c r="C201" s="1257"/>
      <c r="D201" s="141" t="s">
        <v>390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268" t="s">
        <v>391</v>
      </c>
      <c r="B202" s="1269"/>
      <c r="C202" s="1269"/>
      <c r="D202" s="114" t="s">
        <v>392</v>
      </c>
      <c r="E202" s="22">
        <f t="shared" si="47"/>
        <v>232511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105729</v>
      </c>
      <c r="I202" s="28">
        <f t="shared" si="60"/>
        <v>50133</v>
      </c>
      <c r="J202" s="28">
        <f t="shared" si="60"/>
        <v>50024</v>
      </c>
      <c r="K202" s="28">
        <f t="shared" si="60"/>
        <v>179586</v>
      </c>
      <c r="L202" s="28">
        <f t="shared" si="60"/>
        <v>131653</v>
      </c>
      <c r="M202" s="28">
        <f t="shared" si="60"/>
        <v>10078</v>
      </c>
      <c r="N202" s="23"/>
      <c r="O202" s="23"/>
    </row>
    <row r="203" spans="1:15" ht="22.5" customHeight="1">
      <c r="A203" s="159"/>
      <c r="B203" s="1245" t="s">
        <v>393</v>
      </c>
      <c r="C203" s="1245"/>
      <c r="D203" s="27" t="s">
        <v>394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395</v>
      </c>
      <c r="D204" s="85" t="s">
        <v>396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397</v>
      </c>
      <c r="D205" s="85" t="s">
        <v>398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399</v>
      </c>
      <c r="D206" s="85" t="s">
        <v>400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45" t="s">
        <v>401</v>
      </c>
      <c r="C207" s="1245"/>
      <c r="D207" s="27" t="s">
        <v>402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395</v>
      </c>
      <c r="D208" s="85" t="s">
        <v>403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397</v>
      </c>
      <c r="D209" s="85" t="s">
        <v>404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399</v>
      </c>
      <c r="D210" s="85" t="s">
        <v>405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45" t="s">
        <v>406</v>
      </c>
      <c r="C211" s="1245"/>
      <c r="D211" s="27" t="s">
        <v>407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395</v>
      </c>
      <c r="D212" s="85" t="s">
        <v>408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397</v>
      </c>
      <c r="D213" s="85" t="s">
        <v>409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399</v>
      </c>
      <c r="D214" s="85" t="s">
        <v>410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45" t="s">
        <v>411</v>
      </c>
      <c r="C215" s="1245"/>
      <c r="D215" s="27" t="s">
        <v>412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395</v>
      </c>
      <c r="D216" s="85" t="s">
        <v>413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397</v>
      </c>
      <c r="D217" s="85" t="s">
        <v>414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399</v>
      </c>
      <c r="D218" s="85" t="s">
        <v>415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45" t="s">
        <v>416</v>
      </c>
      <c r="C219" s="1245"/>
      <c r="D219" s="27" t="s">
        <v>417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395</v>
      </c>
      <c r="D220" s="85" t="s">
        <v>418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397</v>
      </c>
      <c r="D221" s="85" t="s">
        <v>419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399</v>
      </c>
      <c r="D222" s="85" t="s">
        <v>420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45" t="s">
        <v>421</v>
      </c>
      <c r="C223" s="1245"/>
      <c r="D223" s="27" t="s">
        <v>422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395</v>
      </c>
      <c r="D224" s="85" t="s">
        <v>423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397</v>
      </c>
      <c r="D225" s="85" t="s">
        <v>424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399</v>
      </c>
      <c r="D226" s="85" t="s">
        <v>425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267" t="s">
        <v>426</v>
      </c>
      <c r="C227" s="1267"/>
      <c r="D227" s="27" t="s">
        <v>427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395</v>
      </c>
      <c r="D228" s="85" t="s">
        <v>428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397</v>
      </c>
      <c r="D229" s="85" t="s">
        <v>429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399</v>
      </c>
      <c r="D230" s="85" t="s">
        <v>430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45" t="s">
        <v>431</v>
      </c>
      <c r="C231" s="1245"/>
      <c r="D231" s="27" t="s">
        <v>432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395</v>
      </c>
      <c r="D232" s="85" t="s">
        <v>433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397</v>
      </c>
      <c r="D233" s="85" t="s">
        <v>434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399</v>
      </c>
      <c r="D234" s="85" t="s">
        <v>435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45" t="s">
        <v>436</v>
      </c>
      <c r="C235" s="1245"/>
      <c r="D235" s="27" t="s">
        <v>437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395</v>
      </c>
      <c r="D236" s="85" t="s">
        <v>438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397</v>
      </c>
      <c r="D237" s="85" t="s">
        <v>439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399</v>
      </c>
      <c r="D238" s="85" t="s">
        <v>440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45" t="s">
        <v>441</v>
      </c>
      <c r="C239" s="1245"/>
      <c r="D239" s="27" t="s">
        <v>442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395</v>
      </c>
      <c r="D240" s="85" t="s">
        <v>443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397</v>
      </c>
      <c r="D241" s="85" t="s">
        <v>444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399</v>
      </c>
      <c r="D242" s="85" t="s">
        <v>445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45" t="s">
        <v>446</v>
      </c>
      <c r="C243" s="1245"/>
      <c r="D243" s="27" t="s">
        <v>447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395</v>
      </c>
      <c r="D244" s="85" t="s">
        <v>448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397</v>
      </c>
      <c r="D245" s="85" t="s">
        <v>449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399</v>
      </c>
      <c r="D246" s="85" t="s">
        <v>450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276" t="s">
        <v>451</v>
      </c>
      <c r="C248" s="1277"/>
      <c r="D248" s="164" t="s">
        <v>452</v>
      </c>
      <c r="E248" s="40">
        <f t="shared" si="70"/>
        <v>230442</v>
      </c>
      <c r="F248" s="165"/>
      <c r="G248" s="165">
        <f>G249+G250+G251</f>
        <v>25672</v>
      </c>
      <c r="H248" s="165">
        <f t="shared" ref="H248:M248" si="73">H249+H250+H251</f>
        <v>105320</v>
      </c>
      <c r="I248" s="165">
        <f t="shared" si="73"/>
        <v>49725</v>
      </c>
      <c r="J248" s="165">
        <f t="shared" si="73"/>
        <v>49725</v>
      </c>
      <c r="K248" s="165">
        <f t="shared" si="73"/>
        <v>177124</v>
      </c>
      <c r="L248" s="165">
        <f t="shared" si="73"/>
        <v>130086</v>
      </c>
      <c r="M248" s="165">
        <f t="shared" si="73"/>
        <v>9904</v>
      </c>
      <c r="N248" s="23"/>
      <c r="O248" s="23"/>
    </row>
    <row r="249" spans="1:15">
      <c r="A249" s="166"/>
      <c r="B249" s="167"/>
      <c r="C249" s="168" t="s">
        <v>395</v>
      </c>
      <c r="D249" s="169" t="s">
        <v>453</v>
      </c>
      <c r="E249" s="40">
        <f t="shared" si="70"/>
        <v>4387</v>
      </c>
      <c r="F249" s="68"/>
      <c r="G249" s="68">
        <v>4058</v>
      </c>
      <c r="H249" s="68">
        <f>329</f>
        <v>329</v>
      </c>
      <c r="I249" s="68"/>
      <c r="J249" s="68"/>
      <c r="K249" s="68">
        <f>6335</f>
        <v>6335</v>
      </c>
      <c r="L249" s="68">
        <f>8446</f>
        <v>8446</v>
      </c>
      <c r="M249" s="68">
        <f>6504</f>
        <v>6504</v>
      </c>
      <c r="N249" s="23"/>
      <c r="O249" s="23"/>
    </row>
    <row r="250" spans="1:15">
      <c r="A250" s="166"/>
      <c r="B250" s="167"/>
      <c r="C250" s="168" t="s">
        <v>397</v>
      </c>
      <c r="D250" s="169" t="s">
        <v>454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455</v>
      </c>
      <c r="D251" s="169" t="s">
        <v>456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v>49725</v>
      </c>
      <c r="J251" s="68">
        <v>49725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276" t="s">
        <v>457</v>
      </c>
      <c r="C252" s="1277"/>
      <c r="D252" s="164" t="s">
        <v>458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395</v>
      </c>
      <c r="D253" s="169" t="s">
        <v>459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397</v>
      </c>
      <c r="D254" s="169" t="s">
        <v>460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455</v>
      </c>
      <c r="D255" s="169" t="s">
        <v>461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278" t="s">
        <v>462</v>
      </c>
      <c r="C256" s="1279"/>
      <c r="D256" s="1194" t="s">
        <v>463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395</v>
      </c>
      <c r="D257" s="1193" t="s">
        <v>464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397</v>
      </c>
      <c r="D258" s="1193" t="s">
        <v>465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455</v>
      </c>
      <c r="D259" s="1193" t="s">
        <v>466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280" t="s">
        <v>467</v>
      </c>
      <c r="B262" s="1281"/>
      <c r="C262" s="1282"/>
      <c r="D262" s="170" t="s">
        <v>21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283" t="s">
        <v>468</v>
      </c>
      <c r="C263" s="1284"/>
      <c r="D263" s="172" t="s">
        <v>469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395</v>
      </c>
      <c r="D264" s="145" t="s">
        <v>470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471</v>
      </c>
    </row>
    <row r="265" spans="1:15">
      <c r="A265" s="173"/>
      <c r="B265" s="174"/>
      <c r="C265" s="175" t="s">
        <v>397</v>
      </c>
      <c r="D265" s="145" t="s">
        <v>472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473</v>
      </c>
    </row>
    <row r="266" spans="1:15">
      <c r="A266" s="177"/>
      <c r="B266" s="178"/>
      <c r="C266" s="179" t="s">
        <v>399</v>
      </c>
      <c r="D266" s="180" t="s">
        <v>474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283" t="s">
        <v>475</v>
      </c>
      <c r="C267" s="1284"/>
      <c r="D267" s="182" t="s">
        <v>476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395</v>
      </c>
      <c r="D268" s="182" t="s">
        <v>477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397</v>
      </c>
      <c r="D269" s="182" t="s">
        <v>478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399</v>
      </c>
      <c r="D270" s="182" t="s">
        <v>479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70" t="s">
        <v>480</v>
      </c>
      <c r="C271" s="1271"/>
      <c r="D271" s="182" t="s">
        <v>481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395</v>
      </c>
      <c r="D272" s="182" t="s">
        <v>482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397</v>
      </c>
      <c r="D273" s="182" t="s">
        <v>483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484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485</v>
      </c>
      <c r="B277" s="19"/>
      <c r="C277" s="20"/>
      <c r="D277" s="21" t="s">
        <v>19</v>
      </c>
      <c r="E277" s="22">
        <f t="shared" ref="E277:E343" si="80">G277+H277+I277+J277</f>
        <v>429236.8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130206.8</v>
      </c>
      <c r="I277" s="22">
        <f t="shared" si="81"/>
        <v>109668</v>
      </c>
      <c r="J277" s="22">
        <f t="shared" si="81"/>
        <v>81741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486</v>
      </c>
      <c r="B278" s="25"/>
      <c r="C278" s="26"/>
      <c r="D278" s="27" t="s">
        <v>21</v>
      </c>
      <c r="E278" s="22">
        <f t="shared" si="80"/>
        <v>223264.37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63441.37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22</v>
      </c>
      <c r="B279" s="25"/>
      <c r="C279" s="26"/>
      <c r="D279" s="29" t="s">
        <v>23</v>
      </c>
      <c r="E279" s="22">
        <f t="shared" si="80"/>
        <v>396926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119194</v>
      </c>
      <c r="I279" s="28">
        <f t="shared" si="83"/>
        <v>98828</v>
      </c>
      <c r="J279" s="28">
        <f t="shared" si="83"/>
        <v>80265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24</v>
      </c>
      <c r="B280" s="31"/>
      <c r="C280" s="31"/>
      <c r="D280" s="29" t="s">
        <v>25</v>
      </c>
      <c r="E280" s="22">
        <f t="shared" si="80"/>
        <v>390813.37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119752.37</v>
      </c>
      <c r="I280" s="28">
        <f t="shared" si="84"/>
        <v>96600</v>
      </c>
      <c r="J280" s="28">
        <f t="shared" si="84"/>
        <v>78036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26</v>
      </c>
      <c r="B281" s="31"/>
      <c r="C281" s="31"/>
      <c r="D281" s="29" t="s">
        <v>27</v>
      </c>
      <c r="E281" s="22">
        <f t="shared" si="80"/>
        <v>209264.37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59602.37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272" t="s">
        <v>28</v>
      </c>
      <c r="B282" s="1273"/>
      <c r="C282" s="1273"/>
      <c r="D282" s="33" t="s">
        <v>29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30</v>
      </c>
      <c r="B283" s="34"/>
      <c r="C283" s="31"/>
      <c r="D283" s="35" t="s">
        <v>31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32</v>
      </c>
      <c r="C284" s="38"/>
      <c r="D284" s="39" t="s">
        <v>33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211" t="s">
        <v>34</v>
      </c>
      <c r="B285" s="1212"/>
      <c r="C285" s="1212"/>
      <c r="D285" s="33" t="s">
        <v>35</v>
      </c>
      <c r="E285" s="22">
        <f t="shared" si="80"/>
        <v>209264.37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59602.37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36</v>
      </c>
      <c r="B286" s="32"/>
      <c r="C286" s="31"/>
      <c r="D286" s="35" t="s">
        <v>37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38</v>
      </c>
      <c r="C287" s="37"/>
      <c r="D287" s="39" t="s">
        <v>39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40</v>
      </c>
      <c r="C288" s="37"/>
      <c r="D288" s="39" t="s">
        <v>41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42</v>
      </c>
      <c r="B289" s="34"/>
      <c r="C289" s="47"/>
      <c r="D289" s="35" t="s">
        <v>43</v>
      </c>
      <c r="E289" s="22">
        <f t="shared" si="80"/>
        <v>209264.37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59602.37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44</v>
      </c>
      <c r="C290" s="38"/>
      <c r="D290" s="39" t="s">
        <v>45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218" t="s">
        <v>46</v>
      </c>
      <c r="C291" s="1218"/>
      <c r="D291" s="39" t="s">
        <v>47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274" t="s">
        <v>48</v>
      </c>
      <c r="C292" s="1275"/>
      <c r="D292" s="70" t="s">
        <v>487</v>
      </c>
      <c r="E292" s="40">
        <f>G292+H292+I292+J292</f>
        <v>7102.37</v>
      </c>
      <c r="F292" s="41"/>
      <c r="G292" s="41">
        <f t="shared" si="91"/>
        <v>0</v>
      </c>
      <c r="H292" s="41">
        <f t="shared" si="91"/>
        <v>7102.37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50</v>
      </c>
      <c r="B293" s="31"/>
      <c r="C293" s="47"/>
      <c r="D293" s="34" t="s">
        <v>51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52</v>
      </c>
      <c r="B294" s="34"/>
      <c r="C294" s="31"/>
      <c r="D294" s="35" t="s">
        <v>53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54</v>
      </c>
      <c r="C295" s="38"/>
      <c r="D295" s="39" t="s">
        <v>55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56</v>
      </c>
      <c r="B296" s="31"/>
      <c r="C296" s="34"/>
      <c r="D296" s="49" t="s">
        <v>57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58</v>
      </c>
      <c r="C297" s="38"/>
      <c r="D297" s="50" t="s">
        <v>59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60</v>
      </c>
      <c r="B298" s="31"/>
      <c r="C298" s="47"/>
      <c r="D298" s="34" t="s">
        <v>61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62</v>
      </c>
      <c r="B299" s="34"/>
      <c r="C299" s="31"/>
      <c r="D299" s="29" t="s">
        <v>63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64</v>
      </c>
      <c r="C300" s="38"/>
      <c r="D300" s="52" t="s">
        <v>65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66</v>
      </c>
      <c r="D301" s="53" t="s">
        <v>67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68</v>
      </c>
      <c r="D302" s="53" t="s">
        <v>69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70</v>
      </c>
      <c r="C303" s="55"/>
      <c r="D303" s="52" t="s">
        <v>71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72</v>
      </c>
      <c r="D304" s="53" t="s">
        <v>73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74</v>
      </c>
      <c r="D305" s="53" t="s">
        <v>75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76</v>
      </c>
      <c r="D306" s="53" t="s">
        <v>77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78</v>
      </c>
      <c r="C307" s="38"/>
      <c r="D307" s="52" t="s">
        <v>79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80</v>
      </c>
      <c r="C308" s="38"/>
      <c r="D308" s="52" t="s">
        <v>81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82</v>
      </c>
      <c r="B309" s="31"/>
      <c r="C309" s="47"/>
      <c r="D309" s="34" t="s">
        <v>83</v>
      </c>
      <c r="E309" s="22">
        <f t="shared" si="80"/>
        <v>181549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44600</v>
      </c>
      <c r="J309" s="28">
        <f t="shared" si="96"/>
        <v>39499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221" t="s">
        <v>84</v>
      </c>
      <c r="B310" s="1222"/>
      <c r="C310" s="1222"/>
      <c r="D310" s="29" t="s">
        <v>85</v>
      </c>
      <c r="E310" s="22">
        <f t="shared" si="80"/>
        <v>176859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43400</v>
      </c>
      <c r="J310" s="28">
        <f t="shared" si="97"/>
        <v>38409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210" t="s">
        <v>86</v>
      </c>
      <c r="C311" s="1210"/>
      <c r="D311" s="52" t="s">
        <v>87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210" t="s">
        <v>88</v>
      </c>
      <c r="C312" s="1210"/>
      <c r="D312" s="52" t="s">
        <v>89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90</v>
      </c>
      <c r="C313" s="38"/>
      <c r="D313" s="52" t="s">
        <v>91</v>
      </c>
      <c r="E313" s="40">
        <f t="shared" si="80"/>
        <v>25831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6000</v>
      </c>
      <c r="J313" s="41">
        <f t="shared" si="99"/>
        <v>2331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92</v>
      </c>
      <c r="C314" s="38"/>
      <c r="D314" s="52" t="s">
        <v>93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210" t="s">
        <v>94</v>
      </c>
      <c r="C315" s="1210"/>
      <c r="D315" s="52" t="s">
        <v>95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96</v>
      </c>
      <c r="B316" s="34"/>
      <c r="C316" s="56"/>
      <c r="D316" s="35" t="s">
        <v>97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98</v>
      </c>
      <c r="C317" s="38"/>
      <c r="D317" s="57" t="s">
        <v>99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100</v>
      </c>
      <c r="B318" s="34"/>
      <c r="C318" s="47"/>
      <c r="D318" s="35" t="s">
        <v>101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102</v>
      </c>
      <c r="C319" s="38"/>
      <c r="D319" s="39" t="s">
        <v>103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104</v>
      </c>
      <c r="C320" s="38"/>
      <c r="D320" s="39" t="s">
        <v>105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211" t="s">
        <v>106</v>
      </c>
      <c r="B321" s="1212"/>
      <c r="C321" s="1212"/>
      <c r="D321" s="35" t="s">
        <v>107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108</v>
      </c>
      <c r="C322" s="55"/>
      <c r="D322" s="39" t="s">
        <v>109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110</v>
      </c>
      <c r="D323" s="62" t="s">
        <v>111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112</v>
      </c>
      <c r="D324" s="62" t="s">
        <v>113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114</v>
      </c>
      <c r="C325" s="38"/>
      <c r="D325" s="39" t="s">
        <v>115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213" t="s">
        <v>116</v>
      </c>
      <c r="C326" s="1213"/>
      <c r="D326" s="39" t="s">
        <v>117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118</v>
      </c>
      <c r="B327" s="65"/>
      <c r="C327" s="47"/>
      <c r="D327" s="34" t="s">
        <v>119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120</v>
      </c>
      <c r="B328" s="34"/>
      <c r="C328" s="47"/>
      <c r="D328" s="35" t="s">
        <v>121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122</v>
      </c>
      <c r="C329" s="38"/>
      <c r="D329" s="39" t="s">
        <v>123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124</v>
      </c>
      <c r="B330" s="66"/>
      <c r="C330" s="31"/>
      <c r="D330" s="35" t="s">
        <v>125</v>
      </c>
      <c r="E330" s="22">
        <f t="shared" si="80"/>
        <v>6112.63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-558.36999999999989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126</v>
      </c>
      <c r="B331" s="31"/>
      <c r="C331" s="47"/>
      <c r="D331" s="34" t="s">
        <v>127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128</v>
      </c>
      <c r="B332" s="34"/>
      <c r="C332" s="47"/>
      <c r="D332" s="35" t="s">
        <v>129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130</v>
      </c>
      <c r="C333" s="67"/>
      <c r="D333" s="39" t="s">
        <v>131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214" t="s">
        <v>132</v>
      </c>
      <c r="C334" s="1215"/>
      <c r="D334" s="70" t="s">
        <v>133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216" t="s">
        <v>134</v>
      </c>
      <c r="C335" s="1217"/>
      <c r="D335" s="70" t="s">
        <v>135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216" t="s">
        <v>136</v>
      </c>
      <c r="C336" s="1217"/>
      <c r="D336" s="39" t="s">
        <v>137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138</v>
      </c>
      <c r="C337" s="34"/>
      <c r="D337" s="35" t="s">
        <v>139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140</v>
      </c>
      <c r="D338" s="78" t="s">
        <v>141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142</v>
      </c>
      <c r="C339" s="38"/>
      <c r="D339" s="39" t="s">
        <v>143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144</v>
      </c>
      <c r="B340" s="34"/>
      <c r="C340" s="31"/>
      <c r="D340" s="84" t="s">
        <v>145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146</v>
      </c>
      <c r="C341" s="38"/>
      <c r="D341" s="70" t="s">
        <v>147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148</v>
      </c>
      <c r="B342" s="31"/>
      <c r="C342" s="31"/>
      <c r="D342" s="84" t="s">
        <v>149</v>
      </c>
      <c r="E342" s="22">
        <f t="shared" si="80"/>
        <v>-1317.37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-2741.37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221" t="s">
        <v>150</v>
      </c>
      <c r="B343" s="1222"/>
      <c r="C343" s="1222"/>
      <c r="D343" s="27" t="s">
        <v>151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152</v>
      </c>
      <c r="C344" s="38"/>
      <c r="D344" s="85" t="s">
        <v>153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154</v>
      </c>
      <c r="C345" s="38"/>
      <c r="D345" s="85" t="s">
        <v>155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156</v>
      </c>
      <c r="C346" s="38"/>
      <c r="D346" s="85" t="s">
        <v>157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488</v>
      </c>
      <c r="C347" s="38"/>
      <c r="D347" s="85" t="s">
        <v>159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160</v>
      </c>
      <c r="C348" s="38"/>
      <c r="D348" s="85" t="s">
        <v>161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162</v>
      </c>
      <c r="C349" s="38"/>
      <c r="D349" s="85" t="s">
        <v>163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164</v>
      </c>
      <c r="C350" s="38"/>
      <c r="D350" s="85" t="s">
        <v>165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166</v>
      </c>
      <c r="C351" s="38"/>
      <c r="D351" s="85" t="s">
        <v>167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168</v>
      </c>
      <c r="B352" s="34"/>
      <c r="C352" s="90"/>
      <c r="D352" s="27" t="s">
        <v>169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170</v>
      </c>
      <c r="C353" s="38"/>
      <c r="D353" s="85" t="s">
        <v>171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172</v>
      </c>
      <c r="C354" s="38"/>
      <c r="D354" s="85" t="s">
        <v>173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174</v>
      </c>
      <c r="B355" s="34"/>
      <c r="C355" s="31"/>
      <c r="D355" s="27" t="s">
        <v>175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176</v>
      </c>
      <c r="C356" s="38"/>
      <c r="D356" s="85" t="s">
        <v>177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231" t="s">
        <v>178</v>
      </c>
      <c r="C357" s="1231"/>
      <c r="D357" s="85" t="s">
        <v>179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213" t="s">
        <v>180</v>
      </c>
      <c r="C358" s="1213"/>
      <c r="D358" s="85" t="s">
        <v>181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182</v>
      </c>
      <c r="C359" s="38"/>
      <c r="D359" s="85" t="s">
        <v>183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228" t="s">
        <v>184</v>
      </c>
      <c r="B361" s="1229"/>
      <c r="C361" s="1229"/>
      <c r="D361" s="27" t="s">
        <v>185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186</v>
      </c>
      <c r="C362" s="37"/>
      <c r="D362" s="85" t="s">
        <v>187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188</v>
      </c>
      <c r="C363" s="38"/>
      <c r="D363" s="85" t="s">
        <v>189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285" t="s">
        <v>190</v>
      </c>
      <c r="C364" s="1285"/>
      <c r="D364" s="200" t="s">
        <v>191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285" t="s">
        <v>192</v>
      </c>
      <c r="C365" s="1285"/>
      <c r="D365" s="200" t="s">
        <v>193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285" t="s">
        <v>194</v>
      </c>
      <c r="C366" s="1285"/>
      <c r="D366" s="200" t="s">
        <v>195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286" t="s">
        <v>196</v>
      </c>
      <c r="C367" s="1286"/>
      <c r="D367" s="201" t="s">
        <v>197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198</v>
      </c>
      <c r="C368" s="97"/>
      <c r="D368" s="98" t="s">
        <v>199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200</v>
      </c>
      <c r="B369" s="34"/>
      <c r="C369" s="31"/>
      <c r="D369" s="27" t="s">
        <v>201</v>
      </c>
      <c r="E369" s="22">
        <f t="shared" si="123"/>
        <v>-3197.37</v>
      </c>
      <c r="F369" s="28"/>
      <c r="G369" s="28">
        <f>G370+G371+G372+G373</f>
        <v>0</v>
      </c>
      <c r="H369" s="28">
        <f>H370+H371+H372+H373</f>
        <v>-3197.37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202</v>
      </c>
      <c r="C370" s="38"/>
      <c r="D370" s="85" t="s">
        <v>203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287" t="s">
        <v>204</v>
      </c>
      <c r="B371" s="1288"/>
      <c r="C371" s="1264"/>
      <c r="D371" s="85" t="s">
        <v>205</v>
      </c>
      <c r="E371" s="22">
        <f t="shared" si="123"/>
        <v>-3197.37</v>
      </c>
      <c r="G371" s="60">
        <f t="shared" si="126"/>
        <v>0</v>
      </c>
      <c r="H371" s="60">
        <f t="shared" si="126"/>
        <v>-3197.37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206</v>
      </c>
      <c r="B372" s="37"/>
      <c r="C372" s="38"/>
      <c r="D372" s="85" t="s">
        <v>207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208</v>
      </c>
      <c r="C373" s="38"/>
      <c r="D373" s="85" t="s">
        <v>209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210</v>
      </c>
      <c r="B374" s="65"/>
      <c r="C374" s="106"/>
      <c r="D374" s="27" t="s">
        <v>211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212</v>
      </c>
      <c r="B375" s="34"/>
      <c r="C375" s="31"/>
      <c r="D375" s="27" t="s">
        <v>213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214</v>
      </c>
      <c r="C376" s="109"/>
      <c r="D376" s="110" t="s">
        <v>215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216</v>
      </c>
      <c r="C377" s="109"/>
      <c r="D377" s="110" t="s">
        <v>217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218</v>
      </c>
      <c r="C378" s="109"/>
      <c r="D378" s="110" t="s">
        <v>219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220</v>
      </c>
      <c r="C379" s="109"/>
      <c r="D379" s="110" t="s">
        <v>221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222</v>
      </c>
      <c r="B380" s="65"/>
      <c r="C380" s="106"/>
      <c r="D380" s="27" t="s">
        <v>223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228" t="s">
        <v>489</v>
      </c>
      <c r="B381" s="1229"/>
      <c r="C381" s="1229"/>
      <c r="D381" s="27" t="s">
        <v>225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230" t="s">
        <v>226</v>
      </c>
      <c r="C382" s="1230"/>
      <c r="D382" s="110" t="s">
        <v>227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228</v>
      </c>
      <c r="C383" s="109"/>
      <c r="D383" s="110" t="s">
        <v>229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230</v>
      </c>
      <c r="C384" s="109"/>
      <c r="D384" s="110" t="s">
        <v>231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233" t="s">
        <v>490</v>
      </c>
      <c r="C385" s="1234"/>
      <c r="D385" s="112" t="s">
        <v>233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238</v>
      </c>
      <c r="C386" s="109"/>
      <c r="D386" s="110" t="s">
        <v>239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240</v>
      </c>
      <c r="B387" s="31"/>
      <c r="C387" s="31"/>
      <c r="D387" s="27" t="s">
        <v>241</v>
      </c>
      <c r="E387" s="22">
        <f t="shared" si="123"/>
        <v>32310.799999999999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11012.8</v>
      </c>
      <c r="I387" s="28">
        <f t="shared" si="131"/>
        <v>10840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242</v>
      </c>
      <c r="B388" s="31"/>
      <c r="C388" s="47"/>
      <c r="D388" s="27" t="s">
        <v>243</v>
      </c>
      <c r="E388" s="22">
        <f t="shared" si="123"/>
        <v>32310.799999999999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11012.8</v>
      </c>
      <c r="I388" s="28">
        <f t="shared" si="132"/>
        <v>10840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491</v>
      </c>
      <c r="B389" s="34"/>
      <c r="C389" s="106"/>
      <c r="D389" s="27" t="s">
        <v>245</v>
      </c>
      <c r="E389" s="22">
        <f t="shared" si="123"/>
        <v>32310.799999999999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11012.8</v>
      </c>
      <c r="I389" s="28">
        <f t="shared" si="133"/>
        <v>10840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221" t="s">
        <v>338</v>
      </c>
      <c r="B390" s="1222"/>
      <c r="C390" s="1222"/>
      <c r="D390" s="149" t="s">
        <v>339</v>
      </c>
      <c r="E390" s="22">
        <f t="shared" si="123"/>
        <v>32310.799999999999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11012.8</v>
      </c>
      <c r="I390" s="28">
        <f t="shared" si="134"/>
        <v>10840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340</v>
      </c>
      <c r="C391" s="38"/>
      <c r="D391" s="85" t="s">
        <v>341</v>
      </c>
      <c r="E391" s="22">
        <f t="shared" si="123"/>
        <v>25344.799999999999</v>
      </c>
      <c r="F391" s="41"/>
      <c r="G391" s="41">
        <f t="shared" ref="G391:M392" si="135">G174</f>
        <v>7082</v>
      </c>
      <c r="H391" s="41">
        <f t="shared" si="135"/>
        <v>9112.7999999999993</v>
      </c>
      <c r="I391" s="41">
        <f t="shared" si="135"/>
        <v>9140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342</v>
      </c>
      <c r="C392" s="38"/>
      <c r="D392" s="85" t="s">
        <v>343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344</v>
      </c>
      <c r="C393" s="38"/>
      <c r="D393" s="85" t="s">
        <v>345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346</v>
      </c>
      <c r="C394" s="55"/>
      <c r="D394" s="85" t="s">
        <v>347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348</v>
      </c>
      <c r="C395" s="55"/>
      <c r="D395" s="85" t="s">
        <v>349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213" t="s">
        <v>350</v>
      </c>
      <c r="C396" s="1213"/>
      <c r="D396" s="85" t="s">
        <v>351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352</v>
      </c>
      <c r="C397" s="55"/>
      <c r="D397" s="85" t="s">
        <v>353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354</v>
      </c>
      <c r="C398" s="55"/>
      <c r="D398" s="85" t="s">
        <v>355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231" t="s">
        <v>356</v>
      </c>
      <c r="C399" s="1231"/>
      <c r="D399" s="85" t="s">
        <v>357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218" t="s">
        <v>358</v>
      </c>
      <c r="C400" s="1218"/>
      <c r="D400" s="85" t="s">
        <v>359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360</v>
      </c>
      <c r="C401" s="55"/>
      <c r="D401" s="85" t="s">
        <v>361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362</v>
      </c>
      <c r="C402" s="55"/>
      <c r="D402" s="85" t="s">
        <v>363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364</v>
      </c>
      <c r="C403" s="55"/>
      <c r="D403" s="85" t="s">
        <v>365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216" t="s">
        <v>366</v>
      </c>
      <c r="C404" s="1217"/>
      <c r="D404" s="85" t="s">
        <v>367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237" t="s">
        <v>368</v>
      </c>
      <c r="C405" s="1244"/>
      <c r="D405" s="85" t="s">
        <v>369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263" t="s">
        <v>370</v>
      </c>
      <c r="C406" s="1264"/>
      <c r="D406" s="85" t="s">
        <v>371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265" t="s">
        <v>372</v>
      </c>
      <c r="C407" s="1266"/>
      <c r="D407" s="85" t="s">
        <v>373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374</v>
      </c>
      <c r="B408" s="34"/>
      <c r="C408" s="31"/>
      <c r="D408" s="114" t="s">
        <v>375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376</v>
      </c>
      <c r="C409" s="38"/>
      <c r="D409" s="85" t="s">
        <v>377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213" t="s">
        <v>378</v>
      </c>
      <c r="C410" s="1213"/>
      <c r="D410" s="85" t="s">
        <v>379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213" t="s">
        <v>380</v>
      </c>
      <c r="C411" s="1213"/>
      <c r="D411" s="85" t="s">
        <v>381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213" t="s">
        <v>382</v>
      </c>
      <c r="C412" s="1213"/>
      <c r="D412" s="85" t="s">
        <v>383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492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493</v>
      </c>
      <c r="B416" s="19"/>
      <c r="C416" s="20"/>
      <c r="D416" s="21" t="s">
        <v>19</v>
      </c>
      <c r="E416" s="22">
        <f t="shared" ref="E416:E484" si="139">G416+H416+I416+J416</f>
        <v>318303.37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140095.37</v>
      </c>
      <c r="I416" s="22">
        <f t="shared" si="140"/>
        <v>72832</v>
      </c>
      <c r="J416" s="22">
        <f t="shared" si="140"/>
        <v>69414</v>
      </c>
      <c r="K416" s="22">
        <f t="shared" si="140"/>
        <v>263230</v>
      </c>
      <c r="L416" s="22">
        <f t="shared" si="140"/>
        <v>180449</v>
      </c>
      <c r="M416" s="22">
        <f t="shared" si="140"/>
        <v>11593</v>
      </c>
      <c r="N416" s="23"/>
      <c r="O416" s="23"/>
    </row>
    <row r="417" spans="1:15" ht="13.5" customHeight="1">
      <c r="A417" s="24" t="s">
        <v>494</v>
      </c>
      <c r="B417" s="25"/>
      <c r="C417" s="26"/>
      <c r="D417" s="27" t="s">
        <v>21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22</v>
      </c>
      <c r="B418" s="25"/>
      <c r="C418" s="26"/>
      <c r="D418" s="29" t="s">
        <v>23</v>
      </c>
      <c r="E418" s="22">
        <f t="shared" si="139"/>
        <v>3197.37</v>
      </c>
      <c r="F418" s="22">
        <v>0</v>
      </c>
      <c r="G418" s="28">
        <f t="shared" ref="G418:M418" si="142">G419+G426</f>
        <v>0</v>
      </c>
      <c r="H418" s="28">
        <f t="shared" si="142"/>
        <v>3197.37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495</v>
      </c>
      <c r="B419" s="31"/>
      <c r="C419" s="31"/>
      <c r="D419" s="29" t="s">
        <v>25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82</v>
      </c>
      <c r="B420" s="31"/>
      <c r="C420" s="47"/>
      <c r="D420" s="34" t="s">
        <v>83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221" t="s">
        <v>496</v>
      </c>
      <c r="B421" s="1222"/>
      <c r="C421" s="1222"/>
      <c r="D421" s="29" t="s">
        <v>85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210" t="s">
        <v>94</v>
      </c>
      <c r="C422" s="1210"/>
      <c r="D422" s="52" t="s">
        <v>95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118</v>
      </c>
      <c r="B423" s="65"/>
      <c r="C423" s="47"/>
      <c r="D423" s="34" t="s">
        <v>119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120</v>
      </c>
      <c r="B424" s="34"/>
      <c r="C424" s="47"/>
      <c r="D424" s="35" t="s">
        <v>121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122</v>
      </c>
      <c r="C425" s="38"/>
      <c r="D425" s="39" t="s">
        <v>123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124</v>
      </c>
      <c r="B426" s="66"/>
      <c r="C426" s="31"/>
      <c r="D426" s="35" t="s">
        <v>125</v>
      </c>
      <c r="E426" s="22">
        <f t="shared" si="139"/>
        <v>3197.37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3197.37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126</v>
      </c>
      <c r="B427" s="31"/>
      <c r="C427" s="47"/>
      <c r="D427" s="34" t="s">
        <v>127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128</v>
      </c>
      <c r="B428" s="34"/>
      <c r="C428" s="47"/>
      <c r="D428" s="35" t="s">
        <v>129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130</v>
      </c>
      <c r="C429" s="67"/>
      <c r="D429" s="39" t="s">
        <v>131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497</v>
      </c>
      <c r="C430" s="38"/>
      <c r="D430" s="39" t="s">
        <v>137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138</v>
      </c>
      <c r="C431" s="34"/>
      <c r="D431" s="35" t="s">
        <v>139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140</v>
      </c>
      <c r="D432" s="78" t="s">
        <v>141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142</v>
      </c>
      <c r="C433" s="38"/>
      <c r="D433" s="39" t="s">
        <v>143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144</v>
      </c>
      <c r="B434" s="34"/>
      <c r="C434" s="31"/>
      <c r="D434" s="84" t="s">
        <v>145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146</v>
      </c>
      <c r="C435" s="38"/>
      <c r="D435" s="70" t="s">
        <v>147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148</v>
      </c>
      <c r="B436" s="31"/>
      <c r="C436" s="31"/>
      <c r="D436" s="84" t="s">
        <v>149</v>
      </c>
      <c r="E436" s="22">
        <f t="shared" si="139"/>
        <v>3197.37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3197.37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221" t="s">
        <v>150</v>
      </c>
      <c r="B437" s="1222"/>
      <c r="C437" s="1222"/>
      <c r="D437" s="27" t="s">
        <v>151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152</v>
      </c>
      <c r="C438" s="38"/>
      <c r="D438" s="85" t="s">
        <v>153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154</v>
      </c>
      <c r="C439" s="38"/>
      <c r="D439" s="85" t="s">
        <v>155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156</v>
      </c>
      <c r="C440" s="38"/>
      <c r="D440" s="85" t="s">
        <v>157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160</v>
      </c>
      <c r="C441" s="38"/>
      <c r="D441" s="85" t="s">
        <v>161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162</v>
      </c>
      <c r="C442" s="38"/>
      <c r="D442" s="85" t="s">
        <v>163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164</v>
      </c>
      <c r="C443" s="38"/>
      <c r="D443" s="85" t="s">
        <v>165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166</v>
      </c>
      <c r="C444" s="38"/>
      <c r="D444" s="85" t="s">
        <v>167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168</v>
      </c>
      <c r="B445" s="34"/>
      <c r="C445" s="90"/>
      <c r="D445" s="27" t="s">
        <v>169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170</v>
      </c>
      <c r="C446" s="38"/>
      <c r="D446" s="85" t="s">
        <v>171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172</v>
      </c>
      <c r="C447" s="38"/>
      <c r="D447" s="85" t="s">
        <v>173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174</v>
      </c>
      <c r="B448" s="34"/>
      <c r="C448" s="31"/>
      <c r="D448" s="27" t="s">
        <v>175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176</v>
      </c>
      <c r="C449" s="38"/>
      <c r="D449" s="85" t="s">
        <v>177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231" t="s">
        <v>178</v>
      </c>
      <c r="C450" s="1231"/>
      <c r="D450" s="85" t="s">
        <v>179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213" t="s">
        <v>180</v>
      </c>
      <c r="C451" s="1213"/>
      <c r="D451" s="85" t="s">
        <v>181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182</v>
      </c>
      <c r="C452" s="38"/>
      <c r="D452" s="85" t="s">
        <v>183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228" t="s">
        <v>498</v>
      </c>
      <c r="B453" s="1229"/>
      <c r="C453" s="1229"/>
      <c r="D453" s="27" t="s">
        <v>185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186</v>
      </c>
      <c r="C454" s="37"/>
      <c r="D454" s="85" t="s">
        <v>187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188</v>
      </c>
      <c r="C455" s="38"/>
      <c r="D455" s="85" t="s">
        <v>189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285" t="s">
        <v>190</v>
      </c>
      <c r="C456" s="1285"/>
      <c r="D456" s="200" t="s">
        <v>191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285" t="s">
        <v>192</v>
      </c>
      <c r="C457" s="1285"/>
      <c r="D457" s="200" t="s">
        <v>193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285" t="s">
        <v>194</v>
      </c>
      <c r="C458" s="1285"/>
      <c r="D458" s="200" t="s">
        <v>195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286" t="s">
        <v>196</v>
      </c>
      <c r="C459" s="1286"/>
      <c r="D459" s="201" t="s">
        <v>197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198</v>
      </c>
      <c r="C460" s="109"/>
      <c r="D460" s="110" t="s">
        <v>199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499</v>
      </c>
      <c r="B461" s="34"/>
      <c r="C461" s="31"/>
      <c r="D461" s="27" t="s">
        <v>201</v>
      </c>
      <c r="E461" s="22">
        <f t="shared" si="139"/>
        <v>3197.37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3197.37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202</v>
      </c>
      <c r="C462" s="38"/>
      <c r="D462" s="85" t="s">
        <v>203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287" t="s">
        <v>204</v>
      </c>
      <c r="B463" s="1288"/>
      <c r="C463" s="1264"/>
      <c r="D463" s="85" t="s">
        <v>205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206</v>
      </c>
      <c r="B464" s="37"/>
      <c r="C464" s="38"/>
      <c r="D464" s="85" t="s">
        <v>207</v>
      </c>
      <c r="E464" s="40">
        <f t="shared" si="139"/>
        <v>3197.37</v>
      </c>
      <c r="F464" s="41"/>
      <c r="G464" s="60">
        <f t="shared" ref="G464:M464" si="157">G107</f>
        <v>0</v>
      </c>
      <c r="H464" s="60">
        <f t="shared" si="157"/>
        <v>3197.37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208</v>
      </c>
      <c r="C465" s="38"/>
      <c r="D465" s="85" t="s">
        <v>209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210</v>
      </c>
      <c r="B466" s="65"/>
      <c r="C466" s="106"/>
      <c r="D466" s="27" t="s">
        <v>211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212</v>
      </c>
      <c r="B467" s="34"/>
      <c r="C467" s="31"/>
      <c r="D467" s="27" t="s">
        <v>213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214</v>
      </c>
      <c r="C468" s="109"/>
      <c r="D468" s="110" t="s">
        <v>215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216</v>
      </c>
      <c r="C469" s="109"/>
      <c r="D469" s="110" t="s">
        <v>217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218</v>
      </c>
      <c r="C470" s="109"/>
      <c r="D470" s="110" t="s">
        <v>219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220</v>
      </c>
      <c r="C471" s="109"/>
      <c r="D471" s="110" t="s">
        <v>221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289" t="s">
        <v>500</v>
      </c>
      <c r="B472" s="1290"/>
      <c r="C472" s="1291"/>
      <c r="D472" s="211" t="s">
        <v>223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289" t="s">
        <v>501</v>
      </c>
      <c r="B473" s="1290"/>
      <c r="C473" s="1291"/>
      <c r="D473" s="211" t="s">
        <v>225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235" t="s">
        <v>502</v>
      </c>
      <c r="B474" s="1236"/>
      <c r="C474" s="1292"/>
      <c r="D474" s="213" t="s">
        <v>235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235" t="s">
        <v>503</v>
      </c>
      <c r="B475" s="1236"/>
      <c r="C475" s="1292"/>
      <c r="D475" s="213" t="s">
        <v>237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235" t="s">
        <v>504</v>
      </c>
      <c r="B476" s="1236"/>
      <c r="C476" s="1292"/>
      <c r="D476" s="213" t="s">
        <v>505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240</v>
      </c>
      <c r="B477" s="31"/>
      <c r="C477" s="31"/>
      <c r="D477" s="27" t="s">
        <v>241</v>
      </c>
      <c r="E477" s="22">
        <f t="shared" si="139"/>
        <v>82595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31169</v>
      </c>
      <c r="I477" s="28">
        <f t="shared" si="162"/>
        <v>22699</v>
      </c>
      <c r="J477" s="28">
        <f t="shared" si="162"/>
        <v>19390</v>
      </c>
      <c r="K477" s="28">
        <f t="shared" si="162"/>
        <v>83644</v>
      </c>
      <c r="L477" s="28">
        <f t="shared" si="162"/>
        <v>48796</v>
      </c>
      <c r="M477" s="28">
        <f t="shared" si="162"/>
        <v>1515</v>
      </c>
      <c r="N477" s="23"/>
      <c r="O477" s="23"/>
    </row>
    <row r="478" spans="1:15">
      <c r="A478" s="30" t="s">
        <v>242</v>
      </c>
      <c r="B478" s="31"/>
      <c r="C478" s="47"/>
      <c r="D478" s="27" t="s">
        <v>243</v>
      </c>
      <c r="E478" s="22">
        <f t="shared" si="139"/>
        <v>82595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31169</v>
      </c>
      <c r="I478" s="28">
        <f t="shared" si="163"/>
        <v>22699</v>
      </c>
      <c r="J478" s="28">
        <f t="shared" si="163"/>
        <v>19390</v>
      </c>
      <c r="K478" s="28">
        <f t="shared" si="163"/>
        <v>83644</v>
      </c>
      <c r="L478" s="28">
        <f t="shared" si="163"/>
        <v>48796</v>
      </c>
      <c r="M478" s="28">
        <f t="shared" si="163"/>
        <v>1515</v>
      </c>
      <c r="N478" s="23"/>
      <c r="O478" s="23"/>
    </row>
    <row r="479" spans="1:15">
      <c r="A479" s="30" t="s">
        <v>506</v>
      </c>
      <c r="B479" s="34"/>
      <c r="C479" s="106"/>
      <c r="D479" s="27" t="s">
        <v>245</v>
      </c>
      <c r="E479" s="22">
        <f t="shared" si="139"/>
        <v>82595</v>
      </c>
      <c r="F479" s="28">
        <f t="shared" si="162"/>
        <v>0</v>
      </c>
      <c r="G479" s="28">
        <f t="shared" si="162"/>
        <v>9337</v>
      </c>
      <c r="H479" s="28">
        <f t="shared" si="162"/>
        <v>31169</v>
      </c>
      <c r="I479" s="28">
        <f t="shared" si="162"/>
        <v>22699</v>
      </c>
      <c r="J479" s="28">
        <f t="shared" si="162"/>
        <v>19390</v>
      </c>
      <c r="K479" s="28">
        <f t="shared" si="162"/>
        <v>83644</v>
      </c>
      <c r="L479" s="28">
        <f t="shared" si="162"/>
        <v>48796</v>
      </c>
      <c r="M479" s="28">
        <f t="shared" si="162"/>
        <v>1515</v>
      </c>
      <c r="N479" s="23"/>
      <c r="O479" s="23"/>
    </row>
    <row r="480" spans="1:15" ht="30" customHeight="1">
      <c r="A480" s="1228" t="s">
        <v>246</v>
      </c>
      <c r="B480" s="1229"/>
      <c r="C480" s="1229"/>
      <c r="D480" s="114" t="s">
        <v>247</v>
      </c>
      <c r="E480" s="22">
        <f t="shared" si="139"/>
        <v>82595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31169</v>
      </c>
      <c r="I480" s="28">
        <f t="shared" si="164"/>
        <v>22699</v>
      </c>
      <c r="J480" s="28">
        <f t="shared" si="164"/>
        <v>19390</v>
      </c>
      <c r="K480" s="28">
        <f t="shared" si="164"/>
        <v>83644</v>
      </c>
      <c r="L480" s="28">
        <f t="shared" si="164"/>
        <v>48796</v>
      </c>
      <c r="M480" s="28">
        <f t="shared" si="164"/>
        <v>1515</v>
      </c>
      <c r="N480" s="23"/>
      <c r="O480" s="23"/>
    </row>
    <row r="481" spans="1:15">
      <c r="A481" s="115"/>
      <c r="B481" s="108" t="s">
        <v>248</v>
      </c>
      <c r="C481" s="109"/>
      <c r="D481" s="110" t="s">
        <v>249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250</v>
      </c>
      <c r="C482" s="109"/>
      <c r="D482" s="110" t="s">
        <v>251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252</v>
      </c>
      <c r="C483" s="109"/>
      <c r="D483" s="110" t="s">
        <v>253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254</v>
      </c>
      <c r="C484" s="109"/>
      <c r="D484" s="110" t="s">
        <v>255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230" t="s">
        <v>256</v>
      </c>
      <c r="C485" s="1230"/>
      <c r="D485" s="110" t="s">
        <v>257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230" t="s">
        <v>258</v>
      </c>
      <c r="C486" s="1230"/>
      <c r="D486" s="110" t="s">
        <v>259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232" t="s">
        <v>260</v>
      </c>
      <c r="C487" s="1232"/>
      <c r="D487" s="27" t="s">
        <v>261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262</v>
      </c>
      <c r="D488" s="118" t="s">
        <v>263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264</v>
      </c>
      <c r="D489" s="118" t="s">
        <v>265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266</v>
      </c>
      <c r="D490" s="118" t="s">
        <v>267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230" t="s">
        <v>268</v>
      </c>
      <c r="C491" s="1230"/>
      <c r="D491" s="110" t="s">
        <v>269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230" t="s">
        <v>270</v>
      </c>
      <c r="C492" s="1230"/>
      <c r="D492" s="110" t="s">
        <v>271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230" t="s">
        <v>272</v>
      </c>
      <c r="C493" s="1230"/>
      <c r="D493" s="110" t="s">
        <v>273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230" t="s">
        <v>274</v>
      </c>
      <c r="C494" s="1230"/>
      <c r="D494" s="110" t="s">
        <v>275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230" t="s">
        <v>276</v>
      </c>
      <c r="C495" s="1230"/>
      <c r="D495" s="110" t="s">
        <v>277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45" t="s">
        <v>278</v>
      </c>
      <c r="C496" s="1245"/>
      <c r="D496" s="27" t="s">
        <v>279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2.1">
      <c r="A497" s="124"/>
      <c r="B497" s="125"/>
      <c r="C497" s="126" t="s">
        <v>280</v>
      </c>
      <c r="D497" s="118" t="s">
        <v>281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1.4">
      <c r="A498" s="124"/>
      <c r="B498" s="125"/>
      <c r="C498" s="126" t="s">
        <v>282</v>
      </c>
      <c r="D498" s="118" t="s">
        <v>283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1.4">
      <c r="A499" s="124"/>
      <c r="B499" s="125"/>
      <c r="C499" s="126" t="s">
        <v>284</v>
      </c>
      <c r="D499" s="118" t="s">
        <v>285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213" t="s">
        <v>286</v>
      </c>
      <c r="C500" s="1213"/>
      <c r="D500" s="85" t="s">
        <v>287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246" t="s">
        <v>288</v>
      </c>
      <c r="C501" s="1246"/>
      <c r="D501" s="129" t="s">
        <v>289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2.1">
      <c r="A502" s="124"/>
      <c r="B502" s="125"/>
      <c r="C502" s="126" t="s">
        <v>290</v>
      </c>
      <c r="D502" s="118" t="s">
        <v>291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21.4">
      <c r="A503" s="124"/>
      <c r="B503" s="125"/>
      <c r="C503" s="126" t="s">
        <v>292</v>
      </c>
      <c r="D503" s="118" t="s">
        <v>293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1.4">
      <c r="A504" s="124"/>
      <c r="B504" s="125"/>
      <c r="C504" s="126" t="s">
        <v>294</v>
      </c>
      <c r="D504" s="118" t="s">
        <v>295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293" t="s">
        <v>296</v>
      </c>
      <c r="C505" s="1264"/>
      <c r="D505" s="85" t="s">
        <v>297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213" t="s">
        <v>298</v>
      </c>
      <c r="C506" s="1213"/>
      <c r="D506" s="85" t="s">
        <v>299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237" t="s">
        <v>300</v>
      </c>
      <c r="C507" s="1249"/>
      <c r="D507" s="85" t="s">
        <v>301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237" t="s">
        <v>302</v>
      </c>
      <c r="C508" s="1238"/>
      <c r="D508" s="133" t="s">
        <v>303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239" t="s">
        <v>507</v>
      </c>
      <c r="C509" s="1239"/>
      <c r="D509" s="215" t="s">
        <v>305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239" t="s">
        <v>508</v>
      </c>
      <c r="C510" s="1239"/>
      <c r="D510" s="215" t="s">
        <v>307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240" t="s">
        <v>308</v>
      </c>
      <c r="C511" s="1241"/>
      <c r="D511" s="215" t="s">
        <v>309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240" t="s">
        <v>310</v>
      </c>
      <c r="C512" s="1244"/>
      <c r="D512" s="134" t="s">
        <v>311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242" t="s">
        <v>312</v>
      </c>
      <c r="C513" s="1244"/>
      <c r="D513" s="136" t="s">
        <v>509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265" t="s">
        <v>315</v>
      </c>
      <c r="C514" s="1266"/>
      <c r="D514" s="216" t="s">
        <v>316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430" t="s">
        <v>317</v>
      </c>
      <c r="C515" s="1431"/>
      <c r="D515" s="216" t="s">
        <v>318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294" t="s">
        <v>319</v>
      </c>
      <c r="C516" s="1295"/>
      <c r="D516" s="216" t="s">
        <v>320</v>
      </c>
      <c r="E516" s="217">
        <f t="shared" si="165"/>
        <v>0</v>
      </c>
      <c r="F516" s="218"/>
      <c r="G516" s="219">
        <f t="shared" ref="G516:M520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294" t="s">
        <v>321</v>
      </c>
      <c r="C517" s="1296"/>
      <c r="D517" s="216" t="s">
        <v>322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294" t="s">
        <v>323</v>
      </c>
      <c r="C518" s="1296"/>
      <c r="D518" s="216" t="s">
        <v>324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297" t="s">
        <v>325</v>
      </c>
      <c r="C519" s="1298"/>
      <c r="D519" s="145" t="s">
        <v>326</v>
      </c>
      <c r="E519" s="217">
        <f t="shared" si="165"/>
        <v>342</v>
      </c>
      <c r="F519" s="218"/>
      <c r="G519" s="219">
        <f>G166</f>
        <v>342</v>
      </c>
      <c r="H519" s="219">
        <f t="shared" si="176"/>
        <v>0</v>
      </c>
      <c r="I519" s="219">
        <f t="shared" si="176"/>
        <v>0</v>
      </c>
      <c r="J519" s="219">
        <f t="shared" si="176"/>
        <v>0</v>
      </c>
      <c r="K519" s="219">
        <f t="shared" si="176"/>
        <v>0</v>
      </c>
      <c r="L519" s="219">
        <f t="shared" si="176"/>
        <v>0</v>
      </c>
      <c r="M519" s="219">
        <f t="shared" si="176"/>
        <v>0</v>
      </c>
      <c r="N519" s="23"/>
      <c r="O519" s="23"/>
    </row>
    <row r="520" spans="1:15" ht="12.75" customHeight="1">
      <c r="A520" s="36"/>
      <c r="B520" s="1201"/>
      <c r="C520" s="255" t="s">
        <v>327</v>
      </c>
      <c r="D520" s="145" t="s">
        <v>328</v>
      </c>
      <c r="E520" s="217">
        <f t="shared" si="165"/>
        <v>292</v>
      </c>
      <c r="F520" s="218"/>
      <c r="G520" s="219">
        <f>G167</f>
        <v>292</v>
      </c>
      <c r="H520" s="219">
        <f t="shared" si="176"/>
        <v>0</v>
      </c>
      <c r="I520" s="219">
        <f t="shared" si="176"/>
        <v>0</v>
      </c>
      <c r="J520" s="219">
        <f t="shared" si="176"/>
        <v>0</v>
      </c>
      <c r="K520" s="219">
        <f t="shared" si="176"/>
        <v>0</v>
      </c>
      <c r="L520" s="219">
        <f t="shared" si="176"/>
        <v>0</v>
      </c>
      <c r="M520" s="219">
        <f t="shared" si="176"/>
        <v>0</v>
      </c>
      <c r="N520" s="23"/>
      <c r="O520" s="23"/>
    </row>
    <row r="521" spans="1:15" ht="12.75" customHeight="1">
      <c r="A521" s="36"/>
      <c r="B521" s="1201"/>
      <c r="C521" s="1200" t="s">
        <v>329</v>
      </c>
      <c r="D521" s="145" t="s">
        <v>330</v>
      </c>
      <c r="E521" s="217">
        <f t="shared" si="165"/>
        <v>0</v>
      </c>
      <c r="F521" s="218"/>
      <c r="G521" s="219">
        <f t="shared" ref="G521:M525" si="177">G168</f>
        <v>0</v>
      </c>
      <c r="H521" s="219">
        <f t="shared" si="177"/>
        <v>0</v>
      </c>
      <c r="I521" s="219">
        <f t="shared" si="177"/>
        <v>0</v>
      </c>
      <c r="J521" s="219">
        <f t="shared" si="177"/>
        <v>0</v>
      </c>
      <c r="K521" s="219">
        <f t="shared" si="177"/>
        <v>0</v>
      </c>
      <c r="L521" s="219">
        <f t="shared" si="177"/>
        <v>0</v>
      </c>
      <c r="M521" s="219">
        <f t="shared" si="177"/>
        <v>0</v>
      </c>
      <c r="N521" s="23"/>
      <c r="O521" s="23"/>
    </row>
    <row r="522" spans="1:15" ht="12.75" customHeight="1">
      <c r="A522" s="36"/>
      <c r="B522" s="1201"/>
      <c r="C522" s="1200" t="s">
        <v>323</v>
      </c>
      <c r="D522" s="145" t="s">
        <v>331</v>
      </c>
      <c r="E522" s="217">
        <f t="shared" si="165"/>
        <v>50</v>
      </c>
      <c r="F522" s="218"/>
      <c r="G522" s="219">
        <f t="shared" si="177"/>
        <v>50</v>
      </c>
      <c r="H522" s="219">
        <f t="shared" si="177"/>
        <v>0</v>
      </c>
      <c r="I522" s="219">
        <f t="shared" si="177"/>
        <v>0</v>
      </c>
      <c r="J522" s="219">
        <f t="shared" si="177"/>
        <v>0</v>
      </c>
      <c r="K522" s="219">
        <f t="shared" si="177"/>
        <v>0</v>
      </c>
      <c r="L522" s="219">
        <f t="shared" si="177"/>
        <v>0</v>
      </c>
      <c r="M522" s="219">
        <f t="shared" si="177"/>
        <v>0</v>
      </c>
      <c r="N522" s="23"/>
      <c r="O522" s="23"/>
    </row>
    <row r="523" spans="1:15" ht="42.75" customHeight="1">
      <c r="A523" s="36"/>
      <c r="B523" s="1299" t="s">
        <v>332</v>
      </c>
      <c r="C523" s="1284"/>
      <c r="D523" s="145" t="s">
        <v>333</v>
      </c>
      <c r="E523" s="217">
        <f t="shared" si="165"/>
        <v>35496</v>
      </c>
      <c r="F523" s="218"/>
      <c r="G523" s="219">
        <f t="shared" si="177"/>
        <v>3995</v>
      </c>
      <c r="H523" s="219">
        <f t="shared" si="177"/>
        <v>16169</v>
      </c>
      <c r="I523" s="219">
        <f t="shared" si="177"/>
        <v>7666</v>
      </c>
      <c r="J523" s="219">
        <f t="shared" si="177"/>
        <v>7666</v>
      </c>
      <c r="K523" s="219">
        <f t="shared" si="177"/>
        <v>27458</v>
      </c>
      <c r="L523" s="219">
        <f t="shared" si="177"/>
        <v>20108</v>
      </c>
      <c r="M523" s="219">
        <f t="shared" si="177"/>
        <v>1515</v>
      </c>
      <c r="N523" s="23"/>
      <c r="O523" s="23"/>
    </row>
    <row r="524" spans="1:15" ht="51" customHeight="1">
      <c r="A524" s="36"/>
      <c r="B524" s="1202"/>
      <c r="C524" s="1200" t="s">
        <v>334</v>
      </c>
      <c r="D524" s="145" t="s">
        <v>335</v>
      </c>
      <c r="E524" s="217">
        <f t="shared" si="165"/>
        <v>0</v>
      </c>
      <c r="F524" s="218"/>
      <c r="G524" s="219">
        <f t="shared" si="177"/>
        <v>0</v>
      </c>
      <c r="H524" s="219">
        <f t="shared" si="177"/>
        <v>0</v>
      </c>
      <c r="I524" s="219">
        <f t="shared" si="177"/>
        <v>0</v>
      </c>
      <c r="J524" s="219">
        <f t="shared" si="177"/>
        <v>0</v>
      </c>
      <c r="K524" s="219">
        <f t="shared" si="177"/>
        <v>0</v>
      </c>
      <c r="L524" s="219">
        <f t="shared" si="177"/>
        <v>0</v>
      </c>
      <c r="M524" s="219">
        <f t="shared" si="177"/>
        <v>0</v>
      </c>
      <c r="N524" s="23"/>
      <c r="O524" s="23"/>
    </row>
    <row r="525" spans="1:15" ht="38.25" customHeight="1">
      <c r="A525" s="36"/>
      <c r="B525" s="1202"/>
      <c r="C525" s="1200" t="s">
        <v>336</v>
      </c>
      <c r="D525" s="145" t="s">
        <v>337</v>
      </c>
      <c r="E525" s="217">
        <f t="shared" si="165"/>
        <v>35496</v>
      </c>
      <c r="F525" s="218"/>
      <c r="G525" s="219">
        <f t="shared" si="177"/>
        <v>3995</v>
      </c>
      <c r="H525" s="219">
        <f t="shared" si="177"/>
        <v>16169</v>
      </c>
      <c r="I525" s="219">
        <f t="shared" si="177"/>
        <v>7666</v>
      </c>
      <c r="J525" s="219">
        <f t="shared" si="177"/>
        <v>7666</v>
      </c>
      <c r="K525" s="219">
        <f t="shared" si="177"/>
        <v>27458</v>
      </c>
      <c r="L525" s="219">
        <f t="shared" si="177"/>
        <v>20108</v>
      </c>
      <c r="M525" s="219">
        <f t="shared" si="177"/>
        <v>1515</v>
      </c>
      <c r="N525" s="23"/>
      <c r="O525" s="23"/>
    </row>
    <row r="526" spans="1:15" ht="20.25" customHeight="1">
      <c r="A526" s="36"/>
      <c r="B526" s="30" t="s">
        <v>374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78">I528+I527</f>
        <v>0</v>
      </c>
      <c r="J526" s="218">
        <f t="shared" si="178"/>
        <v>0</v>
      </c>
      <c r="K526" s="218">
        <f t="shared" si="178"/>
        <v>0</v>
      </c>
      <c r="L526" s="218">
        <f t="shared" si="178"/>
        <v>0</v>
      </c>
      <c r="M526" s="218">
        <f t="shared" si="178"/>
        <v>0</v>
      </c>
      <c r="N526" s="23"/>
      <c r="O526" s="23"/>
    </row>
    <row r="527" spans="1:15" ht="27" customHeight="1">
      <c r="A527" s="36"/>
      <c r="B527" s="1260" t="s">
        <v>384</v>
      </c>
      <c r="C527" s="1261"/>
      <c r="D527" s="145" t="s">
        <v>385</v>
      </c>
      <c r="E527" s="217">
        <f t="shared" si="165"/>
        <v>0</v>
      </c>
      <c r="F527" s="219"/>
      <c r="G527" s="219">
        <f t="shared" ref="G527:M531" si="179">G197</f>
        <v>0</v>
      </c>
      <c r="H527" s="219">
        <f t="shared" si="179"/>
        <v>0</v>
      </c>
      <c r="I527" s="219">
        <f t="shared" si="179"/>
        <v>0</v>
      </c>
      <c r="J527" s="219">
        <f t="shared" si="179"/>
        <v>0</v>
      </c>
      <c r="K527" s="219">
        <f t="shared" si="179"/>
        <v>0</v>
      </c>
      <c r="L527" s="219">
        <f t="shared" si="179"/>
        <v>0</v>
      </c>
      <c r="M527" s="219">
        <f t="shared" si="179"/>
        <v>0</v>
      </c>
      <c r="N527" s="23"/>
      <c r="O527" s="23"/>
    </row>
    <row r="528" spans="1:15" ht="13.5" customHeight="1">
      <c r="A528" s="36"/>
      <c r="B528" s="1428" t="s">
        <v>386</v>
      </c>
      <c r="C528" s="1429"/>
      <c r="D528" s="141" t="s">
        <v>387</v>
      </c>
      <c r="E528" s="217">
        <f>G528+H528+I528+J528</f>
        <v>0</v>
      </c>
      <c r="F528" s="218"/>
      <c r="G528" s="219">
        <f t="shared" si="179"/>
        <v>0</v>
      </c>
      <c r="H528" s="219">
        <f t="shared" si="179"/>
        <v>0</v>
      </c>
      <c r="I528" s="219">
        <f t="shared" si="179"/>
        <v>0</v>
      </c>
      <c r="J528" s="219">
        <f t="shared" si="179"/>
        <v>0</v>
      </c>
      <c r="K528" s="219">
        <f t="shared" si="179"/>
        <v>0</v>
      </c>
      <c r="L528" s="219">
        <f t="shared" si="179"/>
        <v>0</v>
      </c>
      <c r="M528" s="219">
        <f t="shared" si="179"/>
        <v>0</v>
      </c>
      <c r="N528" s="23"/>
      <c r="O528" s="23"/>
    </row>
    <row r="529" spans="1:15" ht="10.5" customHeight="1">
      <c r="A529" s="36"/>
      <c r="B529" s="1255" t="s">
        <v>319</v>
      </c>
      <c r="C529" s="1256"/>
      <c r="D529" s="141" t="s">
        <v>388</v>
      </c>
      <c r="E529" s="217">
        <f t="shared" ref="E529:E531" si="180">G529+H529+I529+J529</f>
        <v>0</v>
      </c>
      <c r="F529" s="218"/>
      <c r="G529" s="219">
        <f t="shared" si="179"/>
        <v>0</v>
      </c>
      <c r="H529" s="219">
        <f t="shared" si="179"/>
        <v>0</v>
      </c>
      <c r="I529" s="219">
        <f t="shared" si="179"/>
        <v>0</v>
      </c>
      <c r="J529" s="219">
        <f t="shared" si="179"/>
        <v>0</v>
      </c>
      <c r="K529" s="219">
        <f t="shared" si="179"/>
        <v>0</v>
      </c>
      <c r="L529" s="219">
        <f t="shared" si="179"/>
        <v>0</v>
      </c>
      <c r="M529" s="219">
        <f t="shared" si="179"/>
        <v>0</v>
      </c>
      <c r="N529" s="23"/>
      <c r="O529" s="23"/>
    </row>
    <row r="530" spans="1:15" ht="11.25" customHeight="1">
      <c r="A530" s="36"/>
      <c r="B530" s="1255" t="s">
        <v>321</v>
      </c>
      <c r="C530" s="1257"/>
      <c r="D530" s="141" t="s">
        <v>389</v>
      </c>
      <c r="E530" s="217">
        <f t="shared" si="180"/>
        <v>0</v>
      </c>
      <c r="F530" s="218"/>
      <c r="G530" s="219">
        <f t="shared" si="179"/>
        <v>0</v>
      </c>
      <c r="H530" s="219">
        <f t="shared" si="179"/>
        <v>0</v>
      </c>
      <c r="I530" s="219">
        <f t="shared" si="179"/>
        <v>0</v>
      </c>
      <c r="J530" s="219">
        <f t="shared" si="179"/>
        <v>0</v>
      </c>
      <c r="K530" s="219">
        <f t="shared" si="179"/>
        <v>0</v>
      </c>
      <c r="L530" s="219">
        <f t="shared" si="179"/>
        <v>0</v>
      </c>
      <c r="M530" s="219">
        <f t="shared" si="179"/>
        <v>0</v>
      </c>
      <c r="N530" s="23"/>
      <c r="O530" s="23"/>
    </row>
    <row r="531" spans="1:15" ht="12" customHeight="1">
      <c r="A531" s="36"/>
      <c r="B531" s="1255" t="s">
        <v>323</v>
      </c>
      <c r="C531" s="1257"/>
      <c r="D531" s="141" t="s">
        <v>390</v>
      </c>
      <c r="E531" s="217">
        <f t="shared" si="180"/>
        <v>0</v>
      </c>
      <c r="F531" s="218"/>
      <c r="G531" s="219">
        <f t="shared" si="179"/>
        <v>0</v>
      </c>
      <c r="H531" s="219">
        <f t="shared" si="179"/>
        <v>0</v>
      </c>
      <c r="I531" s="219">
        <f t="shared" si="179"/>
        <v>0</v>
      </c>
      <c r="J531" s="219">
        <f t="shared" si="179"/>
        <v>0</v>
      </c>
      <c r="K531" s="219">
        <f t="shared" si="179"/>
        <v>0</v>
      </c>
      <c r="L531" s="219">
        <f t="shared" si="179"/>
        <v>0</v>
      </c>
      <c r="M531" s="219">
        <f t="shared" si="179"/>
        <v>0</v>
      </c>
      <c r="N531" s="23"/>
      <c r="O531" s="23"/>
    </row>
    <row r="532" spans="1:15">
      <c r="A532" s="1268" t="s">
        <v>391</v>
      </c>
      <c r="B532" s="1269"/>
      <c r="C532" s="1269"/>
      <c r="D532" s="114" t="s">
        <v>392</v>
      </c>
      <c r="E532" s="22">
        <f t="shared" si="165"/>
        <v>232511</v>
      </c>
      <c r="F532" s="28">
        <f t="shared" ref="F532" si="181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2">H533+H537+H541+H545+H549+H553+H557+H561+H565+H569+H573+H577+H581+H585</f>
        <v>105729</v>
      </c>
      <c r="I532" s="28">
        <f t="shared" si="182"/>
        <v>50133</v>
      </c>
      <c r="J532" s="28">
        <f t="shared" si="182"/>
        <v>50024</v>
      </c>
      <c r="K532" s="28">
        <f t="shared" si="182"/>
        <v>179586</v>
      </c>
      <c r="L532" s="28">
        <f t="shared" si="182"/>
        <v>131653</v>
      </c>
      <c r="M532" s="28">
        <f t="shared" si="182"/>
        <v>10078</v>
      </c>
      <c r="N532" s="23"/>
      <c r="O532" s="23"/>
    </row>
    <row r="533" spans="1:15">
      <c r="A533" s="159"/>
      <c r="B533" s="1245" t="s">
        <v>393</v>
      </c>
      <c r="C533" s="1245"/>
      <c r="D533" s="27" t="s">
        <v>394</v>
      </c>
      <c r="E533" s="22">
        <f t="shared" si="165"/>
        <v>0</v>
      </c>
      <c r="F533" s="28">
        <f t="shared" ref="F533:M533" si="183">F534+F535+F536</f>
        <v>0</v>
      </c>
      <c r="G533" s="28">
        <f t="shared" si="183"/>
        <v>0</v>
      </c>
      <c r="H533" s="28">
        <f t="shared" si="183"/>
        <v>0</v>
      </c>
      <c r="I533" s="28">
        <f t="shared" si="183"/>
        <v>0</v>
      </c>
      <c r="J533" s="28">
        <f t="shared" si="183"/>
        <v>0</v>
      </c>
      <c r="K533" s="28">
        <f t="shared" si="183"/>
        <v>0</v>
      </c>
      <c r="L533" s="28">
        <f t="shared" si="183"/>
        <v>0</v>
      </c>
      <c r="M533" s="28">
        <f t="shared" si="183"/>
        <v>0</v>
      </c>
      <c r="N533" s="23"/>
      <c r="O533" s="23"/>
    </row>
    <row r="534" spans="1:15">
      <c r="A534" s="156"/>
      <c r="B534" s="160"/>
      <c r="C534" s="161" t="s">
        <v>395</v>
      </c>
      <c r="D534" s="85" t="s">
        <v>396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397</v>
      </c>
      <c r="D535" s="85" t="s">
        <v>398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399</v>
      </c>
      <c r="D536" s="85" t="s">
        <v>400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45" t="s">
        <v>401</v>
      </c>
      <c r="C537" s="1245"/>
      <c r="D537" s="27" t="s">
        <v>402</v>
      </c>
      <c r="E537" s="22">
        <f t="shared" si="165"/>
        <v>0</v>
      </c>
      <c r="F537" s="28">
        <f t="shared" ref="F537:M537" si="184">F538+F539+F540</f>
        <v>0</v>
      </c>
      <c r="G537" s="155">
        <f t="shared" si="184"/>
        <v>0</v>
      </c>
      <c r="H537" s="155">
        <f t="shared" si="184"/>
        <v>0</v>
      </c>
      <c r="I537" s="28">
        <f t="shared" si="184"/>
        <v>0</v>
      </c>
      <c r="J537" s="28">
        <f t="shared" si="184"/>
        <v>0</v>
      </c>
      <c r="K537" s="28">
        <f t="shared" si="184"/>
        <v>0</v>
      </c>
      <c r="L537" s="28">
        <f t="shared" si="184"/>
        <v>0</v>
      </c>
      <c r="M537" s="28">
        <f t="shared" si="184"/>
        <v>0</v>
      </c>
      <c r="N537" s="23"/>
      <c r="O537" s="23"/>
    </row>
    <row r="538" spans="1:15">
      <c r="A538" s="156"/>
      <c r="B538" s="160"/>
      <c r="C538" s="161" t="s">
        <v>395</v>
      </c>
      <c r="D538" s="85" t="s">
        <v>403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397</v>
      </c>
      <c r="D539" s="85" t="s">
        <v>404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399</v>
      </c>
      <c r="D540" s="85" t="s">
        <v>405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45" t="s">
        <v>406</v>
      </c>
      <c r="C541" s="1245"/>
      <c r="D541" s="27" t="s">
        <v>407</v>
      </c>
      <c r="E541" s="22">
        <f t="shared" si="165"/>
        <v>0</v>
      </c>
      <c r="F541" s="28">
        <f t="shared" ref="F541:M541" si="185">F542+F543+F544</f>
        <v>0</v>
      </c>
      <c r="G541" s="28">
        <f t="shared" si="185"/>
        <v>0</v>
      </c>
      <c r="H541" s="28">
        <f t="shared" si="185"/>
        <v>0</v>
      </c>
      <c r="I541" s="28">
        <f t="shared" si="185"/>
        <v>0</v>
      </c>
      <c r="J541" s="28">
        <f t="shared" si="185"/>
        <v>0</v>
      </c>
      <c r="K541" s="28">
        <f t="shared" si="185"/>
        <v>0</v>
      </c>
      <c r="L541" s="28">
        <f t="shared" si="185"/>
        <v>0</v>
      </c>
      <c r="M541" s="28">
        <f t="shared" si="185"/>
        <v>0</v>
      </c>
      <c r="N541" s="23"/>
      <c r="O541" s="23"/>
    </row>
    <row r="542" spans="1:15" hidden="1">
      <c r="A542" s="156"/>
      <c r="B542" s="160"/>
      <c r="C542" s="161" t="s">
        <v>395</v>
      </c>
      <c r="D542" s="85" t="s">
        <v>408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397</v>
      </c>
      <c r="D543" s="85" t="s">
        <v>409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399</v>
      </c>
      <c r="D544" s="85" t="s">
        <v>410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45" t="s">
        <v>411</v>
      </c>
      <c r="C545" s="1245"/>
      <c r="D545" s="27" t="s">
        <v>412</v>
      </c>
      <c r="E545" s="22">
        <f t="shared" si="165"/>
        <v>0</v>
      </c>
      <c r="F545" s="28">
        <f t="shared" ref="F545:M545" si="186">F546+F547+F548</f>
        <v>0</v>
      </c>
      <c r="G545" s="28">
        <f t="shared" si="186"/>
        <v>0</v>
      </c>
      <c r="H545" s="28">
        <f t="shared" si="186"/>
        <v>0</v>
      </c>
      <c r="I545" s="28">
        <f t="shared" si="186"/>
        <v>0</v>
      </c>
      <c r="J545" s="28">
        <f t="shared" si="186"/>
        <v>0</v>
      </c>
      <c r="K545" s="28">
        <f t="shared" si="186"/>
        <v>0</v>
      </c>
      <c r="L545" s="28">
        <f t="shared" si="186"/>
        <v>0</v>
      </c>
      <c r="M545" s="28">
        <f t="shared" si="186"/>
        <v>0</v>
      </c>
      <c r="N545" s="23"/>
      <c r="O545" s="23"/>
    </row>
    <row r="546" spans="1:15">
      <c r="A546" s="156"/>
      <c r="B546" s="160"/>
      <c r="C546" s="161" t="s">
        <v>395</v>
      </c>
      <c r="D546" s="85" t="s">
        <v>413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397</v>
      </c>
      <c r="D547" s="85" t="s">
        <v>414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399</v>
      </c>
      <c r="D548" s="85" t="s">
        <v>415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45" t="s">
        <v>416</v>
      </c>
      <c r="C549" s="1245"/>
      <c r="D549" s="27" t="s">
        <v>417</v>
      </c>
      <c r="E549" s="22">
        <f t="shared" si="165"/>
        <v>0</v>
      </c>
      <c r="F549" s="28">
        <f t="shared" ref="F549:M549" si="187">F550+F551+F552</f>
        <v>0</v>
      </c>
      <c r="G549" s="28">
        <f t="shared" si="187"/>
        <v>0</v>
      </c>
      <c r="H549" s="28">
        <f t="shared" si="187"/>
        <v>0</v>
      </c>
      <c r="I549" s="28">
        <f t="shared" si="187"/>
        <v>0</v>
      </c>
      <c r="J549" s="28">
        <f t="shared" si="187"/>
        <v>0</v>
      </c>
      <c r="K549" s="28">
        <f t="shared" si="187"/>
        <v>0</v>
      </c>
      <c r="L549" s="28">
        <f t="shared" si="187"/>
        <v>0</v>
      </c>
      <c r="M549" s="28">
        <f t="shared" si="187"/>
        <v>0</v>
      </c>
      <c r="N549" s="23"/>
      <c r="O549" s="23"/>
    </row>
    <row r="550" spans="1:15">
      <c r="A550" s="156"/>
      <c r="B550" s="160"/>
      <c r="C550" s="161" t="s">
        <v>395</v>
      </c>
      <c r="D550" s="85" t="s">
        <v>418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397</v>
      </c>
      <c r="D551" s="85" t="s">
        <v>419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399</v>
      </c>
      <c r="D552" s="85" t="s">
        <v>420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45" t="s">
        <v>421</v>
      </c>
      <c r="C553" s="1245"/>
      <c r="D553" s="27" t="s">
        <v>422</v>
      </c>
      <c r="E553" s="22">
        <f t="shared" si="165"/>
        <v>0</v>
      </c>
      <c r="F553" s="28">
        <f t="shared" ref="F553:M553" si="188">F554+F555+F556</f>
        <v>0</v>
      </c>
      <c r="G553" s="28">
        <f t="shared" si="188"/>
        <v>0</v>
      </c>
      <c r="H553" s="28">
        <f t="shared" si="188"/>
        <v>0</v>
      </c>
      <c r="I553" s="28">
        <f t="shared" si="188"/>
        <v>0</v>
      </c>
      <c r="J553" s="28">
        <f t="shared" si="188"/>
        <v>0</v>
      </c>
      <c r="K553" s="28">
        <f t="shared" si="188"/>
        <v>0</v>
      </c>
      <c r="L553" s="28">
        <f t="shared" si="188"/>
        <v>0</v>
      </c>
      <c r="M553" s="28">
        <f t="shared" si="188"/>
        <v>0</v>
      </c>
      <c r="N553" s="23"/>
      <c r="O553" s="23"/>
    </row>
    <row r="554" spans="1:15">
      <c r="A554" s="156"/>
      <c r="B554" s="160"/>
      <c r="C554" s="161" t="s">
        <v>395</v>
      </c>
      <c r="D554" s="85" t="s">
        <v>423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397</v>
      </c>
      <c r="D555" s="85" t="s">
        <v>424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399</v>
      </c>
      <c r="D556" s="85" t="s">
        <v>425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267" t="s">
        <v>426</v>
      </c>
      <c r="C557" s="1267"/>
      <c r="D557" s="27" t="s">
        <v>427</v>
      </c>
      <c r="E557" s="22">
        <f t="shared" si="165"/>
        <v>0</v>
      </c>
      <c r="F557" s="28">
        <f t="shared" ref="F557:M557" si="189">F558+F559+F560</f>
        <v>0</v>
      </c>
      <c r="G557" s="28">
        <f t="shared" si="189"/>
        <v>0</v>
      </c>
      <c r="H557" s="28">
        <f t="shared" si="189"/>
        <v>0</v>
      </c>
      <c r="I557" s="28">
        <f t="shared" si="189"/>
        <v>0</v>
      </c>
      <c r="J557" s="28">
        <f t="shared" si="189"/>
        <v>0</v>
      </c>
      <c r="K557" s="28">
        <f t="shared" si="189"/>
        <v>0</v>
      </c>
      <c r="L557" s="28">
        <f t="shared" si="189"/>
        <v>0</v>
      </c>
      <c r="M557" s="28">
        <f t="shared" si="189"/>
        <v>0</v>
      </c>
      <c r="N557" s="23"/>
      <c r="O557" s="23"/>
    </row>
    <row r="558" spans="1:15">
      <c r="A558" s="156"/>
      <c r="B558" s="160"/>
      <c r="C558" s="161" t="s">
        <v>395</v>
      </c>
      <c r="D558" s="85" t="s">
        <v>428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397</v>
      </c>
      <c r="D559" s="85" t="s">
        <v>429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399</v>
      </c>
      <c r="D560" s="85" t="s">
        <v>430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45" t="s">
        <v>431</v>
      </c>
      <c r="C561" s="1245"/>
      <c r="D561" s="27" t="s">
        <v>432</v>
      </c>
      <c r="E561" s="22">
        <f t="shared" si="165"/>
        <v>0</v>
      </c>
      <c r="F561" s="28">
        <f t="shared" ref="F561:M561" si="190">F562+F563+F564</f>
        <v>0</v>
      </c>
      <c r="G561" s="28">
        <f t="shared" si="190"/>
        <v>0</v>
      </c>
      <c r="H561" s="28">
        <f t="shared" si="190"/>
        <v>0</v>
      </c>
      <c r="I561" s="28">
        <f t="shared" si="190"/>
        <v>0</v>
      </c>
      <c r="J561" s="28">
        <f t="shared" si="190"/>
        <v>0</v>
      </c>
      <c r="K561" s="28">
        <f t="shared" si="190"/>
        <v>0</v>
      </c>
      <c r="L561" s="28">
        <f t="shared" si="190"/>
        <v>0</v>
      </c>
      <c r="M561" s="28">
        <f t="shared" si="190"/>
        <v>0</v>
      </c>
      <c r="N561" s="23"/>
      <c r="O561" s="23"/>
    </row>
    <row r="562" spans="1:15" ht="22.5" customHeight="1">
      <c r="A562" s="156"/>
      <c r="B562" s="160"/>
      <c r="C562" s="161" t="s">
        <v>395</v>
      </c>
      <c r="D562" s="85" t="s">
        <v>433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397</v>
      </c>
      <c r="D563" s="85" t="s">
        <v>434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399</v>
      </c>
      <c r="D564" s="85" t="s">
        <v>435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45" t="s">
        <v>436</v>
      </c>
      <c r="C565" s="1245"/>
      <c r="D565" s="27" t="s">
        <v>437</v>
      </c>
      <c r="E565" s="22">
        <f t="shared" si="165"/>
        <v>0</v>
      </c>
      <c r="F565" s="28">
        <f t="shared" ref="F565:M565" si="191">F566+F567+F568</f>
        <v>0</v>
      </c>
      <c r="G565" s="28">
        <f t="shared" si="191"/>
        <v>0</v>
      </c>
      <c r="H565" s="28">
        <f t="shared" si="191"/>
        <v>0</v>
      </c>
      <c r="I565" s="28">
        <f t="shared" si="191"/>
        <v>0</v>
      </c>
      <c r="J565" s="28">
        <f t="shared" si="191"/>
        <v>0</v>
      </c>
      <c r="K565" s="28">
        <f t="shared" si="191"/>
        <v>0</v>
      </c>
      <c r="L565" s="28">
        <f t="shared" si="191"/>
        <v>0</v>
      </c>
      <c r="M565" s="28">
        <f t="shared" si="191"/>
        <v>0</v>
      </c>
      <c r="N565" s="23"/>
      <c r="O565" s="23"/>
    </row>
    <row r="566" spans="1:15" ht="21" customHeight="1">
      <c r="A566" s="156"/>
      <c r="B566" s="160"/>
      <c r="C566" s="161" t="s">
        <v>395</v>
      </c>
      <c r="D566" s="85" t="s">
        <v>438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397</v>
      </c>
      <c r="D567" s="85" t="s">
        <v>439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399</v>
      </c>
      <c r="D568" s="85" t="s">
        <v>440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45" t="s">
        <v>441</v>
      </c>
      <c r="C569" s="1245"/>
      <c r="D569" s="27" t="s">
        <v>442</v>
      </c>
      <c r="E569" s="22">
        <f t="shared" si="165"/>
        <v>0</v>
      </c>
      <c r="F569" s="28">
        <f t="shared" ref="F569:M569" si="192">F570+F571+F572</f>
        <v>0</v>
      </c>
      <c r="G569" s="28">
        <f t="shared" si="192"/>
        <v>0</v>
      </c>
      <c r="H569" s="28">
        <f t="shared" si="192"/>
        <v>0</v>
      </c>
      <c r="I569" s="28">
        <f t="shared" si="192"/>
        <v>0</v>
      </c>
      <c r="J569" s="28">
        <f t="shared" si="192"/>
        <v>0</v>
      </c>
      <c r="K569" s="28">
        <f t="shared" si="192"/>
        <v>0</v>
      </c>
      <c r="L569" s="28">
        <f t="shared" si="192"/>
        <v>0</v>
      </c>
      <c r="M569" s="28">
        <f t="shared" si="192"/>
        <v>0</v>
      </c>
      <c r="N569" s="23"/>
      <c r="O569" s="23"/>
    </row>
    <row r="570" spans="1:15" ht="18.75" customHeight="1">
      <c r="A570" s="156"/>
      <c r="B570" s="160"/>
      <c r="C570" s="161" t="s">
        <v>395</v>
      </c>
      <c r="D570" s="85" t="s">
        <v>443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397</v>
      </c>
      <c r="D571" s="85" t="s">
        <v>444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399</v>
      </c>
      <c r="D572" s="85" t="s">
        <v>445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45" t="s">
        <v>446</v>
      </c>
      <c r="C573" s="1245"/>
      <c r="D573" s="27" t="s">
        <v>447</v>
      </c>
      <c r="E573" s="22">
        <f t="shared" si="165"/>
        <v>0</v>
      </c>
      <c r="F573" s="28">
        <f t="shared" ref="F573:M573" si="193">F574+F575+F576</f>
        <v>0</v>
      </c>
      <c r="G573" s="28">
        <f t="shared" si="193"/>
        <v>0</v>
      </c>
      <c r="H573" s="28">
        <f t="shared" si="193"/>
        <v>0</v>
      </c>
      <c r="I573" s="28">
        <f t="shared" si="193"/>
        <v>0</v>
      </c>
      <c r="J573" s="28">
        <f t="shared" si="193"/>
        <v>0</v>
      </c>
      <c r="K573" s="28">
        <f t="shared" si="193"/>
        <v>0</v>
      </c>
      <c r="L573" s="28">
        <f t="shared" si="193"/>
        <v>0</v>
      </c>
      <c r="M573" s="28">
        <f t="shared" si="193"/>
        <v>0</v>
      </c>
      <c r="N573" s="23"/>
      <c r="O573" s="23"/>
    </row>
    <row r="574" spans="1:15" ht="21.75" customHeight="1">
      <c r="A574" s="156"/>
      <c r="B574" s="160"/>
      <c r="C574" s="161" t="s">
        <v>395</v>
      </c>
      <c r="D574" s="85" t="s">
        <v>448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397</v>
      </c>
      <c r="D575" s="85" t="s">
        <v>449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399</v>
      </c>
      <c r="D576" s="188" t="s">
        <v>450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276" t="s">
        <v>451</v>
      </c>
      <c r="C577" s="1277"/>
      <c r="D577" s="164" t="s">
        <v>452</v>
      </c>
      <c r="E577" s="221">
        <f t="shared" ref="E577:E601" si="194">G577+H577+I577+J577</f>
        <v>230442</v>
      </c>
      <c r="F577" s="224"/>
      <c r="G577" s="225">
        <f>G578+G579+G580</f>
        <v>25672</v>
      </c>
      <c r="H577" s="225">
        <f t="shared" ref="H577:M577" si="195">H578+H579+H580</f>
        <v>105320</v>
      </c>
      <c r="I577" s="225">
        <f t="shared" si="195"/>
        <v>49725</v>
      </c>
      <c r="J577" s="225">
        <f t="shared" si="195"/>
        <v>49725</v>
      </c>
      <c r="K577" s="225">
        <f t="shared" si="195"/>
        <v>177124</v>
      </c>
      <c r="L577" s="225">
        <f t="shared" si="195"/>
        <v>130086</v>
      </c>
      <c r="M577" s="225">
        <f t="shared" si="195"/>
        <v>9904</v>
      </c>
      <c r="N577" s="23"/>
      <c r="O577" s="23"/>
    </row>
    <row r="578" spans="1:15" ht="10.5" customHeight="1">
      <c r="A578" s="223"/>
      <c r="B578" s="167"/>
      <c r="C578" s="168" t="s">
        <v>395</v>
      </c>
      <c r="D578" s="169" t="s">
        <v>453</v>
      </c>
      <c r="E578" s="221">
        <f t="shared" si="194"/>
        <v>4387</v>
      </c>
      <c r="F578" s="205"/>
      <c r="G578" s="226">
        <f t="shared" ref="G578:M580" si="196">G249</f>
        <v>4058</v>
      </c>
      <c r="H578" s="226">
        <f t="shared" si="196"/>
        <v>329</v>
      </c>
      <c r="I578" s="226">
        <f t="shared" si="196"/>
        <v>0</v>
      </c>
      <c r="J578" s="226">
        <f t="shared" si="196"/>
        <v>0</v>
      </c>
      <c r="K578" s="226">
        <f t="shared" si="196"/>
        <v>6335</v>
      </c>
      <c r="L578" s="226">
        <f t="shared" si="196"/>
        <v>8446</v>
      </c>
      <c r="M578" s="226">
        <f t="shared" si="196"/>
        <v>6504</v>
      </c>
      <c r="N578" s="23"/>
      <c r="O578" s="23"/>
    </row>
    <row r="579" spans="1:15" ht="10.5" customHeight="1">
      <c r="A579" s="223"/>
      <c r="B579" s="167"/>
      <c r="C579" s="168" t="s">
        <v>397</v>
      </c>
      <c r="D579" s="169" t="s">
        <v>454</v>
      </c>
      <c r="E579" s="221">
        <f t="shared" si="194"/>
        <v>0</v>
      </c>
      <c r="F579" s="205"/>
      <c r="G579" s="226">
        <f t="shared" si="196"/>
        <v>0</v>
      </c>
      <c r="H579" s="226">
        <f t="shared" si="196"/>
        <v>0</v>
      </c>
      <c r="I579" s="226">
        <f t="shared" si="196"/>
        <v>0</v>
      </c>
      <c r="J579" s="226">
        <f t="shared" si="196"/>
        <v>0</v>
      </c>
      <c r="K579" s="226">
        <f t="shared" si="196"/>
        <v>0</v>
      </c>
      <c r="L579" s="226">
        <f t="shared" si="196"/>
        <v>0</v>
      </c>
      <c r="M579" s="226">
        <f t="shared" si="196"/>
        <v>0</v>
      </c>
      <c r="N579" s="23"/>
      <c r="O579" s="23"/>
    </row>
    <row r="580" spans="1:15" ht="10.5" customHeight="1">
      <c r="A580" s="223"/>
      <c r="B580" s="167"/>
      <c r="C580" s="168" t="s">
        <v>455</v>
      </c>
      <c r="D580" s="169" t="s">
        <v>456</v>
      </c>
      <c r="E580" s="221">
        <f t="shared" si="194"/>
        <v>226055</v>
      </c>
      <c r="F580" s="205"/>
      <c r="G580" s="226">
        <f t="shared" si="196"/>
        <v>21614</v>
      </c>
      <c r="H580" s="226">
        <f t="shared" si="196"/>
        <v>104991</v>
      </c>
      <c r="I580" s="226">
        <f t="shared" si="196"/>
        <v>49725</v>
      </c>
      <c r="J580" s="226">
        <f t="shared" si="196"/>
        <v>49725</v>
      </c>
      <c r="K580" s="226">
        <f t="shared" si="196"/>
        <v>170789</v>
      </c>
      <c r="L580" s="226">
        <f t="shared" si="196"/>
        <v>121640</v>
      </c>
      <c r="M580" s="226">
        <f t="shared" si="196"/>
        <v>3400</v>
      </c>
      <c r="N580" s="23"/>
      <c r="O580" s="23"/>
    </row>
    <row r="581" spans="1:15" ht="18.75" customHeight="1">
      <c r="B581" s="1276" t="s">
        <v>457</v>
      </c>
      <c r="C581" s="1277"/>
      <c r="D581" s="164" t="s">
        <v>458</v>
      </c>
      <c r="E581" s="221">
        <f t="shared" si="194"/>
        <v>1903</v>
      </c>
      <c r="F581" s="205"/>
      <c r="G581" s="225">
        <f>G582+G583+G584</f>
        <v>787</v>
      </c>
      <c r="H581" s="225">
        <f t="shared" ref="H581:M581" si="197">H582+H583+H584</f>
        <v>409</v>
      </c>
      <c r="I581" s="225">
        <f t="shared" si="197"/>
        <v>408</v>
      </c>
      <c r="J581" s="225">
        <f t="shared" si="197"/>
        <v>299</v>
      </c>
      <c r="K581" s="225">
        <f t="shared" si="197"/>
        <v>2288</v>
      </c>
      <c r="L581" s="225">
        <f t="shared" si="197"/>
        <v>1393</v>
      </c>
      <c r="M581" s="225">
        <f t="shared" si="197"/>
        <v>0</v>
      </c>
      <c r="N581" s="23"/>
      <c r="O581" s="23"/>
    </row>
    <row r="582" spans="1:15" ht="13.5" customHeight="1">
      <c r="A582" s="223"/>
      <c r="B582" s="167"/>
      <c r="C582" s="168" t="s">
        <v>395</v>
      </c>
      <c r="D582" s="169" t="s">
        <v>459</v>
      </c>
      <c r="E582" s="221">
        <f t="shared" si="194"/>
        <v>1903</v>
      </c>
      <c r="F582" s="205"/>
      <c r="G582" s="226">
        <f>G253</f>
        <v>787</v>
      </c>
      <c r="H582" s="226">
        <f t="shared" ref="H582:M584" si="198">H253</f>
        <v>409</v>
      </c>
      <c r="I582" s="226">
        <f t="shared" si="198"/>
        <v>408</v>
      </c>
      <c r="J582" s="226">
        <f t="shared" si="198"/>
        <v>299</v>
      </c>
      <c r="K582" s="226">
        <f t="shared" si="198"/>
        <v>2288</v>
      </c>
      <c r="L582" s="226">
        <f t="shared" si="198"/>
        <v>1393</v>
      </c>
      <c r="M582" s="226">
        <f t="shared" si="198"/>
        <v>0</v>
      </c>
      <c r="N582" s="23"/>
      <c r="O582" s="23"/>
    </row>
    <row r="583" spans="1:15" ht="15" customHeight="1">
      <c r="A583" s="223"/>
      <c r="B583" s="167"/>
      <c r="C583" s="168" t="s">
        <v>397</v>
      </c>
      <c r="D583" s="169" t="s">
        <v>460</v>
      </c>
      <c r="E583" s="221">
        <f t="shared" si="194"/>
        <v>0</v>
      </c>
      <c r="F583" s="205"/>
      <c r="G583" s="226">
        <f>G254</f>
        <v>0</v>
      </c>
      <c r="H583" s="226">
        <f t="shared" si="198"/>
        <v>0</v>
      </c>
      <c r="I583" s="226">
        <f t="shared" si="198"/>
        <v>0</v>
      </c>
      <c r="J583" s="226">
        <f t="shared" si="198"/>
        <v>0</v>
      </c>
      <c r="K583" s="226">
        <f t="shared" si="198"/>
        <v>0</v>
      </c>
      <c r="L583" s="226">
        <f t="shared" si="198"/>
        <v>0</v>
      </c>
      <c r="M583" s="226">
        <f t="shared" si="198"/>
        <v>0</v>
      </c>
      <c r="N583" s="23"/>
      <c r="O583" s="23"/>
    </row>
    <row r="584" spans="1:15" ht="15.75" customHeight="1">
      <c r="A584" s="223"/>
      <c r="B584" s="167"/>
      <c r="C584" s="168" t="s">
        <v>455</v>
      </c>
      <c r="D584" s="1195" t="s">
        <v>461</v>
      </c>
      <c r="E584" s="232">
        <f t="shared" si="194"/>
        <v>0</v>
      </c>
      <c r="F584" s="233"/>
      <c r="G584" s="237">
        <f>G255</f>
        <v>0</v>
      </c>
      <c r="H584" s="237">
        <f t="shared" si="198"/>
        <v>0</v>
      </c>
      <c r="I584" s="237">
        <f t="shared" si="198"/>
        <v>0</v>
      </c>
      <c r="J584" s="237">
        <f t="shared" si="198"/>
        <v>0</v>
      </c>
      <c r="K584" s="237">
        <f t="shared" si="198"/>
        <v>0</v>
      </c>
      <c r="L584" s="237">
        <f t="shared" si="198"/>
        <v>0</v>
      </c>
      <c r="M584" s="237">
        <f t="shared" si="198"/>
        <v>0</v>
      </c>
      <c r="N584" s="23"/>
      <c r="O584" s="23"/>
    </row>
    <row r="585" spans="1:15" ht="26.25" customHeight="1">
      <c r="A585" s="223"/>
      <c r="B585" s="1278" t="s">
        <v>462</v>
      </c>
      <c r="C585" s="1279"/>
      <c r="D585" s="1196" t="s">
        <v>463</v>
      </c>
      <c r="E585" s="228">
        <f t="shared" si="194"/>
        <v>166</v>
      </c>
      <c r="F585" s="229"/>
      <c r="G585" s="1198">
        <f>G586+G587+G588</f>
        <v>166</v>
      </c>
      <c r="H585" s="1198">
        <f t="shared" ref="H585:M585" si="199">H586+H587+H588</f>
        <v>0</v>
      </c>
      <c r="I585" s="1198">
        <f t="shared" si="199"/>
        <v>0</v>
      </c>
      <c r="J585" s="1198">
        <f t="shared" si="199"/>
        <v>0</v>
      </c>
      <c r="K585" s="1198">
        <f t="shared" si="199"/>
        <v>174</v>
      </c>
      <c r="L585" s="1198">
        <f t="shared" si="199"/>
        <v>174</v>
      </c>
      <c r="M585" s="1198">
        <f t="shared" si="199"/>
        <v>174</v>
      </c>
      <c r="N585" s="23"/>
      <c r="O585" s="23"/>
    </row>
    <row r="586" spans="1:15" ht="15.75" customHeight="1">
      <c r="A586" s="223"/>
      <c r="B586" s="1172"/>
      <c r="C586" s="1192" t="s">
        <v>395</v>
      </c>
      <c r="D586" s="1197" t="s">
        <v>464</v>
      </c>
      <c r="E586" s="232">
        <f t="shared" si="194"/>
        <v>166</v>
      </c>
      <c r="F586" s="233"/>
      <c r="G586" s="237">
        <f>G257</f>
        <v>166</v>
      </c>
      <c r="H586" s="237">
        <f t="shared" ref="H586:M588" si="200">H257</f>
        <v>0</v>
      </c>
      <c r="I586" s="237">
        <f t="shared" si="200"/>
        <v>0</v>
      </c>
      <c r="J586" s="237">
        <f t="shared" si="200"/>
        <v>0</v>
      </c>
      <c r="K586" s="237">
        <f t="shared" si="200"/>
        <v>174</v>
      </c>
      <c r="L586" s="237">
        <f t="shared" si="200"/>
        <v>174</v>
      </c>
      <c r="M586" s="237">
        <f t="shared" si="200"/>
        <v>174</v>
      </c>
      <c r="N586" s="23"/>
      <c r="O586" s="23"/>
    </row>
    <row r="587" spans="1:15" ht="15.75" customHeight="1">
      <c r="A587" s="223"/>
      <c r="B587" s="1172"/>
      <c r="C587" s="1192" t="s">
        <v>397</v>
      </c>
      <c r="D587" s="1197" t="s">
        <v>465</v>
      </c>
      <c r="E587" s="232">
        <f t="shared" si="194"/>
        <v>0</v>
      </c>
      <c r="F587" s="233"/>
      <c r="G587" s="237">
        <f>G258</f>
        <v>0</v>
      </c>
      <c r="H587" s="237">
        <f t="shared" si="200"/>
        <v>0</v>
      </c>
      <c r="I587" s="237">
        <f t="shared" si="200"/>
        <v>0</v>
      </c>
      <c r="J587" s="237">
        <f t="shared" si="200"/>
        <v>0</v>
      </c>
      <c r="K587" s="237">
        <f t="shared" si="200"/>
        <v>0</v>
      </c>
      <c r="L587" s="237">
        <f t="shared" si="200"/>
        <v>0</v>
      </c>
      <c r="M587" s="237">
        <f t="shared" si="200"/>
        <v>0</v>
      </c>
      <c r="N587" s="23"/>
      <c r="O587" s="23"/>
    </row>
    <row r="588" spans="1:15" ht="15.75" customHeight="1">
      <c r="A588" s="223"/>
      <c r="B588" s="1172"/>
      <c r="C588" s="1192" t="s">
        <v>455</v>
      </c>
      <c r="D588" s="1197" t="s">
        <v>466</v>
      </c>
      <c r="E588" s="232">
        <f t="shared" si="194"/>
        <v>0</v>
      </c>
      <c r="F588" s="233"/>
      <c r="G588" s="237">
        <f>G259</f>
        <v>0</v>
      </c>
      <c r="H588" s="237">
        <f t="shared" si="200"/>
        <v>0</v>
      </c>
      <c r="I588" s="237">
        <f t="shared" si="200"/>
        <v>0</v>
      </c>
      <c r="J588" s="237">
        <f t="shared" si="200"/>
        <v>0</v>
      </c>
      <c r="K588" s="237">
        <f t="shared" si="200"/>
        <v>0</v>
      </c>
      <c r="L588" s="237">
        <f t="shared" si="200"/>
        <v>0</v>
      </c>
      <c r="M588" s="237">
        <f t="shared" si="200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00" t="s">
        <v>467</v>
      </c>
      <c r="B590" s="1301"/>
      <c r="C590" s="1301"/>
      <c r="D590" s="227" t="s">
        <v>21</v>
      </c>
      <c r="E590" s="228">
        <f t="shared" si="194"/>
        <v>0</v>
      </c>
      <c r="F590" s="229"/>
      <c r="G590" s="229">
        <f t="shared" ref="G590:M601" si="201">G262</f>
        <v>0</v>
      </c>
      <c r="H590" s="229">
        <f t="shared" si="201"/>
        <v>0</v>
      </c>
      <c r="I590" s="229">
        <f t="shared" si="201"/>
        <v>0</v>
      </c>
      <c r="J590" s="229">
        <f t="shared" si="201"/>
        <v>0</v>
      </c>
      <c r="K590" s="229">
        <f t="shared" si="201"/>
        <v>0</v>
      </c>
      <c r="L590" s="229">
        <f t="shared" si="201"/>
        <v>0</v>
      </c>
      <c r="M590" s="229">
        <f t="shared" si="201"/>
        <v>0</v>
      </c>
      <c r="N590" s="23"/>
      <c r="O590" s="23"/>
    </row>
    <row r="591" spans="1:15" ht="33.75" customHeight="1">
      <c r="A591" s="230"/>
      <c r="B591" s="1310" t="s">
        <v>468</v>
      </c>
      <c r="C591" s="1311"/>
      <c r="D591" s="231" t="s">
        <v>469</v>
      </c>
      <c r="E591" s="232">
        <f t="shared" si="194"/>
        <v>0</v>
      </c>
      <c r="F591" s="233"/>
      <c r="G591" s="233">
        <f t="shared" si="201"/>
        <v>0</v>
      </c>
      <c r="H591" s="233">
        <f t="shared" si="201"/>
        <v>0</v>
      </c>
      <c r="I591" s="233">
        <f t="shared" si="201"/>
        <v>0</v>
      </c>
      <c r="J591" s="233">
        <f t="shared" si="201"/>
        <v>0</v>
      </c>
      <c r="K591" s="233">
        <f t="shared" si="201"/>
        <v>0</v>
      </c>
      <c r="L591" s="233">
        <f t="shared" si="201"/>
        <v>0</v>
      </c>
      <c r="M591" s="233">
        <f t="shared" si="201"/>
        <v>0</v>
      </c>
      <c r="N591" s="23"/>
      <c r="O591" s="23"/>
    </row>
    <row r="592" spans="1:15" ht="11.25" customHeight="1">
      <c r="A592" s="234"/>
      <c r="B592" s="234"/>
      <c r="C592" s="235" t="s">
        <v>395</v>
      </c>
      <c r="D592" s="231" t="s">
        <v>470</v>
      </c>
      <c r="E592" s="232">
        <f t="shared" si="194"/>
        <v>0</v>
      </c>
      <c r="F592" s="233"/>
      <c r="G592" s="233">
        <f t="shared" si="201"/>
        <v>0</v>
      </c>
      <c r="H592" s="233">
        <f t="shared" si="201"/>
        <v>0</v>
      </c>
      <c r="I592" s="233">
        <f t="shared" si="201"/>
        <v>0</v>
      </c>
      <c r="J592" s="233">
        <f t="shared" si="201"/>
        <v>0</v>
      </c>
      <c r="K592" s="233">
        <f t="shared" si="201"/>
        <v>0</v>
      </c>
      <c r="L592" s="233">
        <f t="shared" si="201"/>
        <v>0</v>
      </c>
      <c r="M592" s="233">
        <f t="shared" si="201"/>
        <v>0</v>
      </c>
      <c r="N592" s="23"/>
      <c r="O592" s="23"/>
    </row>
    <row r="593" spans="1:15">
      <c r="A593" s="234"/>
      <c r="B593" s="234"/>
      <c r="C593" s="235" t="s">
        <v>397</v>
      </c>
      <c r="D593" s="231" t="s">
        <v>472</v>
      </c>
      <c r="E593" s="232">
        <f t="shared" si="194"/>
        <v>0</v>
      </c>
      <c r="F593" s="236"/>
      <c r="G593" s="233">
        <f t="shared" si="201"/>
        <v>0</v>
      </c>
      <c r="H593" s="233">
        <f t="shared" si="201"/>
        <v>0</v>
      </c>
      <c r="I593" s="233">
        <f t="shared" si="201"/>
        <v>0</v>
      </c>
      <c r="J593" s="233">
        <f t="shared" si="201"/>
        <v>0</v>
      </c>
      <c r="K593" s="233">
        <f t="shared" si="201"/>
        <v>0</v>
      </c>
      <c r="L593" s="233">
        <f t="shared" si="201"/>
        <v>0</v>
      </c>
      <c r="M593" s="233">
        <f t="shared" si="201"/>
        <v>0</v>
      </c>
      <c r="N593" s="23"/>
      <c r="O593" s="23"/>
    </row>
    <row r="594" spans="1:15">
      <c r="A594" s="234"/>
      <c r="B594" s="234"/>
      <c r="C594" s="235" t="s">
        <v>399</v>
      </c>
      <c r="D594" s="231" t="s">
        <v>474</v>
      </c>
      <c r="E594" s="232">
        <f t="shared" si="194"/>
        <v>0</v>
      </c>
      <c r="F594" s="236"/>
      <c r="G594" s="233">
        <f t="shared" si="201"/>
        <v>0</v>
      </c>
      <c r="H594" s="233">
        <f t="shared" si="201"/>
        <v>0</v>
      </c>
      <c r="I594" s="233">
        <f t="shared" si="201"/>
        <v>0</v>
      </c>
      <c r="J594" s="236"/>
      <c r="K594" s="233">
        <f t="shared" si="201"/>
        <v>0</v>
      </c>
      <c r="L594" s="233">
        <f t="shared" si="201"/>
        <v>0</v>
      </c>
      <c r="M594" s="233">
        <f t="shared" si="201"/>
        <v>0</v>
      </c>
      <c r="N594" s="23"/>
      <c r="O594" s="23"/>
    </row>
    <row r="595" spans="1:15" ht="12.75" customHeight="1">
      <c r="A595" s="234"/>
      <c r="B595" s="1310" t="s">
        <v>475</v>
      </c>
      <c r="C595" s="1311"/>
      <c r="D595" s="231" t="s">
        <v>476</v>
      </c>
      <c r="E595" s="232">
        <f t="shared" si="194"/>
        <v>0</v>
      </c>
      <c r="F595" s="236"/>
      <c r="G595" s="233">
        <f t="shared" si="201"/>
        <v>0</v>
      </c>
      <c r="H595" s="233">
        <f t="shared" si="201"/>
        <v>0</v>
      </c>
      <c r="I595" s="233">
        <f t="shared" si="201"/>
        <v>0</v>
      </c>
      <c r="J595" s="233">
        <f t="shared" si="201"/>
        <v>0</v>
      </c>
      <c r="K595" s="233">
        <f t="shared" si="201"/>
        <v>0</v>
      </c>
      <c r="L595" s="233">
        <f t="shared" si="201"/>
        <v>0</v>
      </c>
      <c r="M595" s="233">
        <f t="shared" si="201"/>
        <v>0</v>
      </c>
      <c r="N595" s="23"/>
      <c r="O595" s="23"/>
    </row>
    <row r="596" spans="1:15">
      <c r="A596" s="234"/>
      <c r="B596" s="234"/>
      <c r="C596" s="235" t="s">
        <v>395</v>
      </c>
      <c r="D596" s="231" t="s">
        <v>477</v>
      </c>
      <c r="E596" s="232">
        <f t="shared" si="194"/>
        <v>0</v>
      </c>
      <c r="F596" s="236"/>
      <c r="G596" s="237">
        <f t="shared" si="201"/>
        <v>0</v>
      </c>
      <c r="H596" s="237">
        <f t="shared" si="201"/>
        <v>0</v>
      </c>
      <c r="I596" s="237">
        <f t="shared" si="201"/>
        <v>0</v>
      </c>
      <c r="J596" s="237">
        <f t="shared" si="201"/>
        <v>0</v>
      </c>
      <c r="K596" s="237">
        <f t="shared" si="201"/>
        <v>0</v>
      </c>
      <c r="L596" s="237">
        <f t="shared" si="201"/>
        <v>0</v>
      </c>
      <c r="M596" s="237">
        <f t="shared" si="201"/>
        <v>0</v>
      </c>
      <c r="N596" s="23"/>
      <c r="O596" s="23"/>
    </row>
    <row r="597" spans="1:15">
      <c r="A597" s="234"/>
      <c r="B597" s="234"/>
      <c r="C597" s="235" t="s">
        <v>397</v>
      </c>
      <c r="D597" s="231" t="s">
        <v>478</v>
      </c>
      <c r="E597" s="232">
        <f t="shared" si="194"/>
        <v>0</v>
      </c>
      <c r="F597" s="236"/>
      <c r="G597" s="237">
        <f t="shared" si="201"/>
        <v>0</v>
      </c>
      <c r="H597" s="237">
        <f t="shared" si="201"/>
        <v>0</v>
      </c>
      <c r="I597" s="237">
        <f t="shared" si="201"/>
        <v>0</v>
      </c>
      <c r="J597" s="237">
        <f t="shared" si="201"/>
        <v>0</v>
      </c>
      <c r="K597" s="237">
        <f t="shared" si="201"/>
        <v>0</v>
      </c>
      <c r="L597" s="237">
        <f t="shared" si="201"/>
        <v>0</v>
      </c>
      <c r="M597" s="237">
        <f t="shared" si="201"/>
        <v>0</v>
      </c>
      <c r="N597" s="23"/>
      <c r="O597" s="23"/>
    </row>
    <row r="598" spans="1:15">
      <c r="A598" s="234"/>
      <c r="B598" s="234"/>
      <c r="C598" s="235" t="s">
        <v>399</v>
      </c>
      <c r="D598" s="231" t="s">
        <v>479</v>
      </c>
      <c r="E598" s="232">
        <f t="shared" si="194"/>
        <v>0</v>
      </c>
      <c r="F598" s="236"/>
      <c r="G598" s="237">
        <f t="shared" si="201"/>
        <v>0</v>
      </c>
      <c r="H598" s="237">
        <f t="shared" si="201"/>
        <v>0</v>
      </c>
      <c r="I598" s="237">
        <f t="shared" si="201"/>
        <v>0</v>
      </c>
      <c r="J598" s="237">
        <f t="shared" si="201"/>
        <v>0</v>
      </c>
      <c r="K598" s="237">
        <f t="shared" si="201"/>
        <v>0</v>
      </c>
      <c r="L598" s="237">
        <f t="shared" si="201"/>
        <v>0</v>
      </c>
      <c r="M598" s="237">
        <f t="shared" si="201"/>
        <v>0</v>
      </c>
      <c r="N598" s="23"/>
      <c r="O598" s="23"/>
    </row>
    <row r="599" spans="1:15">
      <c r="A599" s="234"/>
      <c r="B599" s="1312" t="s">
        <v>480</v>
      </c>
      <c r="C599" s="1312"/>
      <c r="D599" s="231" t="s">
        <v>481</v>
      </c>
      <c r="E599" s="232">
        <f t="shared" si="194"/>
        <v>0</v>
      </c>
      <c r="F599" s="236"/>
      <c r="G599" s="233">
        <f t="shared" si="201"/>
        <v>0</v>
      </c>
      <c r="H599" s="233">
        <f t="shared" si="201"/>
        <v>0</v>
      </c>
      <c r="I599" s="233">
        <f t="shared" si="201"/>
        <v>0</v>
      </c>
      <c r="J599" s="233">
        <f t="shared" si="201"/>
        <v>0</v>
      </c>
      <c r="K599" s="233">
        <f t="shared" si="201"/>
        <v>0</v>
      </c>
      <c r="L599" s="233">
        <f t="shared" si="201"/>
        <v>0</v>
      </c>
      <c r="M599" s="233">
        <f t="shared" si="201"/>
        <v>0</v>
      </c>
      <c r="N599" s="23"/>
      <c r="O599" s="23"/>
    </row>
    <row r="600" spans="1:15">
      <c r="A600" s="234"/>
      <c r="B600" s="234"/>
      <c r="C600" s="235" t="s">
        <v>395</v>
      </c>
      <c r="D600" s="231" t="s">
        <v>482</v>
      </c>
      <c r="E600" s="232">
        <f t="shared" si="194"/>
        <v>0</v>
      </c>
      <c r="F600" s="236"/>
      <c r="G600" s="237">
        <f t="shared" si="201"/>
        <v>0</v>
      </c>
      <c r="H600" s="237">
        <f t="shared" si="201"/>
        <v>0</v>
      </c>
      <c r="I600" s="237">
        <f t="shared" si="201"/>
        <v>0</v>
      </c>
      <c r="J600" s="237">
        <f t="shared" si="201"/>
        <v>0</v>
      </c>
      <c r="K600" s="237">
        <f t="shared" si="201"/>
        <v>0</v>
      </c>
      <c r="L600" s="237">
        <f t="shared" si="201"/>
        <v>0</v>
      </c>
      <c r="M600" s="237">
        <f t="shared" si="201"/>
        <v>0</v>
      </c>
      <c r="N600" s="23"/>
      <c r="O600" s="23"/>
    </row>
    <row r="601" spans="1:15">
      <c r="A601" s="234"/>
      <c r="B601" s="234"/>
      <c r="C601" s="235" t="s">
        <v>397</v>
      </c>
      <c r="D601" s="231" t="s">
        <v>483</v>
      </c>
      <c r="E601" s="232">
        <f t="shared" si="194"/>
        <v>0</v>
      </c>
      <c r="F601" s="236"/>
      <c r="G601" s="237">
        <f t="shared" si="201"/>
        <v>0</v>
      </c>
      <c r="H601" s="237">
        <f t="shared" si="201"/>
        <v>0</v>
      </c>
      <c r="I601" s="237">
        <f t="shared" si="201"/>
        <v>0</v>
      </c>
      <c r="J601" s="237">
        <f t="shared" si="201"/>
        <v>0</v>
      </c>
      <c r="K601" s="237">
        <f t="shared" si="201"/>
        <v>0</v>
      </c>
      <c r="L601" s="237">
        <f t="shared" si="201"/>
        <v>0</v>
      </c>
      <c r="M601" s="237">
        <f t="shared" si="201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4.1">
      <c r="A603" s="207"/>
      <c r="B603" s="207"/>
      <c r="C603" s="241" t="s">
        <v>510</v>
      </c>
      <c r="D603" s="1313"/>
      <c r="E603" s="1432"/>
      <c r="F603" s="1432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4.1">
      <c r="A604" s="207"/>
      <c r="B604" s="207"/>
      <c r="C604" s="241" t="s">
        <v>511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4.1">
      <c r="A605" s="207"/>
      <c r="B605" s="207"/>
      <c r="C605" s="241" t="s">
        <v>512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4.1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4.1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4.1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4.1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4.1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4.1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1">
      <c r="A612" s="207"/>
      <c r="B612" s="207"/>
      <c r="C612" s="246"/>
      <c r="D612" s="244"/>
      <c r="E612" s="244" t="s">
        <v>513</v>
      </c>
      <c r="F612" s="247"/>
      <c r="G612" s="247"/>
      <c r="H612" s="248"/>
      <c r="I612" s="1314" t="s">
        <v>514</v>
      </c>
      <c r="J612" s="1315"/>
      <c r="K612" s="1315"/>
      <c r="L612" s="1315"/>
      <c r="M612" s="207"/>
      <c r="N612" s="23"/>
      <c r="O612" s="23"/>
    </row>
    <row r="613" spans="1:15">
      <c r="A613" s="207"/>
      <c r="B613" s="207"/>
      <c r="C613" s="249"/>
      <c r="D613" s="1316" t="s">
        <v>515</v>
      </c>
      <c r="E613" s="1317"/>
      <c r="F613" s="1317"/>
      <c r="G613" s="248"/>
      <c r="H613" s="248"/>
      <c r="I613" s="1318" t="s">
        <v>516</v>
      </c>
      <c r="J613" s="1319"/>
      <c r="K613" s="1319"/>
      <c r="L613" s="1319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517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4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4.1">
      <c r="A634" s="253"/>
      <c r="B634" s="253"/>
      <c r="C634" s="1302" t="s">
        <v>518</v>
      </c>
      <c r="D634" s="1433"/>
      <c r="E634" s="1433"/>
      <c r="F634" s="1433"/>
      <c r="G634" s="1433"/>
      <c r="H634" s="1433"/>
      <c r="I634" s="1433"/>
      <c r="J634" s="207"/>
      <c r="K634" s="23"/>
      <c r="L634" s="23"/>
      <c r="M634" s="207"/>
      <c r="N634" s="23"/>
      <c r="O634" s="23"/>
    </row>
    <row r="635" spans="1:15" ht="14.1">
      <c r="A635" s="253"/>
      <c r="B635" s="253"/>
      <c r="C635" s="1302" t="s">
        <v>519</v>
      </c>
      <c r="D635" s="1433"/>
      <c r="E635" s="1433"/>
      <c r="F635" s="1433"/>
      <c r="G635" s="1433"/>
      <c r="H635" s="1433"/>
      <c r="I635" s="1433"/>
      <c r="J635" s="207"/>
      <c r="K635" s="23"/>
      <c r="L635" s="23"/>
      <c r="M635" s="207"/>
      <c r="N635" s="23"/>
      <c r="O635" s="23"/>
    </row>
    <row r="636" spans="1:15" ht="14.1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520</v>
      </c>
      <c r="B637" s="257"/>
      <c r="C637" s="258"/>
      <c r="D637" s="259" t="s">
        <v>521</v>
      </c>
      <c r="E637" s="260">
        <f>G637+H637+I637+J637</f>
        <v>933436.16999999993</v>
      </c>
      <c r="F637" s="261">
        <f t="shared" ref="F637:M637" si="202">F773+F1268+F1512+F2064+F2236</f>
        <v>0</v>
      </c>
      <c r="G637" s="261">
        <f t="shared" si="202"/>
        <v>254283</v>
      </c>
      <c r="H637" s="261">
        <f t="shared" si="202"/>
        <v>345498.17</v>
      </c>
      <c r="I637" s="261">
        <f t="shared" si="202"/>
        <v>182500</v>
      </c>
      <c r="J637" s="261">
        <f t="shared" si="202"/>
        <v>151155</v>
      </c>
      <c r="K637" s="261">
        <f t="shared" si="202"/>
        <v>682865</v>
      </c>
      <c r="L637" s="261">
        <f t="shared" si="202"/>
        <v>603321</v>
      </c>
      <c r="M637" s="261">
        <f t="shared" si="202"/>
        <v>435125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03">G638+H638+I638+J638</f>
        <v>933436.16999999993</v>
      </c>
      <c r="F638" s="41">
        <f t="shared" ref="F638:M638" si="204">F643+F708</f>
        <v>0</v>
      </c>
      <c r="G638" s="41">
        <f t="shared" si="204"/>
        <v>254283</v>
      </c>
      <c r="H638" s="41">
        <f t="shared" si="204"/>
        <v>345498.17</v>
      </c>
      <c r="I638" s="41">
        <f t="shared" si="204"/>
        <v>182500</v>
      </c>
      <c r="J638" s="41">
        <f t="shared" si="204"/>
        <v>151155</v>
      </c>
      <c r="K638" s="41">
        <f t="shared" si="204"/>
        <v>682865</v>
      </c>
      <c r="L638" s="41">
        <f t="shared" si="204"/>
        <v>603321</v>
      </c>
      <c r="M638" s="41">
        <f t="shared" si="204"/>
        <v>435125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03"/>
        <v>-198439.8</v>
      </c>
      <c r="F639" s="22">
        <f t="shared" ref="F639:M639" si="205">F640-F643</f>
        <v>0</v>
      </c>
      <c r="G639" s="22">
        <f t="shared" si="205"/>
        <v>-44784</v>
      </c>
      <c r="H639" s="22">
        <f t="shared" si="205"/>
        <v>-69382.8</v>
      </c>
      <c r="I639" s="22">
        <f t="shared" si="205"/>
        <v>-51300</v>
      </c>
      <c r="J639" s="22">
        <f t="shared" si="205"/>
        <v>-32973</v>
      </c>
      <c r="K639" s="22">
        <f t="shared" si="205"/>
        <v>-358811</v>
      </c>
      <c r="L639" s="22">
        <f t="shared" si="205"/>
        <v>-364504</v>
      </c>
      <c r="M639" s="22">
        <f t="shared" si="205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03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3" t="s">
        <v>522</v>
      </c>
      <c r="B641" s="1434"/>
      <c r="C641" s="1435"/>
      <c r="D641" s="266"/>
      <c r="E641" s="267">
        <f t="shared" si="203"/>
        <v>933436.16999999993</v>
      </c>
      <c r="F641" s="268"/>
      <c r="G641" s="268">
        <f>G643+G708</f>
        <v>254283</v>
      </c>
      <c r="H641" s="268">
        <f t="shared" ref="H641:M641" si="206">H643+H708</f>
        <v>345498.17</v>
      </c>
      <c r="I641" s="268">
        <f t="shared" si="206"/>
        <v>182500</v>
      </c>
      <c r="J641" s="268">
        <f t="shared" si="206"/>
        <v>151155</v>
      </c>
      <c r="K641" s="268">
        <f t="shared" si="206"/>
        <v>682865</v>
      </c>
      <c r="L641" s="268">
        <f t="shared" si="206"/>
        <v>603321</v>
      </c>
      <c r="M641" s="268">
        <f t="shared" si="206"/>
        <v>435125</v>
      </c>
      <c r="N641" s="23"/>
      <c r="O641" s="23"/>
    </row>
    <row r="642" spans="1:15" ht="12.75" customHeight="1">
      <c r="A642" s="262"/>
      <c r="B642" s="269" t="s">
        <v>523</v>
      </c>
      <c r="C642" s="264"/>
      <c r="D642" s="265"/>
      <c r="E642" s="260">
        <f>G642+H642+I642+J642</f>
        <v>830176.97</v>
      </c>
      <c r="F642" s="41"/>
      <c r="G642" s="41">
        <f t="shared" ref="G642:M642" si="207">G644+G709</f>
        <v>228770</v>
      </c>
      <c r="H642" s="41">
        <f t="shared" si="207"/>
        <v>302578.96999999997</v>
      </c>
      <c r="I642" s="41">
        <f t="shared" si="207"/>
        <v>162967</v>
      </c>
      <c r="J642" s="41">
        <f t="shared" si="207"/>
        <v>135861</v>
      </c>
      <c r="K642" s="41">
        <f t="shared" si="207"/>
        <v>607968</v>
      </c>
      <c r="L642" s="270">
        <f t="shared" si="207"/>
        <v>554098</v>
      </c>
      <c r="M642" s="41">
        <f t="shared" si="207"/>
        <v>412749</v>
      </c>
      <c r="N642" s="23"/>
      <c r="O642" s="23"/>
    </row>
    <row r="643" spans="1:15">
      <c r="A643" s="271"/>
      <c r="B643" s="272" t="s">
        <v>524</v>
      </c>
      <c r="C643" s="273"/>
      <c r="D643" s="274"/>
      <c r="E643" s="275">
        <f t="shared" ref="E643:E712" si="208">G643+H643+I643+J643</f>
        <v>429236.8</v>
      </c>
      <c r="F643" s="276">
        <f t="shared" ref="F643:M643" si="209">F644+F698+F706</f>
        <v>0</v>
      </c>
      <c r="G643" s="276">
        <f>G644+G698+G706</f>
        <v>107621</v>
      </c>
      <c r="H643" s="276">
        <f t="shared" si="209"/>
        <v>130206.8</v>
      </c>
      <c r="I643" s="276">
        <f t="shared" si="209"/>
        <v>109668</v>
      </c>
      <c r="J643" s="276">
        <f t="shared" si="209"/>
        <v>81741</v>
      </c>
      <c r="K643" s="276">
        <f t="shared" si="209"/>
        <v>419635</v>
      </c>
      <c r="L643" s="276">
        <f t="shared" si="209"/>
        <v>422872</v>
      </c>
      <c r="M643" s="276">
        <f t="shared" si="209"/>
        <v>423532</v>
      </c>
      <c r="N643" s="23"/>
      <c r="O643" s="23"/>
    </row>
    <row r="644" spans="1:15">
      <c r="A644" s="277"/>
      <c r="B644" s="269" t="s">
        <v>525</v>
      </c>
      <c r="C644" s="278"/>
      <c r="D644" s="279" t="s">
        <v>526</v>
      </c>
      <c r="E644" s="100">
        <f t="shared" si="208"/>
        <v>412454.6</v>
      </c>
      <c r="F644" s="101">
        <f t="shared" ref="F644:M644" si="210">F645+F646+F647+F652+F656+F658+F672+F679+F686</f>
        <v>0</v>
      </c>
      <c r="G644" s="280">
        <f>G645+G646+G647+G652+G656+G658+G672+G679+G686</f>
        <v>103121</v>
      </c>
      <c r="H644" s="280">
        <f t="shared" si="210"/>
        <v>125994.6</v>
      </c>
      <c r="I644" s="280">
        <f t="shared" si="210"/>
        <v>105168</v>
      </c>
      <c r="J644" s="280">
        <f t="shared" si="210"/>
        <v>78171</v>
      </c>
      <c r="K644" s="280">
        <f t="shared" si="210"/>
        <v>400924</v>
      </c>
      <c r="L644" s="280">
        <f t="shared" si="210"/>
        <v>402337</v>
      </c>
      <c r="M644" s="280">
        <f t="shared" si="210"/>
        <v>401156</v>
      </c>
      <c r="N644" s="23"/>
      <c r="O644" s="23"/>
    </row>
    <row r="645" spans="1:15">
      <c r="A645" s="281"/>
      <c r="B645" s="269"/>
      <c r="C645" s="282" t="s">
        <v>527</v>
      </c>
      <c r="D645" s="283" t="s">
        <v>528</v>
      </c>
      <c r="E645" s="100">
        <f t="shared" si="208"/>
        <v>177994</v>
      </c>
      <c r="F645" s="280">
        <f t="shared" ref="F645:M645" si="211">F779+F910+F1034+F1273+F1393+F1518+F1655+F1782+F1923+F2070+F2242+F2489+F2613+F2743</f>
        <v>0</v>
      </c>
      <c r="G645" s="280">
        <f t="shared" si="211"/>
        <v>45775</v>
      </c>
      <c r="H645" s="280">
        <f t="shared" si="211"/>
        <v>50849</v>
      </c>
      <c r="I645" s="280">
        <f t="shared" si="211"/>
        <v>44055</v>
      </c>
      <c r="J645" s="280">
        <f t="shared" si="211"/>
        <v>37315</v>
      </c>
      <c r="K645" s="280">
        <f t="shared" si="211"/>
        <v>177183</v>
      </c>
      <c r="L645" s="280">
        <f t="shared" si="211"/>
        <v>177183</v>
      </c>
      <c r="M645" s="280">
        <f t="shared" si="211"/>
        <v>177183</v>
      </c>
      <c r="N645" s="23"/>
      <c r="O645" s="23"/>
    </row>
    <row r="646" spans="1:15" ht="12.75" customHeight="1">
      <c r="A646" s="281"/>
      <c r="B646" s="284"/>
      <c r="C646" s="285" t="s">
        <v>529</v>
      </c>
      <c r="D646" s="286" t="s">
        <v>530</v>
      </c>
      <c r="E646" s="100">
        <f t="shared" si="208"/>
        <v>80959.8</v>
      </c>
      <c r="F646" s="280">
        <f>F780+F911+F1035+F1274+F1394+F1519+F1656+F1783+F1924+F2071+F2243+F2490+F2614+F2744</f>
        <v>0</v>
      </c>
      <c r="G646" s="280">
        <f t="shared" ref="G646:M646" si="212">G780+G911+G1035+G1274+G1394+G1519+G1656+G1783+G1924+G2071+G2203+G2243+G2490+G2614+G2744</f>
        <v>20711</v>
      </c>
      <c r="H646" s="280">
        <f t="shared" si="212"/>
        <v>25049.8</v>
      </c>
      <c r="I646" s="280">
        <f t="shared" si="212"/>
        <v>20892</v>
      </c>
      <c r="J646" s="280">
        <f t="shared" si="212"/>
        <v>14307</v>
      </c>
      <c r="K646" s="280">
        <f t="shared" si="212"/>
        <v>85420</v>
      </c>
      <c r="L646" s="280">
        <f t="shared" si="212"/>
        <v>88344</v>
      </c>
      <c r="M646" s="280">
        <f t="shared" si="212"/>
        <v>88881</v>
      </c>
      <c r="N646" s="23"/>
      <c r="O646" s="23"/>
    </row>
    <row r="647" spans="1:15" ht="15.75" customHeight="1">
      <c r="A647" s="281"/>
      <c r="B647" s="287" t="s">
        <v>531</v>
      </c>
      <c r="C647" s="288"/>
      <c r="D647" s="286" t="s">
        <v>532</v>
      </c>
      <c r="E647" s="100">
        <f t="shared" si="208"/>
        <v>14704</v>
      </c>
      <c r="F647" s="280">
        <f t="shared" ref="F647:M647" si="213">F648+F649+F650</f>
        <v>0</v>
      </c>
      <c r="G647" s="280">
        <f t="shared" si="213"/>
        <v>4000</v>
      </c>
      <c r="H647" s="280">
        <f t="shared" si="213"/>
        <v>3800</v>
      </c>
      <c r="I647" s="280">
        <f t="shared" si="213"/>
        <v>3800</v>
      </c>
      <c r="J647" s="280">
        <f t="shared" si="213"/>
        <v>3104</v>
      </c>
      <c r="K647" s="280">
        <f t="shared" si="213"/>
        <v>13230</v>
      </c>
      <c r="L647" s="280">
        <f t="shared" si="213"/>
        <v>11575</v>
      </c>
      <c r="M647" s="280">
        <f t="shared" si="213"/>
        <v>9718</v>
      </c>
      <c r="N647" s="23"/>
      <c r="O647" s="23"/>
    </row>
    <row r="648" spans="1:15" ht="14.25" customHeight="1">
      <c r="A648" s="281"/>
      <c r="B648" s="289" t="s">
        <v>533</v>
      </c>
      <c r="C648" s="288"/>
      <c r="D648" s="286" t="s">
        <v>534</v>
      </c>
      <c r="E648" s="22">
        <f t="shared" si="208"/>
        <v>14704</v>
      </c>
      <c r="F648" s="28">
        <f t="shared" ref="F648:M650" si="214">F1037</f>
        <v>0</v>
      </c>
      <c r="G648" s="28">
        <f t="shared" si="214"/>
        <v>4000</v>
      </c>
      <c r="H648" s="28">
        <f t="shared" si="214"/>
        <v>3800</v>
      </c>
      <c r="I648" s="28">
        <f t="shared" si="214"/>
        <v>3800</v>
      </c>
      <c r="J648" s="28">
        <f t="shared" si="214"/>
        <v>3104</v>
      </c>
      <c r="K648" s="28">
        <f t="shared" si="214"/>
        <v>13230</v>
      </c>
      <c r="L648" s="28">
        <f t="shared" si="214"/>
        <v>11575</v>
      </c>
      <c r="M648" s="28">
        <f t="shared" si="214"/>
        <v>9718</v>
      </c>
      <c r="N648" s="23"/>
      <c r="O648" s="23"/>
    </row>
    <row r="649" spans="1:15" ht="13.5" customHeight="1">
      <c r="A649" s="281"/>
      <c r="B649" s="290" t="s">
        <v>535</v>
      </c>
      <c r="C649" s="291"/>
      <c r="D649" s="286" t="s">
        <v>129</v>
      </c>
      <c r="E649" s="22">
        <f t="shared" si="208"/>
        <v>0</v>
      </c>
      <c r="F649" s="28">
        <f t="shared" si="214"/>
        <v>0</v>
      </c>
      <c r="G649" s="28">
        <f t="shared" si="214"/>
        <v>0</v>
      </c>
      <c r="H649" s="28">
        <f t="shared" si="214"/>
        <v>0</v>
      </c>
      <c r="I649" s="28">
        <f t="shared" si="214"/>
        <v>0</v>
      </c>
      <c r="J649" s="28">
        <f t="shared" si="214"/>
        <v>0</v>
      </c>
      <c r="K649" s="28">
        <f t="shared" si="214"/>
        <v>0</v>
      </c>
      <c r="L649" s="28">
        <f t="shared" si="214"/>
        <v>0</v>
      </c>
      <c r="M649" s="28">
        <f t="shared" si="214"/>
        <v>0</v>
      </c>
      <c r="N649" s="23"/>
      <c r="O649" s="23"/>
    </row>
    <row r="650" spans="1:15" ht="12.75" customHeight="1">
      <c r="A650" s="281"/>
      <c r="B650" s="289" t="s">
        <v>536</v>
      </c>
      <c r="C650" s="292"/>
      <c r="D650" s="286" t="s">
        <v>537</v>
      </c>
      <c r="E650" s="22">
        <f t="shared" si="208"/>
        <v>0</v>
      </c>
      <c r="F650" s="28">
        <f t="shared" si="214"/>
        <v>0</v>
      </c>
      <c r="G650" s="28">
        <f t="shared" si="214"/>
        <v>0</v>
      </c>
      <c r="H650" s="28">
        <f t="shared" si="214"/>
        <v>0</v>
      </c>
      <c r="I650" s="28">
        <f t="shared" si="214"/>
        <v>0</v>
      </c>
      <c r="J650" s="28">
        <f t="shared" si="214"/>
        <v>0</v>
      </c>
      <c r="K650" s="28">
        <f t="shared" si="214"/>
        <v>0</v>
      </c>
      <c r="L650" s="28">
        <f t="shared" si="214"/>
        <v>0</v>
      </c>
      <c r="M650" s="28">
        <f t="shared" si="214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08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538</v>
      </c>
      <c r="C652" s="292"/>
      <c r="D652" s="286" t="s">
        <v>539</v>
      </c>
      <c r="E652" s="100">
        <f t="shared" si="208"/>
        <v>0</v>
      </c>
      <c r="F652" s="280">
        <f t="shared" ref="F652:M652" si="215">F653+F654+F655</f>
        <v>0</v>
      </c>
      <c r="G652" s="280">
        <f t="shared" si="215"/>
        <v>0</v>
      </c>
      <c r="H652" s="280">
        <f t="shared" si="215"/>
        <v>0</v>
      </c>
      <c r="I652" s="280">
        <f t="shared" si="215"/>
        <v>0</v>
      </c>
      <c r="J652" s="280">
        <f t="shared" si="215"/>
        <v>0</v>
      </c>
      <c r="K652" s="280">
        <f t="shared" si="215"/>
        <v>0</v>
      </c>
      <c r="L652" s="280">
        <f t="shared" si="215"/>
        <v>0</v>
      </c>
      <c r="M652" s="280">
        <f t="shared" si="215"/>
        <v>0</v>
      </c>
      <c r="N652" s="23"/>
      <c r="O652" s="23"/>
    </row>
    <row r="653" spans="1:15" ht="9.75" customHeight="1">
      <c r="A653" s="281"/>
      <c r="B653" s="289"/>
      <c r="C653" s="292" t="s">
        <v>540</v>
      </c>
      <c r="D653" s="286" t="s">
        <v>541</v>
      </c>
      <c r="E653" s="22">
        <f t="shared" si="208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542</v>
      </c>
      <c r="D654" s="295" t="s">
        <v>543</v>
      </c>
      <c r="E654" s="22">
        <f t="shared" si="208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544</v>
      </c>
      <c r="D655" s="297" t="s">
        <v>545</v>
      </c>
      <c r="E655" s="22">
        <f t="shared" si="208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546</v>
      </c>
      <c r="C656" s="299"/>
      <c r="D656" s="300" t="s">
        <v>547</v>
      </c>
      <c r="E656" s="100">
        <f t="shared" si="208"/>
        <v>1000</v>
      </c>
      <c r="F656" s="280">
        <f t="shared" ref="F656:M656" si="216">F657</f>
        <v>0</v>
      </c>
      <c r="G656" s="280">
        <f t="shared" si="216"/>
        <v>0</v>
      </c>
      <c r="H656" s="280">
        <f t="shared" si="216"/>
        <v>500</v>
      </c>
      <c r="I656" s="280">
        <f t="shared" si="216"/>
        <v>500</v>
      </c>
      <c r="J656" s="280">
        <f t="shared" si="216"/>
        <v>0</v>
      </c>
      <c r="K656" s="280">
        <f t="shared" si="216"/>
        <v>1000</v>
      </c>
      <c r="L656" s="280">
        <f t="shared" si="216"/>
        <v>1000</v>
      </c>
      <c r="M656" s="280">
        <f t="shared" si="216"/>
        <v>1000</v>
      </c>
      <c r="N656" s="23"/>
      <c r="O656" s="23"/>
    </row>
    <row r="657" spans="1:15">
      <c r="A657" s="281"/>
      <c r="B657" s="301" t="s">
        <v>548</v>
      </c>
      <c r="C657" s="302"/>
      <c r="D657" s="300" t="s">
        <v>549</v>
      </c>
      <c r="E657" s="100">
        <f t="shared" si="208"/>
        <v>1000</v>
      </c>
      <c r="F657" s="280">
        <f t="shared" ref="F657:M657" si="217">F922</f>
        <v>0</v>
      </c>
      <c r="G657" s="280">
        <f t="shared" si="217"/>
        <v>0</v>
      </c>
      <c r="H657" s="280">
        <f t="shared" si="217"/>
        <v>500</v>
      </c>
      <c r="I657" s="280">
        <f t="shared" si="217"/>
        <v>500</v>
      </c>
      <c r="J657" s="280">
        <f t="shared" si="217"/>
        <v>0</v>
      </c>
      <c r="K657" s="280">
        <f t="shared" si="217"/>
        <v>1000</v>
      </c>
      <c r="L657" s="280">
        <f t="shared" si="217"/>
        <v>1000</v>
      </c>
      <c r="M657" s="280">
        <f t="shared" si="217"/>
        <v>1000</v>
      </c>
      <c r="N657" s="23"/>
      <c r="O657" s="23"/>
    </row>
    <row r="658" spans="1:15" ht="10.5" customHeight="1">
      <c r="A658" s="281"/>
      <c r="B658" s="301"/>
      <c r="C658" s="292" t="s">
        <v>550</v>
      </c>
      <c r="D658" s="300" t="s">
        <v>551</v>
      </c>
      <c r="E658" s="100">
        <f t="shared" si="208"/>
        <v>81747</v>
      </c>
      <c r="F658" s="280">
        <f t="shared" ref="F658:M658" si="218">F659</f>
        <v>0</v>
      </c>
      <c r="G658" s="280">
        <f t="shared" si="218"/>
        <v>20207</v>
      </c>
      <c r="H658" s="280">
        <f t="shared" si="218"/>
        <v>25170</v>
      </c>
      <c r="I658" s="280">
        <f t="shared" si="218"/>
        <v>20368</v>
      </c>
      <c r="J658" s="280">
        <f t="shared" si="218"/>
        <v>16002</v>
      </c>
      <c r="K658" s="280">
        <f t="shared" si="218"/>
        <v>70744</v>
      </c>
      <c r="L658" s="280">
        <f t="shared" si="218"/>
        <v>70744</v>
      </c>
      <c r="M658" s="280">
        <f t="shared" si="218"/>
        <v>70744</v>
      </c>
      <c r="N658" s="23"/>
      <c r="O658" s="23"/>
    </row>
    <row r="659" spans="1:15">
      <c r="A659" s="281"/>
      <c r="B659" s="1304" t="s">
        <v>552</v>
      </c>
      <c r="C659" s="1305"/>
      <c r="D659" s="303" t="s">
        <v>553</v>
      </c>
      <c r="E659" s="22">
        <f t="shared" si="208"/>
        <v>81747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19">H660+H661+H662+H663+H664+H665+H666+H667+H668+H669+H670+H671</f>
        <v>25170</v>
      </c>
      <c r="I659" s="155">
        <f t="shared" si="219"/>
        <v>20368</v>
      </c>
      <c r="J659" s="155">
        <f t="shared" si="219"/>
        <v>16002</v>
      </c>
      <c r="K659" s="155">
        <f t="shared" si="219"/>
        <v>70744</v>
      </c>
      <c r="L659" s="155">
        <f t="shared" si="219"/>
        <v>70744</v>
      </c>
      <c r="M659" s="155">
        <f t="shared" si="219"/>
        <v>70744</v>
      </c>
      <c r="N659" s="23"/>
      <c r="O659" s="23"/>
    </row>
    <row r="660" spans="1:15">
      <c r="A660" s="281"/>
      <c r="B660" s="304"/>
      <c r="C660" s="305" t="s">
        <v>554</v>
      </c>
      <c r="D660" s="306" t="s">
        <v>555</v>
      </c>
      <c r="E660" s="22">
        <f t="shared" si="208"/>
        <v>45337</v>
      </c>
      <c r="F660" s="155">
        <f t="shared" ref="F660:M660" si="220">F925+F1797+F1938</f>
        <v>0</v>
      </c>
      <c r="G660" s="155">
        <f t="shared" si="220"/>
        <v>11607</v>
      </c>
      <c r="H660" s="155">
        <f t="shared" si="220"/>
        <v>15455</v>
      </c>
      <c r="I660" s="155">
        <f t="shared" si="220"/>
        <v>11288</v>
      </c>
      <c r="J660" s="155">
        <f t="shared" si="220"/>
        <v>6987</v>
      </c>
      <c r="K660" s="155">
        <f t="shared" si="220"/>
        <v>40684</v>
      </c>
      <c r="L660" s="155">
        <f t="shared" si="220"/>
        <v>40684</v>
      </c>
      <c r="M660" s="155">
        <f t="shared" si="220"/>
        <v>40684</v>
      </c>
      <c r="N660" s="23"/>
      <c r="O660" s="23"/>
    </row>
    <row r="661" spans="1:15" ht="10.5" customHeight="1">
      <c r="A661" s="281"/>
      <c r="B661" s="307"/>
      <c r="C661" s="308" t="s">
        <v>556</v>
      </c>
      <c r="D661" s="297" t="s">
        <v>557</v>
      </c>
      <c r="E661" s="22">
        <f t="shared" si="208"/>
        <v>0</v>
      </c>
      <c r="F661" s="155">
        <f t="shared" ref="F661:M661" si="221">F1671</f>
        <v>0</v>
      </c>
      <c r="G661" s="155">
        <f t="shared" si="221"/>
        <v>0</v>
      </c>
      <c r="H661" s="155">
        <f t="shared" si="221"/>
        <v>0</v>
      </c>
      <c r="I661" s="155">
        <f t="shared" si="221"/>
        <v>0</v>
      </c>
      <c r="J661" s="155">
        <f t="shared" si="221"/>
        <v>0</v>
      </c>
      <c r="K661" s="155">
        <f t="shared" si="221"/>
        <v>0</v>
      </c>
      <c r="L661" s="155">
        <f t="shared" si="221"/>
        <v>0</v>
      </c>
      <c r="M661" s="155">
        <f t="shared" si="221"/>
        <v>0</v>
      </c>
      <c r="N661" s="23"/>
      <c r="O661" s="23"/>
    </row>
    <row r="662" spans="1:15" ht="21">
      <c r="A662" s="281"/>
      <c r="B662" s="309"/>
      <c r="C662" s="310" t="s">
        <v>558</v>
      </c>
      <c r="D662" s="303" t="s">
        <v>559</v>
      </c>
      <c r="E662" s="22">
        <f t="shared" si="208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0.65">
      <c r="A663" s="281"/>
      <c r="B663" s="289"/>
      <c r="C663" s="285" t="s">
        <v>560</v>
      </c>
      <c r="D663" s="286" t="s">
        <v>561</v>
      </c>
      <c r="E663" s="22">
        <f t="shared" si="208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562</v>
      </c>
      <c r="D664" s="286" t="s">
        <v>563</v>
      </c>
      <c r="E664" s="22">
        <f t="shared" si="208"/>
        <v>0</v>
      </c>
      <c r="F664" s="155">
        <f t="shared" ref="F664:M664" si="222">F929</f>
        <v>0</v>
      </c>
      <c r="G664" s="155">
        <f t="shared" si="222"/>
        <v>0</v>
      </c>
      <c r="H664" s="155">
        <f t="shared" si="222"/>
        <v>0</v>
      </c>
      <c r="I664" s="155">
        <f t="shared" si="222"/>
        <v>0</v>
      </c>
      <c r="J664" s="155">
        <f t="shared" si="222"/>
        <v>0</v>
      </c>
      <c r="K664" s="155">
        <f t="shared" si="222"/>
        <v>0</v>
      </c>
      <c r="L664" s="155">
        <f t="shared" si="222"/>
        <v>0</v>
      </c>
      <c r="M664" s="155">
        <f t="shared" si="222"/>
        <v>0</v>
      </c>
      <c r="N664" s="23"/>
      <c r="O664" s="23"/>
    </row>
    <row r="665" spans="1:15" ht="21">
      <c r="A665" s="281"/>
      <c r="B665" s="289"/>
      <c r="C665" s="292" t="s">
        <v>564</v>
      </c>
      <c r="D665" s="286" t="s">
        <v>565</v>
      </c>
      <c r="E665" s="22">
        <f t="shared" si="208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566</v>
      </c>
      <c r="D666" s="286" t="s">
        <v>567</v>
      </c>
      <c r="E666" s="22">
        <f t="shared" si="208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1">
      <c r="A667" s="281"/>
      <c r="B667" s="312"/>
      <c r="C667" s="292" t="s">
        <v>568</v>
      </c>
      <c r="D667" s="286" t="s">
        <v>569</v>
      </c>
      <c r="E667" s="22">
        <f t="shared" si="208"/>
        <v>30160</v>
      </c>
      <c r="F667" s="155">
        <f>F1677</f>
        <v>0</v>
      </c>
      <c r="G667" s="155">
        <f t="shared" ref="G667:M667" si="223">G1677+G1945</f>
        <v>7600</v>
      </c>
      <c r="H667" s="155">
        <f t="shared" si="223"/>
        <v>7715</v>
      </c>
      <c r="I667" s="155">
        <f t="shared" si="223"/>
        <v>7580</v>
      </c>
      <c r="J667" s="155">
        <f t="shared" si="223"/>
        <v>7265</v>
      </c>
      <c r="K667" s="155">
        <f t="shared" si="223"/>
        <v>30060</v>
      </c>
      <c r="L667" s="155">
        <f t="shared" si="223"/>
        <v>30060</v>
      </c>
      <c r="M667" s="155">
        <f t="shared" si="223"/>
        <v>30060</v>
      </c>
      <c r="N667" s="23"/>
      <c r="O667" s="23"/>
    </row>
    <row r="668" spans="1:15" ht="11.25" customHeight="1">
      <c r="A668" s="281"/>
      <c r="B668" s="312"/>
      <c r="C668" s="292" t="s">
        <v>570</v>
      </c>
      <c r="D668" s="286" t="s">
        <v>571</v>
      </c>
      <c r="E668" s="22">
        <f t="shared" si="208"/>
        <v>6250</v>
      </c>
      <c r="F668" s="280">
        <f>F161</f>
        <v>0</v>
      </c>
      <c r="G668" s="280">
        <f>G1678</f>
        <v>1000</v>
      </c>
      <c r="H668" s="280">
        <f t="shared" ref="H668:M668" si="224">H1678</f>
        <v>2000</v>
      </c>
      <c r="I668" s="280">
        <f t="shared" si="224"/>
        <v>1500</v>
      </c>
      <c r="J668" s="280">
        <f t="shared" si="224"/>
        <v>1750</v>
      </c>
      <c r="K668" s="280">
        <f t="shared" si="224"/>
        <v>0</v>
      </c>
      <c r="L668" s="280">
        <f t="shared" si="224"/>
        <v>0</v>
      </c>
      <c r="M668" s="280">
        <f t="shared" si="224"/>
        <v>0</v>
      </c>
      <c r="N668" s="23"/>
      <c r="O668" s="23"/>
    </row>
    <row r="669" spans="1:15">
      <c r="A669" s="281"/>
      <c r="B669" s="312"/>
      <c r="C669" s="292" t="s">
        <v>572</v>
      </c>
      <c r="D669" s="286" t="s">
        <v>573</v>
      </c>
      <c r="E669" s="22">
        <f t="shared" si="208"/>
        <v>0</v>
      </c>
      <c r="F669" s="155">
        <f t="shared" ref="F669:M669" si="225">F2513</f>
        <v>0</v>
      </c>
      <c r="G669" s="155">
        <f t="shared" si="225"/>
        <v>0</v>
      </c>
      <c r="H669" s="155">
        <f t="shared" si="225"/>
        <v>0</v>
      </c>
      <c r="I669" s="155">
        <f t="shared" si="225"/>
        <v>0</v>
      </c>
      <c r="J669" s="155">
        <f t="shared" si="225"/>
        <v>0</v>
      </c>
      <c r="K669" s="155">
        <f t="shared" si="225"/>
        <v>0</v>
      </c>
      <c r="L669" s="155">
        <f t="shared" si="225"/>
        <v>0</v>
      </c>
      <c r="M669" s="155">
        <f t="shared" si="225"/>
        <v>0</v>
      </c>
      <c r="N669" s="23"/>
      <c r="O669" s="23"/>
    </row>
    <row r="670" spans="1:15" ht="31.35">
      <c r="A670" s="281"/>
      <c r="B670" s="312"/>
      <c r="C670" s="313" t="s">
        <v>574</v>
      </c>
      <c r="D670" s="286" t="s">
        <v>575</v>
      </c>
      <c r="E670" s="22">
        <f t="shared" si="208"/>
        <v>0</v>
      </c>
      <c r="F670" s="155"/>
      <c r="G670" s="155">
        <f>G1543</f>
        <v>0</v>
      </c>
      <c r="H670" s="155">
        <f t="shared" ref="H670:M670" si="226">H1543</f>
        <v>0</v>
      </c>
      <c r="I670" s="155">
        <f t="shared" si="226"/>
        <v>0</v>
      </c>
      <c r="J670" s="155">
        <f t="shared" si="226"/>
        <v>0</v>
      </c>
      <c r="K670" s="155">
        <f t="shared" si="226"/>
        <v>0</v>
      </c>
      <c r="L670" s="155">
        <f t="shared" si="226"/>
        <v>0</v>
      </c>
      <c r="M670" s="155">
        <f t="shared" si="226"/>
        <v>0</v>
      </c>
      <c r="N670" s="23"/>
      <c r="O670" s="23"/>
    </row>
    <row r="671" spans="1:15" ht="31.35">
      <c r="A671" s="281"/>
      <c r="B671" s="312"/>
      <c r="C671" s="314" t="s">
        <v>576</v>
      </c>
      <c r="D671" s="315" t="s">
        <v>577</v>
      </c>
      <c r="E671" s="22">
        <f t="shared" si="208"/>
        <v>0</v>
      </c>
      <c r="F671" s="155"/>
      <c r="G671" s="155">
        <f>G1948</f>
        <v>0</v>
      </c>
      <c r="H671" s="155">
        <f t="shared" ref="H671:M671" si="227">H1948</f>
        <v>0</v>
      </c>
      <c r="I671" s="155">
        <f t="shared" si="227"/>
        <v>0</v>
      </c>
      <c r="J671" s="155">
        <f t="shared" si="227"/>
        <v>0</v>
      </c>
      <c r="K671" s="155">
        <f t="shared" si="227"/>
        <v>0</v>
      </c>
      <c r="L671" s="155">
        <f t="shared" si="227"/>
        <v>0</v>
      </c>
      <c r="M671" s="155">
        <f t="shared" si="227"/>
        <v>0</v>
      </c>
      <c r="N671" s="23"/>
      <c r="O671" s="23"/>
    </row>
    <row r="672" spans="1:15">
      <c r="A672" s="281"/>
      <c r="B672" s="312"/>
      <c r="C672" s="294" t="s">
        <v>578</v>
      </c>
      <c r="D672" s="286" t="s">
        <v>579</v>
      </c>
      <c r="E672" s="100">
        <f t="shared" si="208"/>
        <v>0</v>
      </c>
      <c r="F672" s="280">
        <f t="shared" ref="F672:M672" si="228">F673+F676</f>
        <v>0</v>
      </c>
      <c r="G672" s="280">
        <f t="shared" si="228"/>
        <v>0</v>
      </c>
      <c r="H672" s="280">
        <f t="shared" si="228"/>
        <v>0</v>
      </c>
      <c r="I672" s="280">
        <f t="shared" si="228"/>
        <v>0</v>
      </c>
      <c r="J672" s="280">
        <f t="shared" si="228"/>
        <v>0</v>
      </c>
      <c r="K672" s="280">
        <f t="shared" si="228"/>
        <v>0</v>
      </c>
      <c r="L672" s="280">
        <f t="shared" si="228"/>
        <v>0</v>
      </c>
      <c r="M672" s="280">
        <f t="shared" si="228"/>
        <v>0</v>
      </c>
      <c r="N672" s="23"/>
      <c r="O672" s="23"/>
    </row>
    <row r="673" spans="1:15">
      <c r="A673" s="281"/>
      <c r="B673" s="312" t="s">
        <v>580</v>
      </c>
      <c r="C673" s="292" t="s">
        <v>581</v>
      </c>
      <c r="D673" s="286" t="s">
        <v>582</v>
      </c>
      <c r="E673" s="22">
        <f t="shared" si="208"/>
        <v>0</v>
      </c>
      <c r="F673" s="155">
        <f>F674</f>
        <v>0</v>
      </c>
      <c r="G673" s="155">
        <f>G674+G675</f>
        <v>0</v>
      </c>
      <c r="H673" s="155">
        <f t="shared" ref="H673:M673" si="229">H674+H675</f>
        <v>0</v>
      </c>
      <c r="I673" s="155">
        <f t="shared" si="229"/>
        <v>0</v>
      </c>
      <c r="J673" s="155">
        <f t="shared" si="229"/>
        <v>0</v>
      </c>
      <c r="K673" s="155">
        <f t="shared" si="229"/>
        <v>0</v>
      </c>
      <c r="L673" s="155">
        <f t="shared" si="229"/>
        <v>0</v>
      </c>
      <c r="M673" s="155">
        <f t="shared" si="229"/>
        <v>0</v>
      </c>
      <c r="N673" s="23"/>
      <c r="O673" s="23"/>
    </row>
    <row r="674" spans="1:15">
      <c r="A674" s="281"/>
      <c r="B674" s="312"/>
      <c r="C674" s="294" t="s">
        <v>583</v>
      </c>
      <c r="D674" s="286" t="s">
        <v>584</v>
      </c>
      <c r="E674" s="22">
        <f t="shared" si="208"/>
        <v>0</v>
      </c>
      <c r="F674" s="155"/>
      <c r="G674" s="155">
        <f t="shared" ref="G674:M674" si="230">G806+G1809+G1951+G2208+G2269</f>
        <v>0</v>
      </c>
      <c r="H674" s="155">
        <f t="shared" si="230"/>
        <v>0</v>
      </c>
      <c r="I674" s="155">
        <f t="shared" si="230"/>
        <v>0</v>
      </c>
      <c r="J674" s="155">
        <f t="shared" si="230"/>
        <v>0</v>
      </c>
      <c r="K674" s="155">
        <f t="shared" si="230"/>
        <v>0</v>
      </c>
      <c r="L674" s="155">
        <f t="shared" si="230"/>
        <v>0</v>
      </c>
      <c r="M674" s="155">
        <f t="shared" si="230"/>
        <v>0</v>
      </c>
      <c r="N674" s="23"/>
      <c r="O674" s="23"/>
    </row>
    <row r="675" spans="1:15" ht="31.35">
      <c r="A675" s="281"/>
      <c r="B675" s="312"/>
      <c r="C675" s="316" t="s">
        <v>585</v>
      </c>
      <c r="D675" s="317" t="s">
        <v>586</v>
      </c>
      <c r="E675" s="22">
        <f t="shared" si="208"/>
        <v>0</v>
      </c>
      <c r="F675" s="155"/>
      <c r="G675" s="155">
        <f>G1952</f>
        <v>0</v>
      </c>
      <c r="H675" s="155">
        <f t="shared" ref="H675:M675" si="231">H1952</f>
        <v>0</v>
      </c>
      <c r="I675" s="155">
        <f t="shared" si="231"/>
        <v>0</v>
      </c>
      <c r="J675" s="155">
        <f t="shared" si="231"/>
        <v>0</v>
      </c>
      <c r="K675" s="155">
        <f t="shared" si="231"/>
        <v>0</v>
      </c>
      <c r="L675" s="155">
        <f t="shared" si="231"/>
        <v>0</v>
      </c>
      <c r="M675" s="155">
        <f t="shared" si="231"/>
        <v>0</v>
      </c>
      <c r="N675" s="23"/>
      <c r="O675" s="23"/>
    </row>
    <row r="676" spans="1:15">
      <c r="A676" s="281"/>
      <c r="B676" s="318" t="s">
        <v>587</v>
      </c>
      <c r="C676" s="319"/>
      <c r="D676" s="320" t="s">
        <v>588</v>
      </c>
      <c r="E676" s="22">
        <f t="shared" si="208"/>
        <v>0</v>
      </c>
      <c r="F676" s="155">
        <f t="shared" ref="F676:M676" si="232">F677+F678</f>
        <v>0</v>
      </c>
      <c r="G676" s="155">
        <f t="shared" si="232"/>
        <v>0</v>
      </c>
      <c r="H676" s="155">
        <f t="shared" si="232"/>
        <v>0</v>
      </c>
      <c r="I676" s="155">
        <f t="shared" si="232"/>
        <v>0</v>
      </c>
      <c r="J676" s="155">
        <f t="shared" si="232"/>
        <v>0</v>
      </c>
      <c r="K676" s="155">
        <f t="shared" si="232"/>
        <v>0</v>
      </c>
      <c r="L676" s="155">
        <f t="shared" si="232"/>
        <v>0</v>
      </c>
      <c r="M676" s="155">
        <f t="shared" si="232"/>
        <v>0</v>
      </c>
      <c r="N676" s="23"/>
      <c r="O676" s="23"/>
    </row>
    <row r="677" spans="1:15">
      <c r="A677" s="281"/>
      <c r="B677" s="318"/>
      <c r="C677" s="319" t="s">
        <v>589</v>
      </c>
      <c r="D677" s="320" t="s">
        <v>590</v>
      </c>
      <c r="E677" s="22">
        <f t="shared" si="208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591</v>
      </c>
      <c r="D678" s="323" t="s">
        <v>592</v>
      </c>
      <c r="E678" s="22">
        <f t="shared" si="208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593</v>
      </c>
      <c r="C679" s="289"/>
      <c r="D679" s="303" t="s">
        <v>594</v>
      </c>
      <c r="E679" s="100">
        <f t="shared" si="208"/>
        <v>48136.800000000003</v>
      </c>
      <c r="F679" s="280">
        <f t="shared" ref="F679:M679" si="233">F680</f>
        <v>0</v>
      </c>
      <c r="G679" s="280">
        <f t="shared" si="233"/>
        <v>11795</v>
      </c>
      <c r="H679" s="280">
        <f t="shared" si="233"/>
        <v>18112.8</v>
      </c>
      <c r="I679" s="280">
        <f t="shared" si="233"/>
        <v>12940</v>
      </c>
      <c r="J679" s="280">
        <f t="shared" si="233"/>
        <v>5289</v>
      </c>
      <c r="K679" s="280">
        <f t="shared" si="233"/>
        <v>48234</v>
      </c>
      <c r="L679" s="280">
        <f t="shared" si="233"/>
        <v>48378</v>
      </c>
      <c r="M679" s="280">
        <f t="shared" si="233"/>
        <v>48517</v>
      </c>
      <c r="N679" s="23"/>
      <c r="O679" s="23"/>
    </row>
    <row r="680" spans="1:15" ht="13.5" customHeight="1">
      <c r="A680" s="281"/>
      <c r="B680" s="325" t="s">
        <v>595</v>
      </c>
      <c r="C680" s="288"/>
      <c r="D680" s="286" t="s">
        <v>596</v>
      </c>
      <c r="E680" s="154">
        <f t="shared" si="208"/>
        <v>48136.800000000003</v>
      </c>
      <c r="F680" s="155">
        <f t="shared" ref="F680:M680" si="234">F681+F682+F683+F684</f>
        <v>0</v>
      </c>
      <c r="G680" s="155">
        <f t="shared" si="234"/>
        <v>11795</v>
      </c>
      <c r="H680" s="155">
        <f>H681+H682+H683+H684</f>
        <v>18112.8</v>
      </c>
      <c r="I680" s="155">
        <f t="shared" si="234"/>
        <v>12940</v>
      </c>
      <c r="J680" s="155">
        <f t="shared" si="234"/>
        <v>5289</v>
      </c>
      <c r="K680" s="155">
        <f t="shared" si="234"/>
        <v>48234</v>
      </c>
      <c r="L680" s="155">
        <f t="shared" si="234"/>
        <v>48378</v>
      </c>
      <c r="M680" s="155">
        <f t="shared" si="234"/>
        <v>48517</v>
      </c>
      <c r="N680" s="23"/>
      <c r="O680" s="23"/>
    </row>
    <row r="681" spans="1:15">
      <c r="A681" s="281"/>
      <c r="B681" s="326"/>
      <c r="C681" s="288" t="s">
        <v>597</v>
      </c>
      <c r="D681" s="286" t="s">
        <v>598</v>
      </c>
      <c r="E681" s="154">
        <f t="shared" si="208"/>
        <v>7517.8</v>
      </c>
      <c r="F681" s="155">
        <f>F1958</f>
        <v>0</v>
      </c>
      <c r="G681" s="155">
        <f t="shared" ref="G681:M681" si="235">G1958+G1552+G812</f>
        <v>820</v>
      </c>
      <c r="H681" s="155">
        <f t="shared" si="235"/>
        <v>3162.8</v>
      </c>
      <c r="I681" s="155">
        <f t="shared" si="235"/>
        <v>1990</v>
      </c>
      <c r="J681" s="155">
        <f t="shared" si="235"/>
        <v>1545</v>
      </c>
      <c r="K681" s="155">
        <f t="shared" si="235"/>
        <v>7653</v>
      </c>
      <c r="L681" s="155">
        <f t="shared" si="235"/>
        <v>7797</v>
      </c>
      <c r="M681" s="155">
        <f t="shared" si="235"/>
        <v>7936</v>
      </c>
      <c r="N681" s="23"/>
      <c r="O681" s="23"/>
    </row>
    <row r="682" spans="1:15">
      <c r="A682" s="281"/>
      <c r="B682" s="301"/>
      <c r="C682" s="327" t="s">
        <v>599</v>
      </c>
      <c r="D682" s="328" t="s">
        <v>600</v>
      </c>
      <c r="E682" s="154">
        <f t="shared" si="208"/>
        <v>40619</v>
      </c>
      <c r="F682" s="155">
        <f>F1959</f>
        <v>0</v>
      </c>
      <c r="G682" s="155">
        <f t="shared" ref="G682:M682" si="236">G1553+G1959</f>
        <v>10975</v>
      </c>
      <c r="H682" s="155">
        <f t="shared" si="236"/>
        <v>14950</v>
      </c>
      <c r="I682" s="155">
        <f t="shared" si="236"/>
        <v>10950</v>
      </c>
      <c r="J682" s="155">
        <f t="shared" si="236"/>
        <v>3744</v>
      </c>
      <c r="K682" s="155">
        <f t="shared" si="236"/>
        <v>40581</v>
      </c>
      <c r="L682" s="155">
        <f t="shared" si="236"/>
        <v>40581</v>
      </c>
      <c r="M682" s="155">
        <f t="shared" si="236"/>
        <v>40581</v>
      </c>
      <c r="N682" s="23"/>
      <c r="O682" s="23"/>
    </row>
    <row r="683" spans="1:15">
      <c r="A683" s="281"/>
      <c r="B683" s="329"/>
      <c r="C683" s="294" t="s">
        <v>601</v>
      </c>
      <c r="D683" s="328" t="s">
        <v>602</v>
      </c>
      <c r="E683" s="22">
        <f t="shared" si="208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603</v>
      </c>
      <c r="D684" s="286" t="s">
        <v>604</v>
      </c>
      <c r="E684" s="22">
        <f t="shared" si="208"/>
        <v>0</v>
      </c>
      <c r="F684" s="280">
        <f t="shared" ref="F684:M684" si="237">F815+F1555+F1961+F2106+F2649</f>
        <v>0</v>
      </c>
      <c r="G684" s="280">
        <f t="shared" si="237"/>
        <v>0</v>
      </c>
      <c r="H684" s="280">
        <f t="shared" si="237"/>
        <v>0</v>
      </c>
      <c r="I684" s="280">
        <f t="shared" si="237"/>
        <v>0</v>
      </c>
      <c r="J684" s="280">
        <f t="shared" si="237"/>
        <v>0</v>
      </c>
      <c r="K684" s="280">
        <f t="shared" si="237"/>
        <v>0</v>
      </c>
      <c r="L684" s="280">
        <f t="shared" si="237"/>
        <v>0</v>
      </c>
      <c r="M684" s="280">
        <f t="shared" si="237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08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605</v>
      </c>
      <c r="C686" s="330"/>
      <c r="D686" s="331" t="s">
        <v>606</v>
      </c>
      <c r="E686" s="100">
        <f t="shared" si="208"/>
        <v>7913</v>
      </c>
      <c r="F686" s="280">
        <f>F687+F688+F689+F690+F691+F692+F694+F695+F696</f>
        <v>0</v>
      </c>
      <c r="G686" s="280">
        <f t="shared" ref="G686:M686" si="238">G687+G688+G689+G690+G691+G692+G694+G695+G696+G697+G693</f>
        <v>633</v>
      </c>
      <c r="H686" s="280">
        <f t="shared" si="238"/>
        <v>2513</v>
      </c>
      <c r="I686" s="280">
        <f t="shared" si="238"/>
        <v>2613</v>
      </c>
      <c r="J686" s="280">
        <f t="shared" si="238"/>
        <v>2154</v>
      </c>
      <c r="K686" s="280">
        <f t="shared" si="238"/>
        <v>5113</v>
      </c>
      <c r="L686" s="280">
        <f t="shared" si="238"/>
        <v>5113</v>
      </c>
      <c r="M686" s="280">
        <f t="shared" si="238"/>
        <v>5113</v>
      </c>
      <c r="N686" s="23"/>
      <c r="O686" s="23"/>
    </row>
    <row r="687" spans="1:15">
      <c r="A687" s="281"/>
      <c r="B687" s="332" t="s">
        <v>607</v>
      </c>
      <c r="C687" s="333"/>
      <c r="D687" s="328" t="s">
        <v>608</v>
      </c>
      <c r="E687" s="154">
        <f t="shared" si="208"/>
        <v>0</v>
      </c>
      <c r="F687" s="154">
        <v>0</v>
      </c>
      <c r="G687" s="154">
        <f t="shared" ref="G687:M687" si="239">G1558</f>
        <v>0</v>
      </c>
      <c r="H687" s="154">
        <f t="shared" si="239"/>
        <v>0</v>
      </c>
      <c r="I687" s="154">
        <f t="shared" si="239"/>
        <v>0</v>
      </c>
      <c r="J687" s="154">
        <f t="shared" si="239"/>
        <v>0</v>
      </c>
      <c r="K687" s="154">
        <f t="shared" si="239"/>
        <v>0</v>
      </c>
      <c r="L687" s="154">
        <f t="shared" si="239"/>
        <v>0</v>
      </c>
      <c r="M687" s="154">
        <f t="shared" si="239"/>
        <v>0</v>
      </c>
      <c r="N687" s="23"/>
      <c r="O687" s="23"/>
    </row>
    <row r="688" spans="1:15">
      <c r="A688" s="281"/>
      <c r="B688" s="332" t="s">
        <v>609</v>
      </c>
      <c r="C688" s="333"/>
      <c r="D688" s="334" t="s">
        <v>610</v>
      </c>
      <c r="E688" s="154">
        <f t="shared" si="208"/>
        <v>0</v>
      </c>
      <c r="F688" s="155">
        <f>F1433</f>
        <v>0</v>
      </c>
      <c r="G688" s="155">
        <f t="shared" ref="G688:M688" si="240">G1433+G2280</f>
        <v>0</v>
      </c>
      <c r="H688" s="155">
        <f t="shared" si="240"/>
        <v>0</v>
      </c>
      <c r="I688" s="155">
        <f t="shared" si="240"/>
        <v>0</v>
      </c>
      <c r="J688" s="155">
        <f t="shared" si="240"/>
        <v>0</v>
      </c>
      <c r="K688" s="155">
        <f t="shared" si="240"/>
        <v>0</v>
      </c>
      <c r="L688" s="155">
        <f t="shared" si="240"/>
        <v>0</v>
      </c>
      <c r="M688" s="155">
        <f t="shared" si="240"/>
        <v>0</v>
      </c>
      <c r="N688" s="23"/>
      <c r="O688" s="23"/>
    </row>
    <row r="689" spans="1:15">
      <c r="A689" s="281"/>
      <c r="B689" s="335" t="s">
        <v>611</v>
      </c>
      <c r="C689" s="336"/>
      <c r="D689" s="328" t="s">
        <v>612</v>
      </c>
      <c r="E689" s="154">
        <f t="shared" si="208"/>
        <v>1300</v>
      </c>
      <c r="F689" s="155"/>
      <c r="G689" s="155">
        <f t="shared" ref="G689:M689" si="241">G820+G1823+G1966</f>
        <v>0</v>
      </c>
      <c r="H689" s="155">
        <f t="shared" si="241"/>
        <v>400</v>
      </c>
      <c r="I689" s="155">
        <f t="shared" si="241"/>
        <v>500</v>
      </c>
      <c r="J689" s="155">
        <f t="shared" si="241"/>
        <v>400</v>
      </c>
      <c r="K689" s="155">
        <f t="shared" si="241"/>
        <v>1300</v>
      </c>
      <c r="L689" s="155">
        <f t="shared" si="241"/>
        <v>1300</v>
      </c>
      <c r="M689" s="155">
        <f t="shared" si="241"/>
        <v>1300</v>
      </c>
      <c r="N689" s="23"/>
      <c r="O689" s="23"/>
    </row>
    <row r="690" spans="1:15">
      <c r="A690" s="281"/>
      <c r="B690" s="337" t="s">
        <v>613</v>
      </c>
      <c r="C690" s="338"/>
      <c r="D690" s="328" t="s">
        <v>614</v>
      </c>
      <c r="E690" s="154">
        <f>G690+H690+I690+J690</f>
        <v>2000</v>
      </c>
      <c r="F690" s="155">
        <f t="shared" ref="F690:M691" si="242">F1824</f>
        <v>0</v>
      </c>
      <c r="G690" s="155">
        <f t="shared" si="242"/>
        <v>0</v>
      </c>
      <c r="H690" s="155">
        <f t="shared" si="242"/>
        <v>700</v>
      </c>
      <c r="I690" s="155">
        <f t="shared" si="242"/>
        <v>700</v>
      </c>
      <c r="J690" s="155">
        <f t="shared" si="242"/>
        <v>600</v>
      </c>
      <c r="K690" s="155">
        <f t="shared" si="242"/>
        <v>500</v>
      </c>
      <c r="L690" s="155">
        <f t="shared" si="242"/>
        <v>500</v>
      </c>
      <c r="M690" s="155">
        <f t="shared" si="242"/>
        <v>500</v>
      </c>
      <c r="N690" s="23"/>
      <c r="O690" s="23"/>
    </row>
    <row r="691" spans="1:15">
      <c r="A691" s="281"/>
      <c r="B691" s="339" t="s">
        <v>615</v>
      </c>
      <c r="C691" s="338"/>
      <c r="D691" s="328" t="s">
        <v>616</v>
      </c>
      <c r="E691" s="154">
        <f t="shared" si="208"/>
        <v>2180</v>
      </c>
      <c r="F691" s="155">
        <f t="shared" si="242"/>
        <v>0</v>
      </c>
      <c r="G691" s="155">
        <f t="shared" si="242"/>
        <v>600</v>
      </c>
      <c r="H691" s="155">
        <f t="shared" si="242"/>
        <v>580</v>
      </c>
      <c r="I691" s="155">
        <f t="shared" si="242"/>
        <v>580</v>
      </c>
      <c r="J691" s="155">
        <f t="shared" si="242"/>
        <v>420</v>
      </c>
      <c r="K691" s="155">
        <f t="shared" si="242"/>
        <v>2180</v>
      </c>
      <c r="L691" s="155">
        <f t="shared" si="242"/>
        <v>2180</v>
      </c>
      <c r="M691" s="155">
        <f t="shared" si="242"/>
        <v>2180</v>
      </c>
      <c r="N691" s="23"/>
      <c r="O691" s="23"/>
    </row>
    <row r="692" spans="1:15">
      <c r="A692" s="281"/>
      <c r="B692" s="340" t="s">
        <v>617</v>
      </c>
      <c r="C692" s="341"/>
      <c r="D692" s="328" t="s">
        <v>618</v>
      </c>
      <c r="E692" s="154">
        <f t="shared" si="208"/>
        <v>0</v>
      </c>
      <c r="F692" s="155"/>
      <c r="G692" s="155">
        <f t="shared" ref="G692:M692" si="243">G2657+G1563+G823</f>
        <v>0</v>
      </c>
      <c r="H692" s="155">
        <f t="shared" si="243"/>
        <v>0</v>
      </c>
      <c r="I692" s="155">
        <f t="shared" si="243"/>
        <v>0</v>
      </c>
      <c r="J692" s="155">
        <f t="shared" si="243"/>
        <v>0</v>
      </c>
      <c r="K692" s="155">
        <f t="shared" si="243"/>
        <v>0</v>
      </c>
      <c r="L692" s="155">
        <f t="shared" si="243"/>
        <v>0</v>
      </c>
      <c r="M692" s="155">
        <f t="shared" si="243"/>
        <v>0</v>
      </c>
      <c r="N692" s="23"/>
      <c r="O692" s="23"/>
    </row>
    <row r="693" spans="1:15" ht="30" customHeight="1">
      <c r="A693" s="281"/>
      <c r="B693" s="1306" t="s">
        <v>619</v>
      </c>
      <c r="C693" s="1307"/>
      <c r="D693" s="328" t="s">
        <v>620</v>
      </c>
      <c r="E693" s="154">
        <f t="shared" si="208"/>
        <v>2300</v>
      </c>
      <c r="F693" s="155"/>
      <c r="G693" s="155">
        <f>G1827</f>
        <v>0</v>
      </c>
      <c r="H693" s="155">
        <f t="shared" ref="H693:M693" si="244">H1827</f>
        <v>800</v>
      </c>
      <c r="I693" s="155">
        <f t="shared" si="244"/>
        <v>800</v>
      </c>
      <c r="J693" s="155">
        <f t="shared" si="244"/>
        <v>700</v>
      </c>
      <c r="K693" s="155">
        <f t="shared" si="244"/>
        <v>1000</v>
      </c>
      <c r="L693" s="155">
        <f t="shared" si="244"/>
        <v>1000</v>
      </c>
      <c r="M693" s="155">
        <f t="shared" si="244"/>
        <v>1000</v>
      </c>
      <c r="N693" s="23"/>
      <c r="O693" s="23"/>
    </row>
    <row r="694" spans="1:15">
      <c r="A694" s="281"/>
      <c r="B694" s="340" t="s">
        <v>621</v>
      </c>
      <c r="C694" s="341"/>
      <c r="D694" s="328" t="s">
        <v>622</v>
      </c>
      <c r="E694" s="154">
        <f t="shared" si="208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623</v>
      </c>
      <c r="C695" s="338"/>
      <c r="D695" s="328" t="s">
        <v>624</v>
      </c>
      <c r="E695" s="154">
        <f t="shared" si="208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625</v>
      </c>
      <c r="C696" s="338"/>
      <c r="D696" s="328" t="s">
        <v>626</v>
      </c>
      <c r="E696" s="154">
        <f t="shared" si="208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627</v>
      </c>
      <c r="C697" s="343"/>
      <c r="D697" s="328" t="s">
        <v>628</v>
      </c>
      <c r="E697" s="154">
        <f t="shared" si="208"/>
        <v>133</v>
      </c>
      <c r="F697" s="155"/>
      <c r="G697" s="155">
        <f t="shared" ref="G697:M697" si="245">G828+G1973+G1831</f>
        <v>33</v>
      </c>
      <c r="H697" s="155">
        <f t="shared" si="245"/>
        <v>33</v>
      </c>
      <c r="I697" s="155">
        <f t="shared" si="245"/>
        <v>33</v>
      </c>
      <c r="J697" s="155">
        <f t="shared" si="245"/>
        <v>34</v>
      </c>
      <c r="K697" s="155">
        <f t="shared" si="245"/>
        <v>133</v>
      </c>
      <c r="L697" s="155">
        <f t="shared" si="245"/>
        <v>133</v>
      </c>
      <c r="M697" s="155">
        <f t="shared" si="245"/>
        <v>133</v>
      </c>
      <c r="N697" s="23"/>
      <c r="O697" s="23"/>
    </row>
    <row r="698" spans="1:15">
      <c r="A698" s="281"/>
      <c r="B698" s="290" t="s">
        <v>629</v>
      </c>
      <c r="C698" s="344"/>
      <c r="D698" s="303" t="s">
        <v>630</v>
      </c>
      <c r="E698" s="100">
        <f t="shared" si="208"/>
        <v>17070</v>
      </c>
      <c r="F698" s="280">
        <f t="shared" ref="F698:M698" si="246">F958</f>
        <v>0</v>
      </c>
      <c r="G698" s="280">
        <f t="shared" si="246"/>
        <v>4500</v>
      </c>
      <c r="H698" s="280">
        <f t="shared" si="246"/>
        <v>4500</v>
      </c>
      <c r="I698" s="280">
        <f t="shared" si="246"/>
        <v>4500</v>
      </c>
      <c r="J698" s="280">
        <f t="shared" si="246"/>
        <v>3570</v>
      </c>
      <c r="K698" s="280">
        <f t="shared" si="246"/>
        <v>18711</v>
      </c>
      <c r="L698" s="280">
        <f t="shared" si="246"/>
        <v>20535</v>
      </c>
      <c r="M698" s="280">
        <f t="shared" si="246"/>
        <v>22376</v>
      </c>
      <c r="N698" s="23"/>
      <c r="O698" s="23"/>
    </row>
    <row r="699" spans="1:15">
      <c r="A699" s="281"/>
      <c r="B699" s="312" t="s">
        <v>631</v>
      </c>
      <c r="C699" s="344"/>
      <c r="D699" s="303" t="s">
        <v>632</v>
      </c>
      <c r="E699" s="22">
        <f t="shared" si="208"/>
        <v>0</v>
      </c>
      <c r="F699" s="155">
        <f t="shared" ref="F699:M699" si="247">F700+F701</f>
        <v>0</v>
      </c>
      <c r="G699" s="155">
        <f t="shared" si="247"/>
        <v>0</v>
      </c>
      <c r="H699" s="155">
        <f t="shared" si="247"/>
        <v>0</v>
      </c>
      <c r="I699" s="155">
        <f t="shared" si="247"/>
        <v>0</v>
      </c>
      <c r="J699" s="155">
        <f t="shared" si="247"/>
        <v>0</v>
      </c>
      <c r="K699" s="155">
        <f t="shared" si="247"/>
        <v>0</v>
      </c>
      <c r="L699" s="155">
        <f t="shared" si="247"/>
        <v>0</v>
      </c>
      <c r="M699" s="155">
        <f t="shared" si="247"/>
        <v>0</v>
      </c>
      <c r="N699" s="23"/>
      <c r="O699" s="23"/>
    </row>
    <row r="700" spans="1:15">
      <c r="A700" s="281"/>
      <c r="B700" s="1308" t="s">
        <v>633</v>
      </c>
      <c r="C700" s="1309"/>
      <c r="D700" s="303" t="s">
        <v>634</v>
      </c>
      <c r="E700" s="22">
        <f t="shared" si="208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635</v>
      </c>
      <c r="C701" s="346"/>
      <c r="D701" s="286" t="s">
        <v>636</v>
      </c>
      <c r="E701" s="22">
        <f t="shared" si="208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08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637</v>
      </c>
      <c r="C703" s="350"/>
      <c r="D703" s="303" t="s">
        <v>638</v>
      </c>
      <c r="E703" s="100">
        <f t="shared" si="208"/>
        <v>17070</v>
      </c>
      <c r="F703" s="280">
        <f t="shared" ref="F703:M703" si="248">F704+F705</f>
        <v>0</v>
      </c>
      <c r="G703" s="280">
        <f t="shared" si="248"/>
        <v>4500</v>
      </c>
      <c r="H703" s="280">
        <f t="shared" si="248"/>
        <v>4500</v>
      </c>
      <c r="I703" s="280">
        <f t="shared" si="248"/>
        <v>4500</v>
      </c>
      <c r="J703" s="280">
        <f t="shared" si="248"/>
        <v>3570</v>
      </c>
      <c r="K703" s="280">
        <f t="shared" si="248"/>
        <v>18711</v>
      </c>
      <c r="L703" s="280">
        <f t="shared" si="248"/>
        <v>20535</v>
      </c>
      <c r="M703" s="280">
        <f t="shared" si="248"/>
        <v>22376</v>
      </c>
      <c r="N703" s="23"/>
      <c r="O703" s="23"/>
    </row>
    <row r="704" spans="1:15">
      <c r="A704" s="281"/>
      <c r="B704" s="339" t="s">
        <v>639</v>
      </c>
      <c r="C704" s="338"/>
      <c r="D704" s="328" t="s">
        <v>640</v>
      </c>
      <c r="E704" s="154">
        <f t="shared" si="208"/>
        <v>0</v>
      </c>
      <c r="F704" s="155">
        <f t="shared" ref="F704:M705" si="249">F964</f>
        <v>0</v>
      </c>
      <c r="G704" s="155">
        <f t="shared" si="249"/>
        <v>0</v>
      </c>
      <c r="H704" s="155">
        <f t="shared" si="249"/>
        <v>0</v>
      </c>
      <c r="I704" s="155">
        <f t="shared" si="249"/>
        <v>0</v>
      </c>
      <c r="J704" s="155">
        <f t="shared" si="249"/>
        <v>0</v>
      </c>
      <c r="K704" s="155">
        <f t="shared" si="249"/>
        <v>0</v>
      </c>
      <c r="L704" s="155">
        <f t="shared" si="249"/>
        <v>0</v>
      </c>
      <c r="M704" s="155">
        <f t="shared" si="249"/>
        <v>0</v>
      </c>
      <c r="N704" s="23"/>
      <c r="O704" s="23"/>
    </row>
    <row r="705" spans="1:15">
      <c r="A705" s="281"/>
      <c r="B705" s="337" t="s">
        <v>641</v>
      </c>
      <c r="C705" s="351"/>
      <c r="D705" s="328" t="s">
        <v>642</v>
      </c>
      <c r="E705" s="154">
        <f t="shared" si="208"/>
        <v>17070</v>
      </c>
      <c r="F705" s="155">
        <f t="shared" si="249"/>
        <v>0</v>
      </c>
      <c r="G705" s="155">
        <f t="shared" si="249"/>
        <v>4500</v>
      </c>
      <c r="H705" s="155">
        <f t="shared" si="249"/>
        <v>4500</v>
      </c>
      <c r="I705" s="155">
        <f t="shared" si="249"/>
        <v>4500</v>
      </c>
      <c r="J705" s="155">
        <f t="shared" si="249"/>
        <v>3570</v>
      </c>
      <c r="K705" s="155">
        <f t="shared" si="249"/>
        <v>18711</v>
      </c>
      <c r="L705" s="155">
        <f t="shared" si="249"/>
        <v>20535</v>
      </c>
      <c r="M705" s="155">
        <f t="shared" si="249"/>
        <v>22376</v>
      </c>
      <c r="N705" s="23"/>
      <c r="O705" s="23"/>
    </row>
    <row r="706" spans="1:15">
      <c r="A706" s="281"/>
      <c r="B706" s="352" t="s">
        <v>643</v>
      </c>
      <c r="C706" s="327"/>
      <c r="D706" s="286" t="s">
        <v>644</v>
      </c>
      <c r="E706" s="100">
        <f t="shared" si="208"/>
        <v>-287.79999999999995</v>
      </c>
      <c r="F706" s="280">
        <f t="shared" ref="F706:M706" si="250">F707</f>
        <v>0</v>
      </c>
      <c r="G706" s="280">
        <f t="shared" si="250"/>
        <v>0</v>
      </c>
      <c r="H706" s="280">
        <f t="shared" si="250"/>
        <v>-287.79999999999995</v>
      </c>
      <c r="I706" s="280">
        <f t="shared" si="250"/>
        <v>0</v>
      </c>
      <c r="J706" s="280">
        <f t="shared" si="250"/>
        <v>0</v>
      </c>
      <c r="K706" s="280">
        <f t="shared" si="250"/>
        <v>0</v>
      </c>
      <c r="L706" s="280">
        <f t="shared" si="250"/>
        <v>0</v>
      </c>
      <c r="M706" s="280">
        <f t="shared" si="250"/>
        <v>0</v>
      </c>
      <c r="N706" s="23"/>
      <c r="O706" s="23"/>
    </row>
    <row r="707" spans="1:15">
      <c r="A707" s="281"/>
      <c r="B707" s="353" t="s">
        <v>645</v>
      </c>
      <c r="C707" s="327"/>
      <c r="D707" s="286" t="s">
        <v>646</v>
      </c>
      <c r="E707" s="154">
        <f t="shared" si="208"/>
        <v>-287.79999999999995</v>
      </c>
      <c r="F707" s="155">
        <f>F838+F1576+F1983</f>
        <v>0</v>
      </c>
      <c r="G707" s="155">
        <f t="shared" ref="G707:M707" si="251">G838+G967+G1330+G1450+G1576+G1712+G1841+G1984+G2127+G2299+G2479+G2546+G2670+G2800</f>
        <v>0</v>
      </c>
      <c r="H707" s="155">
        <f t="shared" si="251"/>
        <v>-287.79999999999995</v>
      </c>
      <c r="I707" s="155">
        <f t="shared" si="251"/>
        <v>0</v>
      </c>
      <c r="J707" s="155">
        <f t="shared" si="251"/>
        <v>0</v>
      </c>
      <c r="K707" s="155">
        <f t="shared" si="251"/>
        <v>0</v>
      </c>
      <c r="L707" s="155">
        <f t="shared" si="251"/>
        <v>0</v>
      </c>
      <c r="M707" s="155">
        <f t="shared" si="251"/>
        <v>0</v>
      </c>
      <c r="N707" s="23"/>
      <c r="O707" s="23"/>
    </row>
    <row r="708" spans="1:15">
      <c r="A708" s="1333" t="s">
        <v>647</v>
      </c>
      <c r="B708" s="1334"/>
      <c r="C708" s="1335"/>
      <c r="D708" s="354"/>
      <c r="E708" s="355">
        <f>G708+H708+I708+J708</f>
        <v>504199.37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52">H710+H722+H735+H755+H770+H750+H754</f>
        <v>215291.37</v>
      </c>
      <c r="I708" s="356">
        <f t="shared" si="252"/>
        <v>72832</v>
      </c>
      <c r="J708" s="356">
        <f t="shared" si="252"/>
        <v>69414</v>
      </c>
      <c r="K708" s="356">
        <f t="shared" si="252"/>
        <v>263230</v>
      </c>
      <c r="L708" s="356">
        <f t="shared" si="252"/>
        <v>180449</v>
      </c>
      <c r="M708" s="356">
        <f t="shared" si="252"/>
        <v>11593</v>
      </c>
      <c r="N708" s="23"/>
      <c r="O708" s="23" t="s">
        <v>648</v>
      </c>
    </row>
    <row r="709" spans="1:15">
      <c r="A709" s="357"/>
      <c r="B709" s="269" t="s">
        <v>649</v>
      </c>
      <c r="C709" s="358"/>
      <c r="D709" s="114"/>
      <c r="E709" s="355">
        <f t="shared" si="208"/>
        <v>417722.37</v>
      </c>
      <c r="F709" s="280"/>
      <c r="G709" s="280">
        <f>G710+G722+G735+G750+G754</f>
        <v>125649</v>
      </c>
      <c r="H709" s="280">
        <f t="shared" ref="H709:M709" si="253">H710+H722+H735+H750+H754</f>
        <v>176584.37</v>
      </c>
      <c r="I709" s="280">
        <f t="shared" si="253"/>
        <v>57799</v>
      </c>
      <c r="J709" s="280">
        <f t="shared" si="253"/>
        <v>57690</v>
      </c>
      <c r="K709" s="280">
        <f t="shared" si="253"/>
        <v>207044</v>
      </c>
      <c r="L709" s="280">
        <f t="shared" si="253"/>
        <v>151761</v>
      </c>
      <c r="M709" s="280">
        <f t="shared" si="253"/>
        <v>11593</v>
      </c>
      <c r="N709" s="23"/>
      <c r="O709" s="23" t="s">
        <v>648</v>
      </c>
    </row>
    <row r="710" spans="1:15">
      <c r="A710" s="281"/>
      <c r="B710" s="359" t="s">
        <v>650</v>
      </c>
      <c r="C710" s="360"/>
      <c r="D710" s="297" t="s">
        <v>651</v>
      </c>
      <c r="E710" s="100">
        <f t="shared" si="208"/>
        <v>66644.37</v>
      </c>
      <c r="F710" s="280">
        <f t="shared" ref="F710:M710" si="254">F711</f>
        <v>0</v>
      </c>
      <c r="G710" s="280">
        <f t="shared" si="254"/>
        <v>48296</v>
      </c>
      <c r="H710" s="280">
        <f t="shared" si="254"/>
        <v>18348.37</v>
      </c>
      <c r="I710" s="280">
        <f t="shared" si="254"/>
        <v>0</v>
      </c>
      <c r="J710" s="280">
        <f t="shared" si="254"/>
        <v>0</v>
      </c>
      <c r="K710" s="280">
        <f t="shared" si="254"/>
        <v>0</v>
      </c>
      <c r="L710" s="280">
        <f t="shared" si="254"/>
        <v>0</v>
      </c>
      <c r="M710" s="280">
        <f t="shared" si="254"/>
        <v>0</v>
      </c>
      <c r="N710" s="23"/>
      <c r="O710" s="23"/>
    </row>
    <row r="711" spans="1:15">
      <c r="A711" s="281"/>
      <c r="B711" s="301" t="s">
        <v>652</v>
      </c>
      <c r="C711" s="327"/>
      <c r="D711" s="303" t="s">
        <v>653</v>
      </c>
      <c r="E711" s="154">
        <f t="shared" si="208"/>
        <v>66644.37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55">H712+H713+H714+H715+H716+H717+H718+H719+H720</f>
        <v>18348.37</v>
      </c>
      <c r="I711" s="155">
        <f>I712+I713+I714+I715+I716+I717+I718+I719+I720+I721</f>
        <v>0</v>
      </c>
      <c r="J711" s="155">
        <f>J712+J713+J714+J715+J716+J717+J718+J719+J720+J721</f>
        <v>0</v>
      </c>
      <c r="K711" s="155">
        <f t="shared" si="255"/>
        <v>0</v>
      </c>
      <c r="L711" s="155">
        <f t="shared" si="255"/>
        <v>0</v>
      </c>
      <c r="M711" s="155">
        <f t="shared" si="255"/>
        <v>0</v>
      </c>
      <c r="N711" s="23"/>
      <c r="O711" s="23"/>
    </row>
    <row r="712" spans="1:15" ht="14.25" customHeight="1">
      <c r="A712" s="281"/>
      <c r="B712" s="361"/>
      <c r="C712" s="362" t="s">
        <v>654</v>
      </c>
      <c r="D712" s="297" t="s">
        <v>655</v>
      </c>
      <c r="E712" s="22">
        <f t="shared" si="208"/>
        <v>18086</v>
      </c>
      <c r="F712" s="28">
        <f t="shared" ref="F712:M714" si="256">F1717</f>
        <v>0</v>
      </c>
      <c r="G712" s="28">
        <f t="shared" si="256"/>
        <v>3040</v>
      </c>
      <c r="H712" s="28">
        <f t="shared" si="256"/>
        <v>15046</v>
      </c>
      <c r="I712" s="28">
        <f t="shared" si="256"/>
        <v>0</v>
      </c>
      <c r="J712" s="28">
        <f t="shared" si="256"/>
        <v>0</v>
      </c>
      <c r="K712" s="28">
        <f t="shared" si="256"/>
        <v>0</v>
      </c>
      <c r="L712" s="28">
        <f t="shared" si="256"/>
        <v>0</v>
      </c>
      <c r="M712" s="28">
        <f t="shared" si="256"/>
        <v>0</v>
      </c>
      <c r="N712" s="23"/>
      <c r="O712" s="23"/>
    </row>
    <row r="713" spans="1:15" ht="31.35">
      <c r="A713" s="281"/>
      <c r="B713" s="361"/>
      <c r="C713" s="363" t="s">
        <v>656</v>
      </c>
      <c r="D713" s="364" t="s">
        <v>657</v>
      </c>
      <c r="E713" s="22">
        <f t="shared" ref="E713:E786" si="257">G713+H713+I713+J713</f>
        <v>0</v>
      </c>
      <c r="F713" s="280"/>
      <c r="G713" s="155">
        <f t="shared" si="256"/>
        <v>0</v>
      </c>
      <c r="H713" s="155">
        <f t="shared" si="256"/>
        <v>0</v>
      </c>
      <c r="I713" s="155">
        <f t="shared" si="256"/>
        <v>0</v>
      </c>
      <c r="J713" s="155">
        <f t="shared" si="256"/>
        <v>0</v>
      </c>
      <c r="K713" s="155">
        <f t="shared" si="256"/>
        <v>0</v>
      </c>
      <c r="L713" s="155">
        <f t="shared" si="256"/>
        <v>0</v>
      </c>
      <c r="M713" s="155">
        <f t="shared" si="256"/>
        <v>0</v>
      </c>
      <c r="N713" s="23"/>
      <c r="O713" s="23"/>
    </row>
    <row r="714" spans="1:15" ht="21">
      <c r="A714" s="281"/>
      <c r="B714" s="361"/>
      <c r="C714" s="363" t="s">
        <v>658</v>
      </c>
      <c r="D714" s="364" t="s">
        <v>659</v>
      </c>
      <c r="E714" s="22">
        <f t="shared" si="257"/>
        <v>0</v>
      </c>
      <c r="F714" s="280"/>
      <c r="G714" s="155">
        <f t="shared" si="256"/>
        <v>0</v>
      </c>
      <c r="H714" s="155">
        <f t="shared" si="256"/>
        <v>0</v>
      </c>
      <c r="I714" s="155">
        <f t="shared" si="256"/>
        <v>0</v>
      </c>
      <c r="J714" s="155">
        <f t="shared" si="256"/>
        <v>0</v>
      </c>
      <c r="K714" s="155">
        <f t="shared" si="256"/>
        <v>0</v>
      </c>
      <c r="L714" s="155">
        <f t="shared" si="256"/>
        <v>0</v>
      </c>
      <c r="M714" s="155">
        <f t="shared" si="256"/>
        <v>0</v>
      </c>
      <c r="N714" s="23"/>
      <c r="O714" s="23"/>
    </row>
    <row r="715" spans="1:15" ht="20.65">
      <c r="A715" s="281"/>
      <c r="B715" s="361"/>
      <c r="C715" s="362" t="s">
        <v>660</v>
      </c>
      <c r="D715" s="297" t="s">
        <v>661</v>
      </c>
      <c r="E715" s="22">
        <f t="shared" si="257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1.35">
      <c r="A716" s="281"/>
      <c r="B716" s="326"/>
      <c r="C716" s="365" t="s">
        <v>662</v>
      </c>
      <c r="D716" s="366" t="s">
        <v>663</v>
      </c>
      <c r="E716" s="22">
        <f t="shared" si="257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20.65">
      <c r="A717" s="281"/>
      <c r="B717" s="367"/>
      <c r="C717" s="368" t="s">
        <v>664</v>
      </c>
      <c r="D717" s="368" t="s">
        <v>665</v>
      </c>
      <c r="E717" s="22">
        <f t="shared" si="257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0.65">
      <c r="A718" s="281"/>
      <c r="B718" s="369"/>
      <c r="C718" s="368" t="s">
        <v>666</v>
      </c>
      <c r="D718" s="368" t="s">
        <v>667</v>
      </c>
      <c r="E718" s="22">
        <f t="shared" si="257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668</v>
      </c>
      <c r="D719" s="286" t="s">
        <v>669</v>
      </c>
      <c r="E719" s="22">
        <f t="shared" si="257"/>
        <v>0</v>
      </c>
      <c r="F719" s="280"/>
      <c r="G719" s="155">
        <f t="shared" ref="G719:M719" si="258">G1724</f>
        <v>0</v>
      </c>
      <c r="H719" s="155">
        <f t="shared" si="258"/>
        <v>0</v>
      </c>
      <c r="I719" s="155">
        <f t="shared" si="258"/>
        <v>0</v>
      </c>
      <c r="J719" s="155">
        <f t="shared" si="258"/>
        <v>0</v>
      </c>
      <c r="K719" s="155">
        <f t="shared" si="258"/>
        <v>0</v>
      </c>
      <c r="L719" s="155">
        <f t="shared" si="258"/>
        <v>0</v>
      </c>
      <c r="M719" s="155">
        <f t="shared" si="258"/>
        <v>0</v>
      </c>
      <c r="N719" s="23"/>
      <c r="O719" s="23"/>
    </row>
    <row r="720" spans="1:15">
      <c r="A720" s="281"/>
      <c r="B720" s="372"/>
      <c r="C720" s="371" t="s">
        <v>670</v>
      </c>
      <c r="D720" s="286" t="s">
        <v>671</v>
      </c>
      <c r="E720" s="22">
        <f t="shared" si="257"/>
        <v>48558.37</v>
      </c>
      <c r="F720" s="280"/>
      <c r="G720" s="280">
        <f t="shared" ref="G720:M720" si="259">G1853+G1996+G979</f>
        <v>45256</v>
      </c>
      <c r="H720" s="280">
        <f t="shared" si="259"/>
        <v>3302.37</v>
      </c>
      <c r="I720" s="280">
        <f t="shared" si="259"/>
        <v>0</v>
      </c>
      <c r="J720" s="280">
        <f t="shared" si="259"/>
        <v>0</v>
      </c>
      <c r="K720" s="280">
        <f t="shared" si="259"/>
        <v>0</v>
      </c>
      <c r="L720" s="280">
        <f t="shared" si="259"/>
        <v>0</v>
      </c>
      <c r="M720" s="280">
        <f t="shared" si="259"/>
        <v>0</v>
      </c>
      <c r="N720" s="23"/>
      <c r="O720" s="23"/>
    </row>
    <row r="721" spans="1:15" ht="32.1">
      <c r="A721" s="281"/>
      <c r="B721" s="372"/>
      <c r="C721" s="373" t="s">
        <v>672</v>
      </c>
      <c r="D721" s="286" t="s">
        <v>673</v>
      </c>
      <c r="E721" s="22">
        <f t="shared" si="257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674</v>
      </c>
      <c r="C722" s="374"/>
      <c r="D722" s="303" t="s">
        <v>675</v>
      </c>
      <c r="E722" s="22">
        <f t="shared" si="257"/>
        <v>911</v>
      </c>
      <c r="F722" s="155">
        <f t="shared" ref="F722:M722" si="260">F723</f>
        <v>0</v>
      </c>
      <c r="G722" s="155">
        <f t="shared" si="260"/>
        <v>0</v>
      </c>
      <c r="H722" s="155">
        <f t="shared" si="260"/>
        <v>911</v>
      </c>
      <c r="I722" s="155">
        <f t="shared" si="260"/>
        <v>0</v>
      </c>
      <c r="J722" s="155">
        <f t="shared" si="260"/>
        <v>0</v>
      </c>
      <c r="K722" s="155">
        <f t="shared" si="260"/>
        <v>0</v>
      </c>
      <c r="L722" s="155">
        <f t="shared" si="260"/>
        <v>0</v>
      </c>
      <c r="M722" s="155">
        <f t="shared" si="260"/>
        <v>0</v>
      </c>
      <c r="N722" s="23"/>
      <c r="O722" s="23"/>
    </row>
    <row r="723" spans="1:15">
      <c r="A723" s="281"/>
      <c r="B723" s="375" t="s">
        <v>676</v>
      </c>
      <c r="C723" s="327"/>
      <c r="D723" s="286" t="s">
        <v>582</v>
      </c>
      <c r="E723" s="22">
        <f t="shared" si="257"/>
        <v>911</v>
      </c>
      <c r="F723" s="155">
        <f t="shared" ref="F723:M723" si="261">F727+F728+F729+F730+F731+F732+F733</f>
        <v>0</v>
      </c>
      <c r="G723" s="155">
        <f t="shared" si="261"/>
        <v>0</v>
      </c>
      <c r="H723" s="155">
        <f t="shared" si="261"/>
        <v>911</v>
      </c>
      <c r="I723" s="155">
        <f t="shared" si="261"/>
        <v>0</v>
      </c>
      <c r="J723" s="155">
        <f t="shared" si="261"/>
        <v>0</v>
      </c>
      <c r="K723" s="155">
        <f t="shared" si="261"/>
        <v>0</v>
      </c>
      <c r="L723" s="155">
        <f t="shared" si="261"/>
        <v>0</v>
      </c>
      <c r="M723" s="155">
        <f t="shared" si="261"/>
        <v>0</v>
      </c>
      <c r="N723" s="23"/>
      <c r="O723" s="23"/>
    </row>
    <row r="724" spans="1:15">
      <c r="A724" s="281"/>
      <c r="B724" s="376"/>
      <c r="C724" s="377" t="s">
        <v>677</v>
      </c>
      <c r="D724" s="378" t="s">
        <v>678</v>
      </c>
      <c r="E724" s="22">
        <f t="shared" si="257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679</v>
      </c>
      <c r="D725" s="378" t="s">
        <v>680</v>
      </c>
      <c r="E725" s="22">
        <f t="shared" si="257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681</v>
      </c>
      <c r="D726" s="378" t="s">
        <v>682</v>
      </c>
      <c r="E726" s="22">
        <f t="shared" si="257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683</v>
      </c>
      <c r="D727" s="286" t="s">
        <v>684</v>
      </c>
      <c r="E727" s="22">
        <f t="shared" si="257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685</v>
      </c>
      <c r="D728" s="286" t="s">
        <v>686</v>
      </c>
      <c r="E728" s="22">
        <f t="shared" si="257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687</v>
      </c>
      <c r="D729" s="286" t="s">
        <v>688</v>
      </c>
      <c r="E729" s="22">
        <f t="shared" si="257"/>
        <v>911</v>
      </c>
      <c r="F729" s="155">
        <f>F2320</f>
        <v>0</v>
      </c>
      <c r="G729" s="155">
        <f t="shared" ref="G729:M729" si="262">G2320+G861</f>
        <v>0</v>
      </c>
      <c r="H729" s="155">
        <f t="shared" si="262"/>
        <v>911</v>
      </c>
      <c r="I729" s="155">
        <f t="shared" si="262"/>
        <v>0</v>
      </c>
      <c r="J729" s="155">
        <f t="shared" si="262"/>
        <v>0</v>
      </c>
      <c r="K729" s="155">
        <f t="shared" si="262"/>
        <v>0</v>
      </c>
      <c r="L729" s="155">
        <f t="shared" si="262"/>
        <v>0</v>
      </c>
      <c r="M729" s="155">
        <f t="shared" si="262"/>
        <v>0</v>
      </c>
      <c r="N729" s="23"/>
      <c r="O729" s="23"/>
    </row>
    <row r="730" spans="1:15">
      <c r="A730" s="281"/>
      <c r="B730" s="379"/>
      <c r="C730" s="327" t="s">
        <v>689</v>
      </c>
      <c r="D730" s="286" t="s">
        <v>690</v>
      </c>
      <c r="E730" s="22">
        <f t="shared" si="257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691</v>
      </c>
      <c r="D731" s="286" t="s">
        <v>584</v>
      </c>
      <c r="E731" s="22">
        <f t="shared" si="257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692</v>
      </c>
      <c r="D732" s="286" t="s">
        <v>693</v>
      </c>
      <c r="E732" s="22">
        <f t="shared" si="257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694</v>
      </c>
      <c r="D733" s="286" t="s">
        <v>695</v>
      </c>
      <c r="E733" s="22">
        <f t="shared" si="257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57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696</v>
      </c>
      <c r="C735" s="380"/>
      <c r="D735" s="286" t="s">
        <v>697</v>
      </c>
      <c r="E735" s="22">
        <f t="shared" si="257"/>
        <v>349825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63">H736+H737+H744+H745+H738+H739+H740+H741+H742+H743+H746+H747+H748+H749</f>
        <v>157325</v>
      </c>
      <c r="I735" s="280">
        <f t="shared" si="263"/>
        <v>57799</v>
      </c>
      <c r="J735" s="280">
        <f t="shared" si="263"/>
        <v>57690</v>
      </c>
      <c r="K735" s="280">
        <f t="shared" si="263"/>
        <v>207044</v>
      </c>
      <c r="L735" s="280">
        <f t="shared" si="263"/>
        <v>151761</v>
      </c>
      <c r="M735" s="280">
        <f t="shared" si="263"/>
        <v>11593</v>
      </c>
      <c r="N735" s="23"/>
      <c r="O735" s="23"/>
    </row>
    <row r="736" spans="1:15">
      <c r="A736" s="281"/>
      <c r="B736" s="353" t="s">
        <v>698</v>
      </c>
      <c r="C736" s="381"/>
      <c r="D736" s="328" t="s">
        <v>699</v>
      </c>
      <c r="E736" s="154">
        <f t="shared" si="257"/>
        <v>0</v>
      </c>
      <c r="F736" s="155">
        <f>F866+F2327+F2698</f>
        <v>0</v>
      </c>
      <c r="G736" s="155">
        <f t="shared" ref="G736:M736" si="264">G866+G2023+G2327+G2698+G2225+G1869+G2155+G2838+G1615</f>
        <v>0</v>
      </c>
      <c r="H736" s="155">
        <f t="shared" si="264"/>
        <v>0</v>
      </c>
      <c r="I736" s="155">
        <f t="shared" si="264"/>
        <v>0</v>
      </c>
      <c r="J736" s="155">
        <f t="shared" si="264"/>
        <v>0</v>
      </c>
      <c r="K736" s="155">
        <f t="shared" si="264"/>
        <v>0</v>
      </c>
      <c r="L736" s="155">
        <f t="shared" si="264"/>
        <v>0</v>
      </c>
      <c r="M736" s="155">
        <f t="shared" si="264"/>
        <v>0</v>
      </c>
      <c r="N736" s="23"/>
      <c r="O736" s="23"/>
    </row>
    <row r="737" spans="1:15">
      <c r="A737" s="281"/>
      <c r="B737" s="353" t="s">
        <v>700</v>
      </c>
      <c r="C737" s="382"/>
      <c r="D737" s="328" t="s">
        <v>701</v>
      </c>
      <c r="E737" s="154">
        <f t="shared" si="257"/>
        <v>0</v>
      </c>
      <c r="F737" s="155">
        <f>F867</f>
        <v>0</v>
      </c>
      <c r="G737" s="155">
        <f t="shared" ref="G737:M737" si="265">G867+G2024</f>
        <v>0</v>
      </c>
      <c r="H737" s="155">
        <f t="shared" si="265"/>
        <v>0</v>
      </c>
      <c r="I737" s="155">
        <f t="shared" si="265"/>
        <v>0</v>
      </c>
      <c r="J737" s="155">
        <f t="shared" si="265"/>
        <v>0</v>
      </c>
      <c r="K737" s="155">
        <f t="shared" si="265"/>
        <v>0</v>
      </c>
      <c r="L737" s="155">
        <f t="shared" si="265"/>
        <v>0</v>
      </c>
      <c r="M737" s="155">
        <f t="shared" si="265"/>
        <v>0</v>
      </c>
      <c r="N737" s="23"/>
      <c r="O737" s="23"/>
    </row>
    <row r="738" spans="1:15">
      <c r="A738" s="281"/>
      <c r="B738" s="353" t="s">
        <v>702</v>
      </c>
      <c r="C738" s="381"/>
      <c r="D738" s="328" t="s">
        <v>703</v>
      </c>
      <c r="E738" s="154">
        <f t="shared" si="257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704</v>
      </c>
      <c r="C739" s="383"/>
      <c r="D739" s="328" t="s">
        <v>705</v>
      </c>
      <c r="E739" s="154">
        <f t="shared" si="257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706</v>
      </c>
      <c r="C740" s="385"/>
      <c r="D740" s="328" t="s">
        <v>707</v>
      </c>
      <c r="E740" s="154">
        <f t="shared" si="257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708</v>
      </c>
      <c r="C741" s="382"/>
      <c r="D741" s="328" t="s">
        <v>709</v>
      </c>
      <c r="E741" s="154">
        <f t="shared" si="257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710</v>
      </c>
      <c r="C742" s="381"/>
      <c r="D742" s="328" t="s">
        <v>711</v>
      </c>
      <c r="E742" s="154">
        <f t="shared" si="257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712</v>
      </c>
      <c r="C743" s="381"/>
      <c r="D743" s="328" t="s">
        <v>713</v>
      </c>
      <c r="E743" s="154">
        <f t="shared" si="257"/>
        <v>0</v>
      </c>
      <c r="F743" s="155">
        <f t="shared" ref="F743:M743" si="266">F873</f>
        <v>0</v>
      </c>
      <c r="G743" s="155">
        <f t="shared" si="266"/>
        <v>0</v>
      </c>
      <c r="H743" s="155">
        <f t="shared" si="266"/>
        <v>0</v>
      </c>
      <c r="I743" s="155">
        <f t="shared" si="266"/>
        <v>0</v>
      </c>
      <c r="J743" s="155">
        <f t="shared" si="266"/>
        <v>0</v>
      </c>
      <c r="K743" s="155">
        <f t="shared" si="266"/>
        <v>0</v>
      </c>
      <c r="L743" s="155">
        <f t="shared" si="266"/>
        <v>0</v>
      </c>
      <c r="M743" s="155">
        <f t="shared" si="266"/>
        <v>0</v>
      </c>
      <c r="N743" s="23"/>
      <c r="O743" s="23"/>
    </row>
    <row r="744" spans="1:15">
      <c r="A744" s="281"/>
      <c r="B744" s="353" t="s">
        <v>714</v>
      </c>
      <c r="C744" s="382"/>
      <c r="D744" s="328" t="s">
        <v>715</v>
      </c>
      <c r="E744" s="154">
        <f t="shared" si="257"/>
        <v>0</v>
      </c>
      <c r="F744" s="155"/>
      <c r="G744" s="155">
        <f t="shared" ref="G744:M744" si="267">G1877+G2163</f>
        <v>0</v>
      </c>
      <c r="H744" s="155">
        <f t="shared" si="267"/>
        <v>0</v>
      </c>
      <c r="I744" s="155">
        <f t="shared" si="267"/>
        <v>0</v>
      </c>
      <c r="J744" s="155">
        <f t="shared" si="267"/>
        <v>0</v>
      </c>
      <c r="K744" s="155">
        <f t="shared" si="267"/>
        <v>0</v>
      </c>
      <c r="L744" s="155">
        <f t="shared" si="267"/>
        <v>0</v>
      </c>
      <c r="M744" s="155">
        <f t="shared" si="267"/>
        <v>0</v>
      </c>
      <c r="N744" s="23"/>
      <c r="O744" s="23"/>
    </row>
    <row r="745" spans="1:15">
      <c r="A745" s="281"/>
      <c r="B745" s="384" t="s">
        <v>716</v>
      </c>
      <c r="C745" s="381"/>
      <c r="D745" s="328" t="s">
        <v>717</v>
      </c>
      <c r="E745" s="154">
        <f t="shared" si="257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718</v>
      </c>
      <c r="C746" s="382"/>
      <c r="D746" s="328" t="s">
        <v>719</v>
      </c>
      <c r="E746" s="154">
        <f t="shared" si="257"/>
        <v>0</v>
      </c>
      <c r="F746" s="155">
        <f t="shared" ref="F746:M746" si="268">F876</f>
        <v>0</v>
      </c>
      <c r="G746" s="155">
        <f t="shared" si="268"/>
        <v>0</v>
      </c>
      <c r="H746" s="155">
        <f t="shared" si="268"/>
        <v>0</v>
      </c>
      <c r="I746" s="155">
        <f t="shared" si="268"/>
        <v>0</v>
      </c>
      <c r="J746" s="155">
        <f t="shared" si="268"/>
        <v>0</v>
      </c>
      <c r="K746" s="155">
        <f t="shared" si="268"/>
        <v>0</v>
      </c>
      <c r="L746" s="155">
        <f t="shared" si="268"/>
        <v>0</v>
      </c>
      <c r="M746" s="155">
        <f t="shared" si="268"/>
        <v>0</v>
      </c>
      <c r="N746" s="23"/>
      <c r="O746" s="23"/>
    </row>
    <row r="747" spans="1:15" ht="26.25" customHeight="1">
      <c r="A747" s="281"/>
      <c r="B747" s="1336" t="s">
        <v>720</v>
      </c>
      <c r="C747" s="1337"/>
      <c r="D747" s="388" t="s">
        <v>721</v>
      </c>
      <c r="E747" s="154">
        <f t="shared" si="257"/>
        <v>346885</v>
      </c>
      <c r="F747" s="155"/>
      <c r="G747" s="155">
        <f>G2709+G877</f>
        <v>75852</v>
      </c>
      <c r="H747" s="155">
        <f t="shared" ref="H747:M747" si="269">H2709+H877</f>
        <v>156373</v>
      </c>
      <c r="I747" s="155">
        <f t="shared" si="269"/>
        <v>57330</v>
      </c>
      <c r="J747" s="155">
        <f t="shared" si="269"/>
        <v>57330</v>
      </c>
      <c r="K747" s="155">
        <f t="shared" si="269"/>
        <v>204214</v>
      </c>
      <c r="L747" s="155">
        <f t="shared" si="269"/>
        <v>149982</v>
      </c>
      <c r="M747" s="155">
        <f t="shared" si="269"/>
        <v>11419</v>
      </c>
      <c r="N747" s="23"/>
      <c r="O747" s="23"/>
    </row>
    <row r="748" spans="1:15" ht="14.25" customHeight="1">
      <c r="A748" s="281"/>
      <c r="B748" s="601" t="s">
        <v>722</v>
      </c>
      <c r="C748" s="1182"/>
      <c r="D748" s="1183" t="s">
        <v>723</v>
      </c>
      <c r="E748" s="154">
        <f t="shared" si="257"/>
        <v>2240</v>
      </c>
      <c r="F748" s="155"/>
      <c r="G748" s="155">
        <f>G2025+G1603</f>
        <v>942</v>
      </c>
      <c r="H748" s="155">
        <f t="shared" ref="H748:M748" si="270">H2025+H1603</f>
        <v>469</v>
      </c>
      <c r="I748" s="155">
        <f t="shared" si="270"/>
        <v>469</v>
      </c>
      <c r="J748" s="155">
        <f t="shared" si="270"/>
        <v>360</v>
      </c>
      <c r="K748" s="155">
        <f t="shared" si="270"/>
        <v>2656</v>
      </c>
      <c r="L748" s="155">
        <f t="shared" si="270"/>
        <v>1605</v>
      </c>
      <c r="M748" s="155">
        <f t="shared" si="270"/>
        <v>0</v>
      </c>
      <c r="N748" s="23"/>
      <c r="O748" s="23"/>
    </row>
    <row r="749" spans="1:15" ht="16.5" customHeight="1">
      <c r="A749" s="281"/>
      <c r="B749" s="1338" t="s">
        <v>724</v>
      </c>
      <c r="C749" s="1339"/>
      <c r="D749" s="1186" t="s">
        <v>725</v>
      </c>
      <c r="E749" s="154">
        <f t="shared" si="257"/>
        <v>700</v>
      </c>
      <c r="F749" s="155"/>
      <c r="G749" s="155">
        <f>G2166+G1880</f>
        <v>217</v>
      </c>
      <c r="H749" s="155">
        <f t="shared" ref="H749:M749" si="271">H2166+H1880</f>
        <v>483</v>
      </c>
      <c r="I749" s="155">
        <f t="shared" si="271"/>
        <v>0</v>
      </c>
      <c r="J749" s="155">
        <f t="shared" si="271"/>
        <v>0</v>
      </c>
      <c r="K749" s="155">
        <f t="shared" si="271"/>
        <v>174</v>
      </c>
      <c r="L749" s="155">
        <f t="shared" si="271"/>
        <v>174</v>
      </c>
      <c r="M749" s="155">
        <f t="shared" si="271"/>
        <v>174</v>
      </c>
      <c r="N749" s="23"/>
      <c r="O749" s="23"/>
    </row>
    <row r="750" spans="1:15" ht="12" customHeight="1">
      <c r="A750" s="281"/>
      <c r="B750" s="298" t="s">
        <v>726</v>
      </c>
      <c r="C750" s="380"/>
      <c r="D750" s="286" t="s">
        <v>727</v>
      </c>
      <c r="E750" s="154">
        <f t="shared" si="257"/>
        <v>0</v>
      </c>
      <c r="F750" s="155"/>
      <c r="G750" s="155">
        <f t="shared" ref="G750:M750" si="272">G2167+G878+G2710+G2026+G1881</f>
        <v>0</v>
      </c>
      <c r="H750" s="155">
        <f t="shared" si="272"/>
        <v>0</v>
      </c>
      <c r="I750" s="155">
        <f t="shared" si="272"/>
        <v>0</v>
      </c>
      <c r="J750" s="155">
        <f t="shared" si="272"/>
        <v>0</v>
      </c>
      <c r="K750" s="155">
        <f t="shared" si="272"/>
        <v>0</v>
      </c>
      <c r="L750" s="155">
        <f t="shared" si="272"/>
        <v>0</v>
      </c>
      <c r="M750" s="155">
        <f t="shared" si="272"/>
        <v>0</v>
      </c>
      <c r="N750" s="23"/>
      <c r="O750" s="23"/>
    </row>
    <row r="751" spans="1:15">
      <c r="A751" s="281"/>
      <c r="B751" s="353" t="s">
        <v>698</v>
      </c>
      <c r="C751" s="381"/>
      <c r="D751" s="328" t="s">
        <v>728</v>
      </c>
      <c r="E751" s="22">
        <f t="shared" si="257"/>
        <v>0</v>
      </c>
      <c r="F751" s="280"/>
      <c r="G751" s="280">
        <f t="shared" ref="G751:M751" si="273">G2167+G879+G2711+G2027</f>
        <v>0</v>
      </c>
      <c r="H751" s="280">
        <f t="shared" si="273"/>
        <v>0</v>
      </c>
      <c r="I751" s="280">
        <f t="shared" si="273"/>
        <v>0</v>
      </c>
      <c r="J751" s="280">
        <f t="shared" si="273"/>
        <v>0</v>
      </c>
      <c r="K751" s="280">
        <f t="shared" si="273"/>
        <v>0</v>
      </c>
      <c r="L751" s="280">
        <f t="shared" si="273"/>
        <v>0</v>
      </c>
      <c r="M751" s="280">
        <f t="shared" si="273"/>
        <v>0</v>
      </c>
      <c r="N751" s="23"/>
      <c r="O751" s="23"/>
    </row>
    <row r="752" spans="1:15">
      <c r="A752" s="281"/>
      <c r="B752" s="353" t="s">
        <v>729</v>
      </c>
      <c r="C752" s="389"/>
      <c r="D752" s="328" t="s">
        <v>730</v>
      </c>
      <c r="E752" s="22">
        <f t="shared" si="257"/>
        <v>0</v>
      </c>
      <c r="F752" s="280"/>
      <c r="G752" s="280">
        <f t="shared" ref="G752:M752" si="274">G880+G2028</f>
        <v>0</v>
      </c>
      <c r="H752" s="280">
        <f t="shared" si="274"/>
        <v>0</v>
      </c>
      <c r="I752" s="280">
        <f t="shared" si="274"/>
        <v>0</v>
      </c>
      <c r="J752" s="280">
        <f t="shared" si="274"/>
        <v>0</v>
      </c>
      <c r="K752" s="280">
        <f t="shared" si="274"/>
        <v>0</v>
      </c>
      <c r="L752" s="280">
        <f t="shared" si="274"/>
        <v>0</v>
      </c>
      <c r="M752" s="280">
        <f t="shared" si="274"/>
        <v>0</v>
      </c>
      <c r="N752" s="23"/>
      <c r="O752" s="23"/>
    </row>
    <row r="753" spans="1:15">
      <c r="A753" s="281"/>
      <c r="B753" s="384" t="s">
        <v>731</v>
      </c>
      <c r="C753" s="389"/>
      <c r="D753" s="328" t="s">
        <v>732</v>
      </c>
      <c r="E753" s="22">
        <f t="shared" si="257"/>
        <v>0</v>
      </c>
      <c r="F753" s="280"/>
      <c r="G753" s="280">
        <f t="shared" ref="G753:M753" si="275">G2029+G2712+G1882</f>
        <v>0</v>
      </c>
      <c r="H753" s="280">
        <f t="shared" si="275"/>
        <v>0</v>
      </c>
      <c r="I753" s="280">
        <f t="shared" si="275"/>
        <v>0</v>
      </c>
      <c r="J753" s="280">
        <f t="shared" si="275"/>
        <v>0</v>
      </c>
      <c r="K753" s="280">
        <f t="shared" si="275"/>
        <v>0</v>
      </c>
      <c r="L753" s="280">
        <f t="shared" si="275"/>
        <v>0</v>
      </c>
      <c r="M753" s="280">
        <f t="shared" si="275"/>
        <v>0</v>
      </c>
      <c r="N753" s="23"/>
      <c r="O753" s="23"/>
    </row>
    <row r="754" spans="1:15" ht="27" customHeight="1">
      <c r="A754" s="281"/>
      <c r="B754" s="1340" t="s">
        <v>733</v>
      </c>
      <c r="C754" s="1341"/>
      <c r="D754" s="328" t="s">
        <v>734</v>
      </c>
      <c r="E754" s="22">
        <f t="shared" si="257"/>
        <v>342</v>
      </c>
      <c r="F754" s="280"/>
      <c r="G754" s="280">
        <f t="shared" ref="G754:M754" si="276">G881+G2030</f>
        <v>342</v>
      </c>
      <c r="H754" s="280">
        <f t="shared" si="276"/>
        <v>0</v>
      </c>
      <c r="I754" s="280">
        <f t="shared" si="276"/>
        <v>0</v>
      </c>
      <c r="J754" s="280">
        <f t="shared" si="276"/>
        <v>0</v>
      </c>
      <c r="K754" s="280">
        <f t="shared" si="276"/>
        <v>0</v>
      </c>
      <c r="L754" s="280">
        <f t="shared" si="276"/>
        <v>0</v>
      </c>
      <c r="M754" s="280">
        <f t="shared" si="276"/>
        <v>0</v>
      </c>
      <c r="N754" s="23"/>
      <c r="O754" s="23"/>
    </row>
    <row r="755" spans="1:15">
      <c r="A755" s="281"/>
      <c r="B755" s="290" t="s">
        <v>735</v>
      </c>
      <c r="C755" s="291"/>
      <c r="D755" s="303" t="s">
        <v>736</v>
      </c>
      <c r="E755" s="100">
        <f t="shared" si="257"/>
        <v>86477</v>
      </c>
      <c r="F755" s="280">
        <f t="shared" ref="F755:M755" si="277">F756+F766</f>
        <v>0</v>
      </c>
      <c r="G755" s="280">
        <f t="shared" si="277"/>
        <v>21013</v>
      </c>
      <c r="H755" s="280">
        <f t="shared" si="277"/>
        <v>38707</v>
      </c>
      <c r="I755" s="280">
        <f t="shared" si="277"/>
        <v>15033</v>
      </c>
      <c r="J755" s="280">
        <f t="shared" si="277"/>
        <v>11724</v>
      </c>
      <c r="K755" s="280">
        <f t="shared" si="277"/>
        <v>56186</v>
      </c>
      <c r="L755" s="280">
        <f t="shared" si="277"/>
        <v>28688</v>
      </c>
      <c r="M755" s="280">
        <f t="shared" si="277"/>
        <v>0</v>
      </c>
      <c r="N755" s="23"/>
      <c r="O755" s="23"/>
    </row>
    <row r="756" spans="1:15">
      <c r="A756" s="281"/>
      <c r="B756" s="284" t="s">
        <v>737</v>
      </c>
      <c r="C756" s="288"/>
      <c r="D756" s="286" t="s">
        <v>738</v>
      </c>
      <c r="E756" s="100">
        <f t="shared" si="257"/>
        <v>86477</v>
      </c>
      <c r="F756" s="280">
        <f t="shared" ref="F756:M756" si="278">F757+F762+F764</f>
        <v>0</v>
      </c>
      <c r="G756" s="280">
        <f t="shared" si="278"/>
        <v>21013</v>
      </c>
      <c r="H756" s="280">
        <f t="shared" si="278"/>
        <v>38707</v>
      </c>
      <c r="I756" s="280">
        <f t="shared" si="278"/>
        <v>15033</v>
      </c>
      <c r="J756" s="280">
        <f t="shared" si="278"/>
        <v>11724</v>
      </c>
      <c r="K756" s="280">
        <f t="shared" si="278"/>
        <v>56186</v>
      </c>
      <c r="L756" s="280">
        <f t="shared" si="278"/>
        <v>28688</v>
      </c>
      <c r="M756" s="280">
        <f t="shared" si="278"/>
        <v>0</v>
      </c>
      <c r="N756" s="23"/>
      <c r="O756" s="23"/>
    </row>
    <row r="757" spans="1:15">
      <c r="A757" s="281"/>
      <c r="B757" s="287" t="s">
        <v>739</v>
      </c>
      <c r="C757" s="288"/>
      <c r="D757" s="286" t="s">
        <v>740</v>
      </c>
      <c r="E757" s="100">
        <f t="shared" si="257"/>
        <v>64020</v>
      </c>
      <c r="F757" s="280">
        <f t="shared" ref="F757:M757" si="279">F758+F759+F760+F761</f>
        <v>0</v>
      </c>
      <c r="G757" s="280">
        <f t="shared" si="279"/>
        <v>15472</v>
      </c>
      <c r="H757" s="280">
        <f t="shared" si="279"/>
        <v>28791</v>
      </c>
      <c r="I757" s="280">
        <f t="shared" si="279"/>
        <v>11033</v>
      </c>
      <c r="J757" s="280">
        <f t="shared" si="279"/>
        <v>8724</v>
      </c>
      <c r="K757" s="280">
        <f t="shared" si="279"/>
        <v>41186</v>
      </c>
      <c r="L757" s="280">
        <f t="shared" si="279"/>
        <v>21713</v>
      </c>
      <c r="M757" s="280">
        <f t="shared" si="279"/>
        <v>0</v>
      </c>
      <c r="N757" s="23"/>
      <c r="O757" s="23"/>
    </row>
    <row r="758" spans="1:15">
      <c r="A758" s="281"/>
      <c r="B758" s="337"/>
      <c r="C758" s="389" t="s">
        <v>741</v>
      </c>
      <c r="D758" s="328" t="s">
        <v>742</v>
      </c>
      <c r="E758" s="154">
        <f t="shared" si="257"/>
        <v>54745</v>
      </c>
      <c r="F758" s="155">
        <f t="shared" ref="F758:M758" si="280">F888+F1009+F1372+F1492+F1620+F1755+F1886+F2037+F2172+F2342+F2466+F2588+F2716+F2842</f>
        <v>0</v>
      </c>
      <c r="G758" s="155">
        <f t="shared" si="280"/>
        <v>9012</v>
      </c>
      <c r="H758" s="155">
        <f t="shared" si="280"/>
        <v>25976</v>
      </c>
      <c r="I758" s="155">
        <f t="shared" si="280"/>
        <v>11033</v>
      </c>
      <c r="J758" s="155">
        <f t="shared" si="280"/>
        <v>8724</v>
      </c>
      <c r="K758" s="155">
        <f t="shared" si="280"/>
        <v>41186</v>
      </c>
      <c r="L758" s="155">
        <f t="shared" si="280"/>
        <v>21713</v>
      </c>
      <c r="M758" s="155">
        <f t="shared" si="280"/>
        <v>0</v>
      </c>
      <c r="N758" s="23"/>
      <c r="O758" s="23"/>
    </row>
    <row r="759" spans="1:15">
      <c r="A759" s="281"/>
      <c r="B759" s="337"/>
      <c r="C759" s="389" t="s">
        <v>743</v>
      </c>
      <c r="D759" s="328" t="s">
        <v>744</v>
      </c>
      <c r="E759" s="154">
        <f t="shared" si="257"/>
        <v>687</v>
      </c>
      <c r="F759" s="155">
        <f t="shared" ref="F759:M759" si="281">F1010+F1373+F1493+F1621+F1756+F1887+F2038+F2173+F2343+F2589+F2717+F2843+F889</f>
        <v>0</v>
      </c>
      <c r="G759" s="155">
        <f t="shared" si="281"/>
        <v>665</v>
      </c>
      <c r="H759" s="155">
        <f t="shared" si="281"/>
        <v>22</v>
      </c>
      <c r="I759" s="155">
        <f t="shared" si="281"/>
        <v>0</v>
      </c>
      <c r="J759" s="155">
        <f t="shared" si="281"/>
        <v>0</v>
      </c>
      <c r="K759" s="155">
        <f t="shared" si="281"/>
        <v>0</v>
      </c>
      <c r="L759" s="155">
        <f t="shared" si="281"/>
        <v>0</v>
      </c>
      <c r="M759" s="155">
        <f t="shared" si="281"/>
        <v>0</v>
      </c>
      <c r="N759" s="23"/>
      <c r="O759" s="23"/>
    </row>
    <row r="760" spans="1:15">
      <c r="A760" s="281"/>
      <c r="B760" s="337"/>
      <c r="C760" s="338" t="s">
        <v>745</v>
      </c>
      <c r="D760" s="328" t="s">
        <v>746</v>
      </c>
      <c r="E760" s="154">
        <f t="shared" si="257"/>
        <v>200</v>
      </c>
      <c r="F760" s="155">
        <f>F1011+F1374+F1494+F1622+F1757+F1888+F2039+F2174+F2344+F2468+F2590+F2718+F2844</f>
        <v>0</v>
      </c>
      <c r="G760" s="155">
        <f t="shared" ref="G760:M760" si="282">G1011+G1374+G1494+G1622+G1757+G1888+G2039+G2174+G2344+G2468+G2590+G2718+G2844+G890</f>
        <v>200</v>
      </c>
      <c r="H760" s="155">
        <f t="shared" si="282"/>
        <v>0</v>
      </c>
      <c r="I760" s="155">
        <f t="shared" si="282"/>
        <v>0</v>
      </c>
      <c r="J760" s="155">
        <f t="shared" si="282"/>
        <v>0</v>
      </c>
      <c r="K760" s="155">
        <f t="shared" si="282"/>
        <v>0</v>
      </c>
      <c r="L760" s="155">
        <f t="shared" si="282"/>
        <v>0</v>
      </c>
      <c r="M760" s="155">
        <f t="shared" si="282"/>
        <v>0</v>
      </c>
      <c r="N760" s="23"/>
      <c r="O760" s="23"/>
    </row>
    <row r="761" spans="1:15">
      <c r="A761" s="281"/>
      <c r="B761" s="337"/>
      <c r="C761" s="338" t="s">
        <v>747</v>
      </c>
      <c r="D761" s="328" t="s">
        <v>748</v>
      </c>
      <c r="E761" s="154">
        <f t="shared" si="257"/>
        <v>8388</v>
      </c>
      <c r="F761" s="155">
        <f t="shared" ref="F761:M761" si="283">F891+F1012+F1375+F1495+F1623+F1889+F2040+F2175+F2345+F2469+F2591+F2719+F2845</f>
        <v>0</v>
      </c>
      <c r="G761" s="155">
        <f t="shared" si="283"/>
        <v>5595</v>
      </c>
      <c r="H761" s="155">
        <f t="shared" si="283"/>
        <v>2793</v>
      </c>
      <c r="I761" s="155">
        <f t="shared" si="283"/>
        <v>0</v>
      </c>
      <c r="J761" s="155">
        <f t="shared" si="283"/>
        <v>0</v>
      </c>
      <c r="K761" s="155">
        <f t="shared" si="283"/>
        <v>0</v>
      </c>
      <c r="L761" s="155">
        <f t="shared" si="283"/>
        <v>0</v>
      </c>
      <c r="M761" s="155">
        <f t="shared" si="283"/>
        <v>0</v>
      </c>
      <c r="N761" s="23"/>
      <c r="O761" s="23"/>
    </row>
    <row r="762" spans="1:15">
      <c r="A762" s="281"/>
      <c r="B762" s="289" t="s">
        <v>749</v>
      </c>
      <c r="C762" s="291"/>
      <c r="D762" s="303" t="s">
        <v>750</v>
      </c>
      <c r="E762" s="100">
        <f t="shared" si="257"/>
        <v>0</v>
      </c>
      <c r="F762" s="280">
        <f t="shared" ref="F762:M762" si="284">F763</f>
        <v>0</v>
      </c>
      <c r="G762" s="280">
        <f t="shared" si="284"/>
        <v>0</v>
      </c>
      <c r="H762" s="280">
        <f t="shared" si="284"/>
        <v>0</v>
      </c>
      <c r="I762" s="280">
        <f t="shared" si="284"/>
        <v>0</v>
      </c>
      <c r="J762" s="280">
        <f t="shared" si="284"/>
        <v>0</v>
      </c>
      <c r="K762" s="280">
        <f t="shared" si="284"/>
        <v>0</v>
      </c>
      <c r="L762" s="280">
        <f t="shared" si="284"/>
        <v>0</v>
      </c>
      <c r="M762" s="280">
        <f t="shared" si="284"/>
        <v>0</v>
      </c>
      <c r="N762" s="23"/>
      <c r="O762" s="23"/>
    </row>
    <row r="763" spans="1:15">
      <c r="A763" s="281"/>
      <c r="B763" s="289"/>
      <c r="C763" s="338" t="s">
        <v>751</v>
      </c>
      <c r="D763" s="328" t="s">
        <v>752</v>
      </c>
      <c r="E763" s="154">
        <f t="shared" si="257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753</v>
      </c>
      <c r="C764" s="291"/>
      <c r="D764" s="303" t="s">
        <v>754</v>
      </c>
      <c r="E764" s="100">
        <f t="shared" si="257"/>
        <v>22457</v>
      </c>
      <c r="F764" s="280">
        <f t="shared" ref="F764:M764" si="285">F894+F1015+F1378+F1498+F1626+F1761+F1892+F2043+F2178+F2348+F2472+F2594+F2722+F2848</f>
        <v>0</v>
      </c>
      <c r="G764" s="280">
        <f t="shared" si="285"/>
        <v>5541</v>
      </c>
      <c r="H764" s="280">
        <f t="shared" si="285"/>
        <v>9916</v>
      </c>
      <c r="I764" s="280">
        <f t="shared" si="285"/>
        <v>4000</v>
      </c>
      <c r="J764" s="280">
        <f t="shared" si="285"/>
        <v>3000</v>
      </c>
      <c r="K764" s="280">
        <f t="shared" si="285"/>
        <v>15000</v>
      </c>
      <c r="L764" s="280">
        <f t="shared" si="285"/>
        <v>6975</v>
      </c>
      <c r="M764" s="280">
        <f t="shared" si="285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57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755</v>
      </c>
      <c r="C766" s="291"/>
      <c r="D766" s="303" t="s">
        <v>756</v>
      </c>
      <c r="E766" s="100">
        <f t="shared" si="257"/>
        <v>0</v>
      </c>
      <c r="F766" s="280">
        <f t="shared" ref="F766:M767" si="286">F767</f>
        <v>0</v>
      </c>
      <c r="G766" s="280">
        <f t="shared" si="286"/>
        <v>0</v>
      </c>
      <c r="H766" s="280">
        <f t="shared" si="286"/>
        <v>0</v>
      </c>
      <c r="I766" s="280">
        <f t="shared" si="286"/>
        <v>0</v>
      </c>
      <c r="J766" s="280">
        <f t="shared" si="286"/>
        <v>0</v>
      </c>
      <c r="K766" s="280">
        <f t="shared" si="286"/>
        <v>0</v>
      </c>
      <c r="L766" s="280">
        <f t="shared" si="286"/>
        <v>0</v>
      </c>
      <c r="M766" s="280">
        <f t="shared" si="286"/>
        <v>0</v>
      </c>
      <c r="N766" s="23"/>
      <c r="O766" s="23"/>
    </row>
    <row r="767" spans="1:15">
      <c r="A767" s="281"/>
      <c r="B767" s="390" t="s">
        <v>757</v>
      </c>
      <c r="C767" s="391"/>
      <c r="D767" s="303" t="s">
        <v>758</v>
      </c>
      <c r="E767" s="100">
        <f t="shared" si="257"/>
        <v>0</v>
      </c>
      <c r="F767" s="280">
        <f t="shared" si="286"/>
        <v>0</v>
      </c>
      <c r="G767" s="280">
        <f t="shared" si="286"/>
        <v>0</v>
      </c>
      <c r="H767" s="280">
        <f t="shared" si="286"/>
        <v>0</v>
      </c>
      <c r="I767" s="280">
        <f t="shared" si="286"/>
        <v>0</v>
      </c>
      <c r="J767" s="280">
        <f t="shared" si="286"/>
        <v>0</v>
      </c>
      <c r="K767" s="280">
        <f t="shared" si="286"/>
        <v>0</v>
      </c>
      <c r="L767" s="280">
        <f t="shared" si="286"/>
        <v>0</v>
      </c>
      <c r="M767" s="280">
        <f t="shared" si="286"/>
        <v>0</v>
      </c>
      <c r="N767" s="23"/>
      <c r="O767" s="23"/>
    </row>
    <row r="768" spans="1:15">
      <c r="A768" s="281"/>
      <c r="B768" s="337"/>
      <c r="C768" s="338" t="s">
        <v>759</v>
      </c>
      <c r="D768" s="328" t="s">
        <v>760</v>
      </c>
      <c r="E768" s="154">
        <f t="shared" si="257"/>
        <v>0</v>
      </c>
      <c r="F768" s="155">
        <f t="shared" ref="F768:M768" si="287">F2182</f>
        <v>0</v>
      </c>
      <c r="G768" s="155">
        <f t="shared" si="287"/>
        <v>0</v>
      </c>
      <c r="H768" s="155">
        <f t="shared" si="287"/>
        <v>0</v>
      </c>
      <c r="I768" s="155">
        <f>I2182+I2726</f>
        <v>0</v>
      </c>
      <c r="J768" s="155">
        <f t="shared" si="287"/>
        <v>0</v>
      </c>
      <c r="K768" s="155">
        <f t="shared" si="287"/>
        <v>0</v>
      </c>
      <c r="L768" s="155">
        <f t="shared" si="287"/>
        <v>0</v>
      </c>
      <c r="M768" s="155">
        <f t="shared" si="287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57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643</v>
      </c>
      <c r="C770" s="291"/>
      <c r="D770" s="303" t="s">
        <v>644</v>
      </c>
      <c r="E770" s="22">
        <f t="shared" si="257"/>
        <v>0</v>
      </c>
      <c r="F770" s="280">
        <f t="shared" ref="F770:M770" si="288">F771</f>
        <v>0</v>
      </c>
      <c r="G770" s="280">
        <f t="shared" si="288"/>
        <v>0</v>
      </c>
      <c r="H770" s="280">
        <f t="shared" si="288"/>
        <v>0</v>
      </c>
      <c r="I770" s="280">
        <f t="shared" si="288"/>
        <v>0</v>
      </c>
      <c r="J770" s="280">
        <f t="shared" si="288"/>
        <v>0</v>
      </c>
      <c r="K770" s="280">
        <f t="shared" si="288"/>
        <v>0</v>
      </c>
      <c r="L770" s="280">
        <f t="shared" si="288"/>
        <v>0</v>
      </c>
      <c r="M770" s="280">
        <f t="shared" si="288"/>
        <v>0</v>
      </c>
      <c r="N770" s="23"/>
      <c r="O770" s="23"/>
    </row>
    <row r="771" spans="1:15">
      <c r="A771" s="281"/>
      <c r="B771" s="337" t="s">
        <v>645</v>
      </c>
      <c r="C771" s="291"/>
      <c r="D771" s="303" t="s">
        <v>646</v>
      </c>
      <c r="E771" s="22">
        <f t="shared" si="257"/>
        <v>0</v>
      </c>
      <c r="F771" s="280">
        <f t="shared" ref="F771:M771" si="289">F2729</f>
        <v>0</v>
      </c>
      <c r="G771" s="280">
        <f t="shared" si="289"/>
        <v>0</v>
      </c>
      <c r="H771" s="280">
        <f>H2729+H1768</f>
        <v>0</v>
      </c>
      <c r="I771" s="280">
        <f t="shared" si="289"/>
        <v>0</v>
      </c>
      <c r="J771" s="280">
        <f>J901+J2185</f>
        <v>0</v>
      </c>
      <c r="K771" s="280">
        <f t="shared" si="289"/>
        <v>0</v>
      </c>
      <c r="L771" s="280">
        <f t="shared" si="289"/>
        <v>0</v>
      </c>
      <c r="M771" s="280">
        <f t="shared" si="289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57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342" t="s">
        <v>761</v>
      </c>
      <c r="B773" s="1343"/>
      <c r="C773" s="1344"/>
      <c r="D773" s="395" t="s">
        <v>762</v>
      </c>
      <c r="E773" s="396">
        <f t="shared" si="257"/>
        <v>200255</v>
      </c>
      <c r="F773" s="397">
        <f t="shared" ref="F773:M773" si="290">F774+F906+F1030+F1147</f>
        <v>0</v>
      </c>
      <c r="G773" s="397">
        <f t="shared" si="290"/>
        <v>42571</v>
      </c>
      <c r="H773" s="397">
        <f t="shared" si="290"/>
        <v>101625</v>
      </c>
      <c r="I773" s="397">
        <f t="shared" si="290"/>
        <v>30562</v>
      </c>
      <c r="J773" s="397">
        <f t="shared" si="290"/>
        <v>25497</v>
      </c>
      <c r="K773" s="397">
        <f t="shared" si="290"/>
        <v>113519</v>
      </c>
      <c r="L773" s="397">
        <f t="shared" si="290"/>
        <v>108097</v>
      </c>
      <c r="M773" s="397">
        <f t="shared" si="290"/>
        <v>98867</v>
      </c>
      <c r="N773" s="23"/>
      <c r="O773" s="23"/>
    </row>
    <row r="774" spans="1:15">
      <c r="A774" s="398" t="s">
        <v>763</v>
      </c>
      <c r="B774" s="399"/>
      <c r="C774" s="400"/>
      <c r="D774" s="401" t="s">
        <v>653</v>
      </c>
      <c r="E774" s="402">
        <f t="shared" si="257"/>
        <v>164222</v>
      </c>
      <c r="F774" s="403">
        <f t="shared" ref="F774:M774" si="291">F903</f>
        <v>0</v>
      </c>
      <c r="G774" s="403">
        <f t="shared" si="291"/>
        <v>33238</v>
      </c>
      <c r="H774" s="403">
        <f t="shared" si="291"/>
        <v>91993</v>
      </c>
      <c r="I774" s="403">
        <f t="shared" si="291"/>
        <v>20932</v>
      </c>
      <c r="J774" s="403">
        <f t="shared" si="291"/>
        <v>18059</v>
      </c>
      <c r="K774" s="403">
        <f t="shared" si="291"/>
        <v>77304</v>
      </c>
      <c r="L774" s="403">
        <f t="shared" si="291"/>
        <v>71713</v>
      </c>
      <c r="M774" s="403">
        <f t="shared" si="291"/>
        <v>62499</v>
      </c>
      <c r="N774" s="23"/>
      <c r="O774" s="23"/>
    </row>
    <row r="775" spans="1:15">
      <c r="A775" s="1303" t="s">
        <v>522</v>
      </c>
      <c r="B775" s="1436"/>
      <c r="C775" s="1437"/>
      <c r="D775" s="404"/>
      <c r="E775" s="405">
        <f t="shared" si="257"/>
        <v>164222</v>
      </c>
      <c r="F775" s="406"/>
      <c r="G775" s="406">
        <f>G777+G839</f>
        <v>33238</v>
      </c>
      <c r="H775" s="406">
        <f t="shared" ref="H775:M775" si="292">H777+H839</f>
        <v>91993</v>
      </c>
      <c r="I775" s="406">
        <f t="shared" si="292"/>
        <v>20932</v>
      </c>
      <c r="J775" s="406">
        <f t="shared" si="292"/>
        <v>18059</v>
      </c>
      <c r="K775" s="406">
        <f t="shared" si="292"/>
        <v>77304</v>
      </c>
      <c r="L775" s="406">
        <f t="shared" si="292"/>
        <v>71713</v>
      </c>
      <c r="M775" s="406">
        <f t="shared" si="292"/>
        <v>62499</v>
      </c>
      <c r="N775" s="23"/>
      <c r="O775" s="23"/>
    </row>
    <row r="776" spans="1:15">
      <c r="A776" s="398"/>
      <c r="B776" s="407" t="s">
        <v>523</v>
      </c>
      <c r="C776" s="408"/>
      <c r="D776" s="409"/>
      <c r="E776" s="402">
        <f t="shared" si="257"/>
        <v>133321</v>
      </c>
      <c r="F776" s="403"/>
      <c r="G776" s="403">
        <f t="shared" ref="G776:M776" si="293">G778+G840</f>
        <v>19483</v>
      </c>
      <c r="H776" s="403">
        <f t="shared" si="293"/>
        <v>82880</v>
      </c>
      <c r="I776" s="403">
        <f t="shared" si="293"/>
        <v>15899</v>
      </c>
      <c r="J776" s="403">
        <f t="shared" si="293"/>
        <v>15059</v>
      </c>
      <c r="K776" s="403">
        <f t="shared" si="293"/>
        <v>62304</v>
      </c>
      <c r="L776" s="403">
        <f t="shared" si="293"/>
        <v>64738</v>
      </c>
      <c r="M776" s="403">
        <f t="shared" si="293"/>
        <v>62499</v>
      </c>
      <c r="N776" s="23"/>
      <c r="O776" s="23"/>
    </row>
    <row r="777" spans="1:15">
      <c r="A777" s="271"/>
      <c r="B777" s="272" t="s">
        <v>524</v>
      </c>
      <c r="C777" s="273"/>
      <c r="D777" s="274"/>
      <c r="E777" s="275">
        <f t="shared" si="257"/>
        <v>62631</v>
      </c>
      <c r="F777" s="276">
        <f>F778</f>
        <v>0</v>
      </c>
      <c r="G777" s="276">
        <f>G778+G829+G837</f>
        <v>14336</v>
      </c>
      <c r="H777" s="276">
        <f t="shared" ref="H777:M777" si="294">H778+H829+H837</f>
        <v>17337</v>
      </c>
      <c r="I777" s="276">
        <f t="shared" si="294"/>
        <v>15899</v>
      </c>
      <c r="J777" s="276">
        <f t="shared" si="294"/>
        <v>15059</v>
      </c>
      <c r="K777" s="276">
        <f t="shared" si="294"/>
        <v>55000</v>
      </c>
      <c r="L777" s="276">
        <f t="shared" si="294"/>
        <v>55000</v>
      </c>
      <c r="M777" s="276">
        <f t="shared" si="294"/>
        <v>55000</v>
      </c>
      <c r="N777" s="23"/>
      <c r="O777" s="23"/>
    </row>
    <row r="778" spans="1:15">
      <c r="A778" s="410"/>
      <c r="B778" s="407" t="s">
        <v>525</v>
      </c>
      <c r="C778" s="411"/>
      <c r="D778" s="412" t="s">
        <v>526</v>
      </c>
      <c r="E778" s="154">
        <f t="shared" si="257"/>
        <v>62631</v>
      </c>
      <c r="F778" s="101">
        <f t="shared" ref="F778:M778" si="295">F779+F780+F781+F786+F790+F792+F804+F810+F817</f>
        <v>0</v>
      </c>
      <c r="G778" s="101">
        <f t="shared" si="295"/>
        <v>14336</v>
      </c>
      <c r="H778" s="101">
        <f t="shared" si="295"/>
        <v>17337</v>
      </c>
      <c r="I778" s="101">
        <f t="shared" si="295"/>
        <v>15899</v>
      </c>
      <c r="J778" s="101">
        <f t="shared" si="295"/>
        <v>15059</v>
      </c>
      <c r="K778" s="101">
        <f t="shared" si="295"/>
        <v>55000</v>
      </c>
      <c r="L778" s="101">
        <f t="shared" si="295"/>
        <v>55000</v>
      </c>
      <c r="M778" s="101">
        <f t="shared" si="295"/>
        <v>55000</v>
      </c>
      <c r="N778" s="23"/>
      <c r="O778" s="23"/>
    </row>
    <row r="779" spans="1:15">
      <c r="A779" s="413"/>
      <c r="B779" s="414"/>
      <c r="C779" s="415" t="s">
        <v>527</v>
      </c>
      <c r="D779" s="416" t="s">
        <v>528</v>
      </c>
      <c r="E779" s="94">
        <f t="shared" si="257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529</v>
      </c>
      <c r="D780" s="420" t="s">
        <v>530</v>
      </c>
      <c r="E780" s="94">
        <f t="shared" si="257"/>
        <v>21657</v>
      </c>
      <c r="F780" s="417"/>
      <c r="G780" s="63">
        <v>3836</v>
      </c>
      <c r="H780" s="63">
        <v>6337</v>
      </c>
      <c r="I780" s="63">
        <v>5899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531</v>
      </c>
      <c r="C781" s="422"/>
      <c r="D781" s="423" t="s">
        <v>532</v>
      </c>
      <c r="E781" s="94">
        <f t="shared" si="257"/>
        <v>0</v>
      </c>
      <c r="F781" s="424">
        <f t="shared" ref="F781:M781" si="296">F782+F783+F784</f>
        <v>0</v>
      </c>
      <c r="G781" s="424">
        <f t="shared" si="296"/>
        <v>0</v>
      </c>
      <c r="H781" s="424">
        <f t="shared" si="296"/>
        <v>0</v>
      </c>
      <c r="I781" s="424">
        <f t="shared" si="296"/>
        <v>0</v>
      </c>
      <c r="J781" s="424">
        <f t="shared" si="296"/>
        <v>0</v>
      </c>
      <c r="K781" s="424">
        <f t="shared" si="296"/>
        <v>0</v>
      </c>
      <c r="L781" s="424">
        <f t="shared" si="296"/>
        <v>0</v>
      </c>
      <c r="M781" s="424">
        <f t="shared" si="296"/>
        <v>0</v>
      </c>
      <c r="N781" s="23"/>
      <c r="O781" s="23"/>
    </row>
    <row r="782" spans="1:15" hidden="1">
      <c r="A782" s="413"/>
      <c r="B782" s="425" t="s">
        <v>533</v>
      </c>
      <c r="C782" s="422"/>
      <c r="D782" s="423" t="s">
        <v>534</v>
      </c>
      <c r="E782" s="94">
        <f t="shared" si="257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535</v>
      </c>
      <c r="C783" s="428"/>
      <c r="D783" s="423" t="s">
        <v>129</v>
      </c>
      <c r="E783" s="94">
        <f t="shared" si="257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536</v>
      </c>
      <c r="C784" s="429"/>
      <c r="D784" s="423" t="s">
        <v>537</v>
      </c>
      <c r="E784" s="94">
        <f t="shared" si="257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57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538</v>
      </c>
      <c r="C786" s="429"/>
      <c r="D786" s="423" t="s">
        <v>539</v>
      </c>
      <c r="E786" s="94">
        <f t="shared" si="257"/>
        <v>0</v>
      </c>
      <c r="F786" s="424">
        <f t="shared" ref="F786:M786" si="297">F787+F788+F789</f>
        <v>0</v>
      </c>
      <c r="G786" s="424">
        <f t="shared" si="297"/>
        <v>0</v>
      </c>
      <c r="H786" s="424">
        <f t="shared" si="297"/>
        <v>0</v>
      </c>
      <c r="I786" s="424">
        <f t="shared" si="297"/>
        <v>0</v>
      </c>
      <c r="J786" s="424">
        <f t="shared" si="297"/>
        <v>0</v>
      </c>
      <c r="K786" s="424">
        <f t="shared" si="297"/>
        <v>0</v>
      </c>
      <c r="L786" s="424">
        <f t="shared" si="297"/>
        <v>0</v>
      </c>
      <c r="M786" s="424">
        <f t="shared" si="297"/>
        <v>0</v>
      </c>
      <c r="N786" s="23"/>
      <c r="O786" s="23"/>
    </row>
    <row r="787" spans="1:15" hidden="1">
      <c r="A787" s="413"/>
      <c r="B787" s="430"/>
      <c r="C787" s="429" t="s">
        <v>540</v>
      </c>
      <c r="D787" s="423" t="s">
        <v>541</v>
      </c>
      <c r="E787" s="94">
        <f t="shared" ref="E787:E853" si="298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542</v>
      </c>
      <c r="D788" s="431" t="s">
        <v>543</v>
      </c>
      <c r="E788" s="94">
        <f t="shared" si="298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544</v>
      </c>
      <c r="D789" s="433" t="s">
        <v>545</v>
      </c>
      <c r="E789" s="94">
        <f t="shared" si="298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546</v>
      </c>
      <c r="C790" s="435"/>
      <c r="D790" s="436" t="s">
        <v>547</v>
      </c>
      <c r="E790" s="94">
        <f t="shared" si="298"/>
        <v>0</v>
      </c>
      <c r="F790" s="424">
        <f t="shared" ref="F790:M790" si="299">F791</f>
        <v>0</v>
      </c>
      <c r="G790" s="424">
        <f t="shared" si="299"/>
        <v>0</v>
      </c>
      <c r="H790" s="424">
        <f t="shared" si="299"/>
        <v>0</v>
      </c>
      <c r="I790" s="424">
        <f t="shared" si="299"/>
        <v>0</v>
      </c>
      <c r="J790" s="424">
        <f t="shared" si="299"/>
        <v>0</v>
      </c>
      <c r="K790" s="424">
        <f t="shared" si="299"/>
        <v>0</v>
      </c>
      <c r="L790" s="424">
        <f t="shared" si="299"/>
        <v>0</v>
      </c>
      <c r="M790" s="424">
        <f t="shared" si="299"/>
        <v>0</v>
      </c>
      <c r="N790" s="23"/>
      <c r="O790" s="23"/>
    </row>
    <row r="791" spans="1:15" hidden="1">
      <c r="A791" s="413"/>
      <c r="B791" s="437" t="s">
        <v>548</v>
      </c>
      <c r="C791" s="438"/>
      <c r="D791" s="436" t="s">
        <v>549</v>
      </c>
      <c r="E791" s="94">
        <f t="shared" si="298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1">
      <c r="A792" s="413"/>
      <c r="B792" s="437"/>
      <c r="C792" s="429" t="s">
        <v>550</v>
      </c>
      <c r="D792" s="436" t="s">
        <v>551</v>
      </c>
      <c r="E792" s="94">
        <f t="shared" si="298"/>
        <v>0</v>
      </c>
      <c r="F792" s="424">
        <f t="shared" ref="F792:M792" si="300">F793</f>
        <v>0</v>
      </c>
      <c r="G792" s="424">
        <f t="shared" si="300"/>
        <v>0</v>
      </c>
      <c r="H792" s="424">
        <f t="shared" si="300"/>
        <v>0</v>
      </c>
      <c r="I792" s="424">
        <f t="shared" si="300"/>
        <v>0</v>
      </c>
      <c r="J792" s="424">
        <f t="shared" si="300"/>
        <v>0</v>
      </c>
      <c r="K792" s="424">
        <f t="shared" si="300"/>
        <v>0</v>
      </c>
      <c r="L792" s="424">
        <f t="shared" si="300"/>
        <v>0</v>
      </c>
      <c r="M792" s="424">
        <f t="shared" si="300"/>
        <v>0</v>
      </c>
      <c r="N792" s="23"/>
      <c r="O792" s="23"/>
    </row>
    <row r="793" spans="1:15">
      <c r="A793" s="413"/>
      <c r="B793" s="1320" t="s">
        <v>764</v>
      </c>
      <c r="C793" s="1321"/>
      <c r="D793" s="439" t="s">
        <v>553</v>
      </c>
      <c r="E793" s="94">
        <f t="shared" si="298"/>
        <v>0</v>
      </c>
      <c r="F793" s="424">
        <f t="shared" ref="F793:M793" si="301">F794+F795+F796+F797+F798+F799+F800+F801+F802+F803</f>
        <v>0</v>
      </c>
      <c r="G793" s="424">
        <f t="shared" si="301"/>
        <v>0</v>
      </c>
      <c r="H793" s="424">
        <f t="shared" si="301"/>
        <v>0</v>
      </c>
      <c r="I793" s="424">
        <f t="shared" si="301"/>
        <v>0</v>
      </c>
      <c r="J793" s="424">
        <f t="shared" si="301"/>
        <v>0</v>
      </c>
      <c r="K793" s="424">
        <f t="shared" si="301"/>
        <v>0</v>
      </c>
      <c r="L793" s="424">
        <f t="shared" si="301"/>
        <v>0</v>
      </c>
      <c r="M793" s="424">
        <f t="shared" si="301"/>
        <v>0</v>
      </c>
      <c r="N793" s="23"/>
      <c r="O793" s="23"/>
    </row>
    <row r="794" spans="1:15" hidden="1">
      <c r="A794" s="413"/>
      <c r="B794" s="440"/>
      <c r="C794" s="441" t="s">
        <v>554</v>
      </c>
      <c r="D794" s="442" t="s">
        <v>555</v>
      </c>
      <c r="E794" s="94">
        <f t="shared" si="298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556</v>
      </c>
      <c r="D795" s="445" t="s">
        <v>557</v>
      </c>
      <c r="E795" s="94">
        <f t="shared" si="298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558</v>
      </c>
      <c r="D796" s="439" t="s">
        <v>559</v>
      </c>
      <c r="E796" s="94">
        <f t="shared" si="298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560</v>
      </c>
      <c r="D797" s="423" t="s">
        <v>561</v>
      </c>
      <c r="E797" s="94">
        <f t="shared" si="298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562</v>
      </c>
      <c r="D798" s="423" t="s">
        <v>563</v>
      </c>
      <c r="E798" s="94">
        <f t="shared" si="298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1" hidden="1">
      <c r="A799" s="413"/>
      <c r="B799" s="430"/>
      <c r="C799" s="429" t="s">
        <v>564</v>
      </c>
      <c r="D799" s="423" t="s">
        <v>565</v>
      </c>
      <c r="E799" s="94">
        <f t="shared" si="298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1" hidden="1">
      <c r="A800" s="413"/>
      <c r="B800" s="430"/>
      <c r="C800" s="429" t="s">
        <v>566</v>
      </c>
      <c r="D800" s="423" t="s">
        <v>567</v>
      </c>
      <c r="E800" s="94">
        <f t="shared" si="298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1" hidden="1">
      <c r="A801" s="413"/>
      <c r="B801" s="427"/>
      <c r="C801" s="429" t="s">
        <v>568</v>
      </c>
      <c r="D801" s="423" t="s">
        <v>569</v>
      </c>
      <c r="E801" s="94">
        <f t="shared" si="298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1" hidden="1">
      <c r="A802" s="413"/>
      <c r="B802" s="427"/>
      <c r="C802" s="429" t="s">
        <v>570</v>
      </c>
      <c r="D802" s="423" t="s">
        <v>571</v>
      </c>
      <c r="E802" s="94">
        <f t="shared" si="298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idden="1">
      <c r="A803" s="413"/>
      <c r="B803" s="427"/>
      <c r="C803" s="429" t="s">
        <v>572</v>
      </c>
      <c r="D803" s="423" t="s">
        <v>573</v>
      </c>
      <c r="E803" s="94">
        <f t="shared" si="298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578</v>
      </c>
      <c r="D804" s="423" t="s">
        <v>579</v>
      </c>
      <c r="E804" s="94">
        <f t="shared" si="298"/>
        <v>0</v>
      </c>
      <c r="F804" s="424">
        <f t="shared" ref="F804:M804" si="302">F805+F807</f>
        <v>0</v>
      </c>
      <c r="G804" s="424">
        <f t="shared" si="302"/>
        <v>0</v>
      </c>
      <c r="H804" s="424">
        <f t="shared" si="302"/>
        <v>0</v>
      </c>
      <c r="I804" s="424">
        <f t="shared" si="302"/>
        <v>0</v>
      </c>
      <c r="J804" s="424">
        <f t="shared" si="302"/>
        <v>0</v>
      </c>
      <c r="K804" s="424">
        <f t="shared" si="302"/>
        <v>0</v>
      </c>
      <c r="L804" s="424">
        <f t="shared" si="302"/>
        <v>0</v>
      </c>
      <c r="M804" s="424">
        <f t="shared" si="302"/>
        <v>0</v>
      </c>
      <c r="N804" s="23"/>
      <c r="O804" s="23"/>
    </row>
    <row r="805" spans="1:15">
      <c r="A805" s="413"/>
      <c r="B805" s="427" t="s">
        <v>580</v>
      </c>
      <c r="C805" s="429" t="s">
        <v>765</v>
      </c>
      <c r="D805" s="423" t="s">
        <v>582</v>
      </c>
      <c r="E805" s="94">
        <f t="shared" si="298"/>
        <v>0</v>
      </c>
      <c r="F805" s="424">
        <f t="shared" ref="F805:M805" si="303">F806</f>
        <v>0</v>
      </c>
      <c r="G805" s="424">
        <f t="shared" si="303"/>
        <v>0</v>
      </c>
      <c r="H805" s="424">
        <f t="shared" si="303"/>
        <v>0</v>
      </c>
      <c r="I805" s="424">
        <f t="shared" si="303"/>
        <v>0</v>
      </c>
      <c r="J805" s="424">
        <f t="shared" si="303"/>
        <v>0</v>
      </c>
      <c r="K805" s="424">
        <f t="shared" si="303"/>
        <v>0</v>
      </c>
      <c r="L805" s="424">
        <f t="shared" si="303"/>
        <v>0</v>
      </c>
      <c r="M805" s="424">
        <f t="shared" si="303"/>
        <v>0</v>
      </c>
      <c r="N805" s="23"/>
      <c r="O805" s="23"/>
    </row>
    <row r="806" spans="1:15">
      <c r="A806" s="413"/>
      <c r="B806" s="427"/>
      <c r="C806" s="428" t="s">
        <v>691</v>
      </c>
      <c r="D806" s="423" t="s">
        <v>584</v>
      </c>
      <c r="E806" s="94">
        <f t="shared" si="298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587</v>
      </c>
      <c r="C807" s="450"/>
      <c r="D807" s="433" t="s">
        <v>588</v>
      </c>
      <c r="E807" s="94">
        <f t="shared" si="298"/>
        <v>0</v>
      </c>
      <c r="F807" s="424">
        <f t="shared" ref="F807:M807" si="304">F808+F809</f>
        <v>0</v>
      </c>
      <c r="G807" s="424">
        <f t="shared" si="304"/>
        <v>0</v>
      </c>
      <c r="H807" s="424">
        <f t="shared" si="304"/>
        <v>0</v>
      </c>
      <c r="I807" s="424">
        <f t="shared" si="304"/>
        <v>0</v>
      </c>
      <c r="J807" s="424">
        <f t="shared" si="304"/>
        <v>0</v>
      </c>
      <c r="K807" s="424">
        <f t="shared" si="304"/>
        <v>0</v>
      </c>
      <c r="L807" s="424">
        <f t="shared" si="304"/>
        <v>0</v>
      </c>
      <c r="M807" s="424">
        <f t="shared" si="304"/>
        <v>0</v>
      </c>
      <c r="N807" s="23"/>
      <c r="O807" s="23"/>
    </row>
    <row r="808" spans="1:15" ht="0.75" customHeight="1">
      <c r="A808" s="413"/>
      <c r="B808" s="449"/>
      <c r="C808" s="450" t="s">
        <v>589</v>
      </c>
      <c r="D808" s="433" t="s">
        <v>590</v>
      </c>
      <c r="E808" s="94">
        <f t="shared" si="298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591</v>
      </c>
      <c r="D809" s="445" t="s">
        <v>592</v>
      </c>
      <c r="E809" s="94">
        <f t="shared" si="298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766</v>
      </c>
      <c r="C810" s="430"/>
      <c r="D810" s="439" t="s">
        <v>594</v>
      </c>
      <c r="E810" s="94">
        <f t="shared" si="298"/>
        <v>0</v>
      </c>
      <c r="F810" s="424">
        <f t="shared" ref="F810:M810" si="305">F811</f>
        <v>0</v>
      </c>
      <c r="G810" s="424">
        <f t="shared" si="305"/>
        <v>0</v>
      </c>
      <c r="H810" s="424">
        <f t="shared" si="305"/>
        <v>0</v>
      </c>
      <c r="I810" s="424">
        <f t="shared" si="305"/>
        <v>0</v>
      </c>
      <c r="J810" s="424">
        <f t="shared" si="305"/>
        <v>0</v>
      </c>
      <c r="K810" s="424">
        <f t="shared" si="305"/>
        <v>0</v>
      </c>
      <c r="L810" s="424">
        <f t="shared" si="305"/>
        <v>0</v>
      </c>
      <c r="M810" s="424">
        <f t="shared" si="305"/>
        <v>0</v>
      </c>
      <c r="N810" s="23"/>
      <c r="O810" s="23"/>
    </row>
    <row r="811" spans="1:15" ht="11.25" customHeight="1">
      <c r="A811" s="413"/>
      <c r="B811" s="452" t="s">
        <v>595</v>
      </c>
      <c r="C811" s="422"/>
      <c r="D811" s="423" t="s">
        <v>596</v>
      </c>
      <c r="E811" s="94">
        <f t="shared" si="298"/>
        <v>0</v>
      </c>
      <c r="F811" s="424">
        <f t="shared" ref="F811:M811" si="306">F812+F813+F814+F815</f>
        <v>0</v>
      </c>
      <c r="G811" s="424">
        <f t="shared" si="306"/>
        <v>0</v>
      </c>
      <c r="H811" s="424">
        <f t="shared" si="306"/>
        <v>0</v>
      </c>
      <c r="I811" s="424">
        <f t="shared" si="306"/>
        <v>0</v>
      </c>
      <c r="J811" s="424">
        <f t="shared" si="306"/>
        <v>0</v>
      </c>
      <c r="K811" s="424">
        <f t="shared" si="306"/>
        <v>0</v>
      </c>
      <c r="L811" s="424">
        <f t="shared" si="306"/>
        <v>0</v>
      </c>
      <c r="M811" s="424">
        <f t="shared" si="306"/>
        <v>0</v>
      </c>
      <c r="N811" s="23"/>
      <c r="O811" s="23"/>
    </row>
    <row r="812" spans="1:15">
      <c r="A812" s="413"/>
      <c r="B812" s="453"/>
      <c r="C812" s="422" t="s">
        <v>597</v>
      </c>
      <c r="D812" s="423" t="s">
        <v>598</v>
      </c>
      <c r="E812" s="94">
        <f t="shared" si="298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599</v>
      </c>
      <c r="D813" s="423" t="s">
        <v>600</v>
      </c>
      <c r="E813" s="94">
        <f t="shared" si="298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601</v>
      </c>
      <c r="D814" s="423" t="s">
        <v>602</v>
      </c>
      <c r="E814" s="94">
        <f t="shared" si="298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603</v>
      </c>
      <c r="D815" s="423" t="s">
        <v>604</v>
      </c>
      <c r="E815" s="94">
        <f t="shared" si="298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298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605</v>
      </c>
      <c r="C817" s="456"/>
      <c r="D817" s="439" t="s">
        <v>606</v>
      </c>
      <c r="E817" s="94">
        <f t="shared" si="298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07">H818+H819+H820+H821+H822+H823+H825+H826+H827+H828+H824</f>
        <v>0</v>
      </c>
      <c r="I817" s="458">
        <f t="shared" si="307"/>
        <v>0</v>
      </c>
      <c r="J817" s="458">
        <f t="shared" si="307"/>
        <v>0</v>
      </c>
      <c r="K817" s="458">
        <f t="shared" si="307"/>
        <v>0</v>
      </c>
      <c r="L817" s="458">
        <f t="shared" si="307"/>
        <v>0</v>
      </c>
      <c r="M817" s="458">
        <f t="shared" si="307"/>
        <v>0</v>
      </c>
      <c r="N817" s="23"/>
      <c r="O817" s="23"/>
    </row>
    <row r="818" spans="1:15" hidden="1">
      <c r="A818" s="413"/>
      <c r="B818" s="421" t="s">
        <v>607</v>
      </c>
      <c r="C818" s="456"/>
      <c r="D818" s="423" t="s">
        <v>608</v>
      </c>
      <c r="E818" s="94">
        <f t="shared" si="298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609</v>
      </c>
      <c r="C819" s="456"/>
      <c r="D819" s="459" t="s">
        <v>610</v>
      </c>
      <c r="E819" s="94">
        <f t="shared" si="298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611</v>
      </c>
      <c r="D820" s="461" t="s">
        <v>612</v>
      </c>
      <c r="E820" s="94">
        <f t="shared" si="298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613</v>
      </c>
      <c r="C821" s="462"/>
      <c r="D821" s="439" t="s">
        <v>614</v>
      </c>
      <c r="E821" s="94">
        <f t="shared" si="298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615</v>
      </c>
      <c r="C822" s="462"/>
      <c r="D822" s="439" t="s">
        <v>616</v>
      </c>
      <c r="E822" s="94">
        <f t="shared" si="298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617</v>
      </c>
      <c r="C823" s="465"/>
      <c r="D823" s="439" t="s">
        <v>618</v>
      </c>
      <c r="E823" s="94">
        <f t="shared" si="298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322" t="s">
        <v>619</v>
      </c>
      <c r="C824" s="1323"/>
      <c r="D824" s="439" t="s">
        <v>620</v>
      </c>
      <c r="E824" s="94">
        <f t="shared" si="298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621</v>
      </c>
      <c r="C825" s="465"/>
      <c r="D825" s="439" t="s">
        <v>622</v>
      </c>
      <c r="E825" s="94">
        <f t="shared" si="298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623</v>
      </c>
      <c r="C826" s="462"/>
      <c r="D826" s="439" t="s">
        <v>624</v>
      </c>
      <c r="E826" s="94">
        <f t="shared" si="298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625</v>
      </c>
      <c r="C827" s="462"/>
      <c r="D827" s="439" t="s">
        <v>626</v>
      </c>
      <c r="E827" s="94">
        <f t="shared" si="298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627</v>
      </c>
      <c r="C828" s="466"/>
      <c r="D828" s="445" t="s">
        <v>628</v>
      </c>
      <c r="E828" s="467">
        <f t="shared" si="298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629</v>
      </c>
      <c r="C829" s="468"/>
      <c r="D829" s="439" t="s">
        <v>630</v>
      </c>
      <c r="E829" s="94">
        <f t="shared" si="298"/>
        <v>0</v>
      </c>
      <c r="F829" s="448">
        <f t="shared" ref="F829:M829" si="308">F830+F834</f>
        <v>0</v>
      </c>
      <c r="G829" s="448">
        <f t="shared" si="308"/>
        <v>0</v>
      </c>
      <c r="H829" s="448">
        <f t="shared" si="308"/>
        <v>0</v>
      </c>
      <c r="I829" s="448">
        <f t="shared" si="308"/>
        <v>0</v>
      </c>
      <c r="J829" s="448">
        <f t="shared" si="308"/>
        <v>0</v>
      </c>
      <c r="K829" s="448">
        <f t="shared" si="308"/>
        <v>0</v>
      </c>
      <c r="L829" s="448">
        <f t="shared" si="308"/>
        <v>0</v>
      </c>
      <c r="M829" s="448">
        <f t="shared" si="308"/>
        <v>0</v>
      </c>
      <c r="N829" s="23"/>
      <c r="O829" s="23"/>
    </row>
    <row r="830" spans="1:15">
      <c r="A830" s="413"/>
      <c r="B830" s="427" t="s">
        <v>631</v>
      </c>
      <c r="C830" s="468"/>
      <c r="D830" s="439" t="s">
        <v>632</v>
      </c>
      <c r="E830" s="94">
        <f t="shared" si="298"/>
        <v>0</v>
      </c>
      <c r="F830" s="448">
        <f t="shared" ref="F830:M830" si="309">F831+F832</f>
        <v>0</v>
      </c>
      <c r="G830" s="448">
        <f t="shared" si="309"/>
        <v>0</v>
      </c>
      <c r="H830" s="448">
        <f t="shared" si="309"/>
        <v>0</v>
      </c>
      <c r="I830" s="448">
        <f t="shared" si="309"/>
        <v>0</v>
      </c>
      <c r="J830" s="448">
        <f t="shared" si="309"/>
        <v>0</v>
      </c>
      <c r="K830" s="448">
        <f t="shared" si="309"/>
        <v>0</v>
      </c>
      <c r="L830" s="448">
        <f t="shared" si="309"/>
        <v>0</v>
      </c>
      <c r="M830" s="448">
        <f t="shared" si="309"/>
        <v>0</v>
      </c>
      <c r="N830" s="23"/>
      <c r="O830" s="23"/>
    </row>
    <row r="831" spans="1:15" ht="1.5" hidden="1" customHeight="1">
      <c r="A831" s="413"/>
      <c r="B831" s="452"/>
      <c r="C831" s="469" t="s">
        <v>633</v>
      </c>
      <c r="D831" s="439" t="s">
        <v>634</v>
      </c>
      <c r="E831" s="94">
        <f t="shared" si="298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635</v>
      </c>
      <c r="C832" s="471"/>
      <c r="D832" s="423" t="s">
        <v>636</v>
      </c>
      <c r="E832" s="94">
        <f t="shared" si="298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298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637</v>
      </c>
      <c r="C834" s="474"/>
      <c r="D834" s="439" t="s">
        <v>638</v>
      </c>
      <c r="E834" s="94">
        <f t="shared" si="298"/>
        <v>0</v>
      </c>
      <c r="F834" s="448">
        <f t="shared" ref="F834:M834" si="310">F835+F836</f>
        <v>0</v>
      </c>
      <c r="G834" s="448">
        <f t="shared" si="310"/>
        <v>0</v>
      </c>
      <c r="H834" s="448">
        <f t="shared" si="310"/>
        <v>0</v>
      </c>
      <c r="I834" s="448">
        <f t="shared" si="310"/>
        <v>0</v>
      </c>
      <c r="J834" s="448">
        <f t="shared" si="310"/>
        <v>0</v>
      </c>
      <c r="K834" s="448">
        <f t="shared" si="310"/>
        <v>0</v>
      </c>
      <c r="L834" s="448">
        <f t="shared" si="310"/>
        <v>0</v>
      </c>
      <c r="M834" s="448">
        <f t="shared" si="310"/>
        <v>0</v>
      </c>
      <c r="N834" s="23"/>
      <c r="O834" s="23"/>
    </row>
    <row r="835" spans="1:15" hidden="1">
      <c r="A835" s="413"/>
      <c r="B835" s="427" t="s">
        <v>639</v>
      </c>
      <c r="C835" s="428"/>
      <c r="D835" s="423" t="s">
        <v>640</v>
      </c>
      <c r="E835" s="94">
        <f t="shared" si="298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641</v>
      </c>
      <c r="C836" s="429"/>
      <c r="D836" s="423" t="s">
        <v>642</v>
      </c>
      <c r="E836" s="94">
        <f t="shared" si="298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643</v>
      </c>
      <c r="C837" s="454"/>
      <c r="D837" s="423" t="s">
        <v>767</v>
      </c>
      <c r="E837" s="94">
        <f t="shared" si="298"/>
        <v>0</v>
      </c>
      <c r="F837" s="448">
        <f t="shared" ref="F837:M837" si="311">F838</f>
        <v>0</v>
      </c>
      <c r="G837" s="448">
        <f t="shared" si="311"/>
        <v>0</v>
      </c>
      <c r="H837" s="448">
        <f t="shared" si="311"/>
        <v>0</v>
      </c>
      <c r="I837" s="448">
        <f t="shared" si="311"/>
        <v>0</v>
      </c>
      <c r="J837" s="448">
        <f t="shared" si="311"/>
        <v>0</v>
      </c>
      <c r="K837" s="448">
        <f t="shared" si="311"/>
        <v>0</v>
      </c>
      <c r="L837" s="448">
        <f t="shared" si="311"/>
        <v>0</v>
      </c>
      <c r="M837" s="448">
        <f t="shared" si="311"/>
        <v>0</v>
      </c>
      <c r="N837" s="23"/>
      <c r="O837" s="23"/>
    </row>
    <row r="838" spans="1:15">
      <c r="A838" s="413"/>
      <c r="B838" s="475" t="s">
        <v>645</v>
      </c>
      <c r="C838" s="476"/>
      <c r="D838" s="420" t="s">
        <v>646</v>
      </c>
      <c r="E838" s="94">
        <f t="shared" si="298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324" t="s">
        <v>647</v>
      </c>
      <c r="B839" s="1325"/>
      <c r="C839" s="1326"/>
      <c r="D839" s="477"/>
      <c r="E839" s="154">
        <f t="shared" si="298"/>
        <v>101591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12">H841+H852+H865+H885+H896+H900+H878+H881</f>
        <v>74656</v>
      </c>
      <c r="I839" s="478">
        <f t="shared" si="312"/>
        <v>5033</v>
      </c>
      <c r="J839" s="478">
        <f t="shared" si="312"/>
        <v>3000</v>
      </c>
      <c r="K839" s="478">
        <f t="shared" si="312"/>
        <v>22304</v>
      </c>
      <c r="L839" s="478">
        <f t="shared" si="312"/>
        <v>16713</v>
      </c>
      <c r="M839" s="478">
        <f t="shared" si="312"/>
        <v>7499</v>
      </c>
      <c r="N839" s="23"/>
      <c r="O839" s="23" t="s">
        <v>648</v>
      </c>
    </row>
    <row r="840" spans="1:15">
      <c r="A840" s="479"/>
      <c r="B840" s="407" t="s">
        <v>768</v>
      </c>
      <c r="C840" s="480"/>
      <c r="D840" s="99"/>
      <c r="E840" s="154">
        <f t="shared" si="298"/>
        <v>70690</v>
      </c>
      <c r="F840" s="101"/>
      <c r="G840" s="101">
        <f>G841+G865+G852+G881+G878</f>
        <v>5147</v>
      </c>
      <c r="H840" s="101">
        <f t="shared" ref="H840:M840" si="313">H841+H865+H852+H881+H878</f>
        <v>65543</v>
      </c>
      <c r="I840" s="101">
        <f t="shared" si="313"/>
        <v>0</v>
      </c>
      <c r="J840" s="101">
        <f t="shared" si="313"/>
        <v>0</v>
      </c>
      <c r="K840" s="101">
        <f t="shared" si="313"/>
        <v>7304</v>
      </c>
      <c r="L840" s="101">
        <f t="shared" si="313"/>
        <v>9738</v>
      </c>
      <c r="M840" s="101">
        <f t="shared" si="313"/>
        <v>7499</v>
      </c>
      <c r="N840" s="23"/>
      <c r="O840" s="23" t="s">
        <v>648</v>
      </c>
    </row>
    <row r="841" spans="1:15">
      <c r="A841" s="481"/>
      <c r="B841" s="482" t="s">
        <v>650</v>
      </c>
      <c r="C841" s="483"/>
      <c r="D841" s="445" t="s">
        <v>651</v>
      </c>
      <c r="E841" s="94">
        <f t="shared" si="298"/>
        <v>0</v>
      </c>
      <c r="F841" s="424">
        <f t="shared" ref="F841:M841" si="314">F842</f>
        <v>0</v>
      </c>
      <c r="G841" s="424">
        <f t="shared" si="314"/>
        <v>0</v>
      </c>
      <c r="H841" s="424">
        <f t="shared" si="314"/>
        <v>0</v>
      </c>
      <c r="I841" s="424">
        <f t="shared" si="314"/>
        <v>0</v>
      </c>
      <c r="J841" s="424">
        <f t="shared" si="314"/>
        <v>0</v>
      </c>
      <c r="K841" s="424">
        <f t="shared" si="314"/>
        <v>0</v>
      </c>
      <c r="L841" s="424">
        <f t="shared" si="314"/>
        <v>0</v>
      </c>
      <c r="M841" s="424">
        <f t="shared" si="314"/>
        <v>0</v>
      </c>
      <c r="N841" s="23"/>
      <c r="O841" s="23"/>
    </row>
    <row r="842" spans="1:15">
      <c r="A842" s="481"/>
      <c r="B842" s="437" t="s">
        <v>652</v>
      </c>
      <c r="C842" s="454"/>
      <c r="D842" s="439" t="s">
        <v>653</v>
      </c>
      <c r="E842" s="94">
        <f t="shared" si="298"/>
        <v>0</v>
      </c>
      <c r="F842" s="424">
        <f t="shared" ref="F842:M842" si="315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15"/>
        <v>0</v>
      </c>
      <c r="L842" s="424">
        <f t="shared" si="315"/>
        <v>0</v>
      </c>
      <c r="M842" s="424">
        <f t="shared" si="315"/>
        <v>0</v>
      </c>
      <c r="N842" s="23"/>
      <c r="O842" s="23"/>
    </row>
    <row r="843" spans="1:15" hidden="1">
      <c r="A843" s="481"/>
      <c r="B843" s="484"/>
      <c r="C843" s="485" t="s">
        <v>654</v>
      </c>
      <c r="D843" s="445" t="s">
        <v>655</v>
      </c>
      <c r="E843" s="94">
        <f t="shared" si="298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1.35" hidden="1">
      <c r="A844" s="481"/>
      <c r="B844" s="484"/>
      <c r="C844" s="486" t="s">
        <v>656</v>
      </c>
      <c r="D844" s="487" t="s">
        <v>657</v>
      </c>
      <c r="E844" s="94">
        <f t="shared" si="298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1" hidden="1">
      <c r="A845" s="481"/>
      <c r="B845" s="484"/>
      <c r="C845" s="486" t="s">
        <v>658</v>
      </c>
      <c r="D845" s="487" t="s">
        <v>659</v>
      </c>
      <c r="E845" s="94">
        <f t="shared" si="298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0.65" hidden="1">
      <c r="A846" s="481"/>
      <c r="B846" s="484"/>
      <c r="C846" s="485" t="s">
        <v>660</v>
      </c>
      <c r="D846" s="445" t="s">
        <v>661</v>
      </c>
      <c r="E846" s="94">
        <f t="shared" si="298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1.35" hidden="1">
      <c r="A847" s="481"/>
      <c r="B847" s="453"/>
      <c r="C847" s="488" t="s">
        <v>662</v>
      </c>
      <c r="D847" s="459" t="s">
        <v>663</v>
      </c>
      <c r="E847" s="94">
        <f t="shared" si="298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20.65" hidden="1">
      <c r="A848" s="481"/>
      <c r="B848" s="489"/>
      <c r="C848" s="490" t="s">
        <v>664</v>
      </c>
      <c r="D848" s="491" t="s">
        <v>665</v>
      </c>
      <c r="E848" s="94">
        <f t="shared" si="298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0.65" hidden="1">
      <c r="A849" s="481"/>
      <c r="B849" s="492"/>
      <c r="C849" s="490" t="s">
        <v>666</v>
      </c>
      <c r="D849" s="491" t="s">
        <v>667</v>
      </c>
      <c r="E849" s="94">
        <f t="shared" si="298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668</v>
      </c>
      <c r="D850" s="439" t="s">
        <v>669</v>
      </c>
      <c r="E850" s="94">
        <f t="shared" si="298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2.1">
      <c r="A851" s="481"/>
      <c r="B851" s="494"/>
      <c r="C851" s="495" t="s">
        <v>672</v>
      </c>
      <c r="D851" s="445" t="s">
        <v>673</v>
      </c>
      <c r="E851" s="94">
        <f t="shared" si="298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674</v>
      </c>
      <c r="C852" s="496"/>
      <c r="D852" s="439" t="s">
        <v>675</v>
      </c>
      <c r="E852" s="467">
        <f t="shared" si="298"/>
        <v>0</v>
      </c>
      <c r="F852" s="424">
        <f t="shared" ref="F852:M852" si="316">F853</f>
        <v>0</v>
      </c>
      <c r="G852" s="424">
        <f t="shared" si="316"/>
        <v>0</v>
      </c>
      <c r="H852" s="424">
        <f t="shared" si="316"/>
        <v>0</v>
      </c>
      <c r="I852" s="424">
        <f t="shared" si="316"/>
        <v>0</v>
      </c>
      <c r="J852" s="424">
        <f t="shared" si="316"/>
        <v>0</v>
      </c>
      <c r="K852" s="424">
        <f t="shared" si="316"/>
        <v>0</v>
      </c>
      <c r="L852" s="424">
        <f t="shared" si="316"/>
        <v>0</v>
      </c>
      <c r="M852" s="424">
        <f t="shared" si="316"/>
        <v>0</v>
      </c>
      <c r="N852" s="23"/>
      <c r="O852" s="23"/>
    </row>
    <row r="853" spans="1:15" ht="12" customHeight="1">
      <c r="A853" s="481"/>
      <c r="B853" s="497" t="s">
        <v>676</v>
      </c>
      <c r="C853" s="454"/>
      <c r="D853" s="439" t="s">
        <v>582</v>
      </c>
      <c r="E853" s="467">
        <f t="shared" si="298"/>
        <v>0</v>
      </c>
      <c r="F853" s="424">
        <f t="shared" ref="F853:M853" si="317">F857+F858+F859+F860+F861+F862+F863</f>
        <v>0</v>
      </c>
      <c r="G853" s="424">
        <f t="shared" si="317"/>
        <v>0</v>
      </c>
      <c r="H853" s="424">
        <f t="shared" si="317"/>
        <v>0</v>
      </c>
      <c r="I853" s="424">
        <f t="shared" si="317"/>
        <v>0</v>
      </c>
      <c r="J853" s="424">
        <f t="shared" si="317"/>
        <v>0</v>
      </c>
      <c r="K853" s="424">
        <f t="shared" si="317"/>
        <v>0</v>
      </c>
      <c r="L853" s="424">
        <f t="shared" si="317"/>
        <v>0</v>
      </c>
      <c r="M853" s="424">
        <f t="shared" si="317"/>
        <v>0</v>
      </c>
      <c r="N853" s="23"/>
      <c r="O853" s="23"/>
    </row>
    <row r="854" spans="1:15" hidden="1">
      <c r="A854" s="481"/>
      <c r="B854" s="498"/>
      <c r="C854" s="499" t="s">
        <v>677</v>
      </c>
      <c r="D854" s="500" t="s">
        <v>678</v>
      </c>
      <c r="E854" s="467">
        <f t="shared" ref="E854:E925" si="318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679</v>
      </c>
      <c r="D855" s="500" t="s">
        <v>680</v>
      </c>
      <c r="E855" s="467">
        <f t="shared" si="318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681</v>
      </c>
      <c r="D856" s="500" t="s">
        <v>682</v>
      </c>
      <c r="E856" s="467">
        <f t="shared" si="318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683</v>
      </c>
      <c r="D857" s="439" t="s">
        <v>684</v>
      </c>
      <c r="E857" s="467">
        <f t="shared" si="318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685</v>
      </c>
      <c r="D858" s="439" t="s">
        <v>686</v>
      </c>
      <c r="E858" s="467">
        <f t="shared" si="318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687</v>
      </c>
      <c r="D859" s="439" t="s">
        <v>688</v>
      </c>
      <c r="E859" s="467">
        <f t="shared" si="318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689</v>
      </c>
      <c r="D860" s="439" t="s">
        <v>690</v>
      </c>
      <c r="E860" s="467">
        <f t="shared" si="318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687</v>
      </c>
      <c r="C861" s="454"/>
      <c r="D861" s="439" t="s">
        <v>688</v>
      </c>
      <c r="E861" s="94">
        <f t="shared" si="318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692</v>
      </c>
      <c r="D862" s="439" t="s">
        <v>693</v>
      </c>
      <c r="E862" s="467">
        <f t="shared" si="318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694</v>
      </c>
      <c r="D863" s="439" t="s">
        <v>695</v>
      </c>
      <c r="E863" s="467">
        <f t="shared" si="318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18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696</v>
      </c>
      <c r="C865" s="502"/>
      <c r="D865" s="439" t="s">
        <v>697</v>
      </c>
      <c r="E865" s="467">
        <f t="shared" si="318"/>
        <v>70348</v>
      </c>
      <c r="F865" s="424">
        <f t="shared" ref="F865" si="319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0">H866+H867+H868+H869+H870+H871+H872+H873+H874+H875+H876+H877</f>
        <v>65543</v>
      </c>
      <c r="I865" s="424">
        <f t="shared" si="320"/>
        <v>0</v>
      </c>
      <c r="J865" s="424">
        <f t="shared" si="320"/>
        <v>0</v>
      </c>
      <c r="K865" s="424">
        <f t="shared" si="320"/>
        <v>7304</v>
      </c>
      <c r="L865" s="424">
        <f t="shared" si="320"/>
        <v>9738</v>
      </c>
      <c r="M865" s="424">
        <f t="shared" si="320"/>
        <v>7499</v>
      </c>
      <c r="N865" s="23"/>
      <c r="O865" s="23"/>
    </row>
    <row r="866" spans="1:15">
      <c r="A866" s="413"/>
      <c r="B866" s="434" t="s">
        <v>698</v>
      </c>
      <c r="C866" s="502"/>
      <c r="D866" s="423" t="s">
        <v>699</v>
      </c>
      <c r="E866" s="94">
        <f t="shared" si="318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700</v>
      </c>
      <c r="C867" s="454"/>
      <c r="D867" s="423" t="s">
        <v>701</v>
      </c>
      <c r="E867" s="94">
        <f t="shared" si="318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702</v>
      </c>
      <c r="C868" s="502"/>
      <c r="D868" s="423" t="s">
        <v>703</v>
      </c>
      <c r="E868" s="94">
        <f t="shared" si="318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704</v>
      </c>
      <c r="C869" s="503"/>
      <c r="D869" s="423" t="s">
        <v>705</v>
      </c>
      <c r="E869" s="94">
        <f t="shared" si="318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706</v>
      </c>
      <c r="C870" s="505"/>
      <c r="D870" s="423" t="s">
        <v>707</v>
      </c>
      <c r="E870" s="94">
        <f t="shared" si="318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708</v>
      </c>
      <c r="C871" s="454"/>
      <c r="D871" s="423" t="s">
        <v>709</v>
      </c>
      <c r="E871" s="94">
        <f t="shared" si="318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710</v>
      </c>
      <c r="C872" s="502"/>
      <c r="D872" s="423" t="s">
        <v>711</v>
      </c>
      <c r="E872" s="94">
        <f t="shared" si="318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712</v>
      </c>
      <c r="C873" s="502"/>
      <c r="D873" s="423" t="s">
        <v>713</v>
      </c>
      <c r="E873" s="94">
        <f t="shared" si="318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714</v>
      </c>
      <c r="C874" s="454"/>
      <c r="D874" s="423" t="s">
        <v>715</v>
      </c>
      <c r="E874" s="94">
        <f t="shared" si="318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716</v>
      </c>
      <c r="C875" s="502"/>
      <c r="D875" s="423" t="s">
        <v>717</v>
      </c>
      <c r="E875" s="94">
        <f t="shared" si="318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718</v>
      </c>
      <c r="C876" s="454"/>
      <c r="D876" s="423" t="s">
        <v>719</v>
      </c>
      <c r="E876" s="94">
        <f t="shared" si="318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327" t="s">
        <v>720</v>
      </c>
      <c r="C877" s="1328"/>
      <c r="D877" s="969" t="s">
        <v>721</v>
      </c>
      <c r="E877" s="94">
        <f t="shared" si="318"/>
        <v>70348</v>
      </c>
      <c r="F877" s="63"/>
      <c r="G877" s="63">
        <v>4805</v>
      </c>
      <c r="H877" s="63">
        <f>63719+1301+135+388</f>
        <v>65543</v>
      </c>
      <c r="I877" s="63"/>
      <c r="J877" s="158"/>
      <c r="K877" s="63">
        <v>7304</v>
      </c>
      <c r="L877" s="63">
        <v>9738</v>
      </c>
      <c r="M877" s="158">
        <v>7499</v>
      </c>
      <c r="N877" s="23"/>
      <c r="O877" s="23"/>
    </row>
    <row r="878" spans="1:15" ht="12.75" customHeight="1">
      <c r="A878" s="413"/>
      <c r="B878" s="1329" t="s">
        <v>769</v>
      </c>
      <c r="C878" s="1330"/>
      <c r="D878" s="508">
        <v>58</v>
      </c>
      <c r="E878" s="94">
        <f t="shared" si="318"/>
        <v>0</v>
      </c>
      <c r="F878" s="63"/>
      <c r="G878" s="509">
        <f>G879+G880</f>
        <v>0</v>
      </c>
      <c r="H878" s="509">
        <f t="shared" ref="H878:M878" si="321">H879+H880</f>
        <v>0</v>
      </c>
      <c r="I878" s="509">
        <f t="shared" si="321"/>
        <v>0</v>
      </c>
      <c r="J878" s="509">
        <f t="shared" si="321"/>
        <v>0</v>
      </c>
      <c r="K878" s="509">
        <f t="shared" si="321"/>
        <v>0</v>
      </c>
      <c r="L878" s="509">
        <f t="shared" si="321"/>
        <v>0</v>
      </c>
      <c r="M878" s="509">
        <f t="shared" si="321"/>
        <v>0</v>
      </c>
      <c r="N878" s="23"/>
      <c r="O878" s="23"/>
    </row>
    <row r="879" spans="1:15" ht="12.75" customHeight="1">
      <c r="A879" s="413"/>
      <c r="B879" s="1331" t="s">
        <v>770</v>
      </c>
      <c r="C879" s="1332"/>
      <c r="D879" s="510" t="s">
        <v>771</v>
      </c>
      <c r="E879" s="94">
        <f t="shared" si="318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700</v>
      </c>
      <c r="C880" s="389"/>
      <c r="D880" s="328" t="s">
        <v>730</v>
      </c>
      <c r="E880" s="154">
        <f t="shared" si="318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54" t="s">
        <v>733</v>
      </c>
      <c r="C881" s="1355"/>
      <c r="D881" s="511">
        <v>60</v>
      </c>
      <c r="E881" s="154">
        <f t="shared" si="318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22">I882+I883+I884</f>
        <v>0</v>
      </c>
      <c r="J881" s="458">
        <f t="shared" si="322"/>
        <v>0</v>
      </c>
      <c r="K881" s="458">
        <f t="shared" si="322"/>
        <v>0</v>
      </c>
      <c r="L881" s="458">
        <f t="shared" si="322"/>
        <v>0</v>
      </c>
      <c r="M881" s="458">
        <f t="shared" si="322"/>
        <v>0</v>
      </c>
      <c r="N881" s="23"/>
      <c r="O881" s="23"/>
    </row>
    <row r="882" spans="1:15" ht="12.75" customHeight="1">
      <c r="A882" s="413"/>
      <c r="B882" s="1356" t="s">
        <v>319</v>
      </c>
      <c r="C882" s="1357"/>
      <c r="D882" s="511" t="s">
        <v>772</v>
      </c>
      <c r="E882" s="154">
        <f t="shared" si="318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56" t="s">
        <v>321</v>
      </c>
      <c r="C883" s="1357"/>
      <c r="D883" s="511" t="s">
        <v>773</v>
      </c>
      <c r="E883" s="154">
        <f t="shared" si="318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56" t="s">
        <v>323</v>
      </c>
      <c r="C884" s="1357"/>
      <c r="D884" s="511" t="s">
        <v>774</v>
      </c>
      <c r="E884" s="154">
        <f t="shared" si="318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735</v>
      </c>
      <c r="C885" s="462"/>
      <c r="D885" s="439" t="s">
        <v>736</v>
      </c>
      <c r="E885" s="94">
        <f t="shared" si="318"/>
        <v>30901</v>
      </c>
      <c r="F885" s="424">
        <f t="shared" ref="F885:M885" si="323">F886+F896</f>
        <v>0</v>
      </c>
      <c r="G885" s="458">
        <f t="shared" si="323"/>
        <v>13755</v>
      </c>
      <c r="H885" s="458">
        <f t="shared" si="323"/>
        <v>9113</v>
      </c>
      <c r="I885" s="458">
        <f t="shared" si="323"/>
        <v>5033</v>
      </c>
      <c r="J885" s="458">
        <f t="shared" si="323"/>
        <v>3000</v>
      </c>
      <c r="K885" s="458">
        <f t="shared" si="323"/>
        <v>15000</v>
      </c>
      <c r="L885" s="458">
        <f t="shared" si="323"/>
        <v>6975</v>
      </c>
      <c r="M885" s="458">
        <f t="shared" si="323"/>
        <v>0</v>
      </c>
      <c r="N885" s="87"/>
      <c r="O885" s="23"/>
    </row>
    <row r="886" spans="1:15">
      <c r="A886" s="413"/>
      <c r="B886" s="457" t="s">
        <v>737</v>
      </c>
      <c r="C886" s="422"/>
      <c r="D886" s="423" t="s">
        <v>738</v>
      </c>
      <c r="E886" s="94">
        <f t="shared" si="318"/>
        <v>30901</v>
      </c>
      <c r="F886" s="424">
        <f t="shared" ref="F886:M886" si="324">F887+F892+F894</f>
        <v>0</v>
      </c>
      <c r="G886" s="458">
        <f t="shared" si="324"/>
        <v>13755</v>
      </c>
      <c r="H886" s="458">
        <f t="shared" si="324"/>
        <v>9113</v>
      </c>
      <c r="I886" s="458">
        <f t="shared" si="324"/>
        <v>5033</v>
      </c>
      <c r="J886" s="458">
        <f t="shared" si="324"/>
        <v>3000</v>
      </c>
      <c r="K886" s="458">
        <f t="shared" si="324"/>
        <v>15000</v>
      </c>
      <c r="L886" s="458">
        <f t="shared" si="324"/>
        <v>6975</v>
      </c>
      <c r="M886" s="458">
        <f t="shared" si="324"/>
        <v>0</v>
      </c>
      <c r="N886" s="23"/>
      <c r="O886" s="23"/>
    </row>
    <row r="887" spans="1:15">
      <c r="A887" s="413"/>
      <c r="B887" s="421" t="s">
        <v>739</v>
      </c>
      <c r="C887" s="422"/>
      <c r="D887" s="423" t="s">
        <v>740</v>
      </c>
      <c r="E887" s="217">
        <f t="shared" si="318"/>
        <v>11901</v>
      </c>
      <c r="F887" s="458">
        <f t="shared" ref="F887:M887" si="325">F888+F889+F890+F891</f>
        <v>0</v>
      </c>
      <c r="G887" s="458">
        <f t="shared" si="325"/>
        <v>8755</v>
      </c>
      <c r="H887" s="458">
        <f t="shared" si="325"/>
        <v>2113</v>
      </c>
      <c r="I887" s="458">
        <f t="shared" si="325"/>
        <v>1033</v>
      </c>
      <c r="J887" s="458">
        <f t="shared" si="325"/>
        <v>0</v>
      </c>
      <c r="K887" s="458">
        <f t="shared" si="325"/>
        <v>0</v>
      </c>
      <c r="L887" s="458">
        <f t="shared" si="325"/>
        <v>0</v>
      </c>
      <c r="M887" s="458">
        <f t="shared" si="325"/>
        <v>0</v>
      </c>
      <c r="N887" s="23"/>
      <c r="O887" s="23"/>
    </row>
    <row r="888" spans="1:15">
      <c r="A888" s="413"/>
      <c r="B888" s="425"/>
      <c r="C888" s="422" t="s">
        <v>741</v>
      </c>
      <c r="D888" s="423" t="s">
        <v>742</v>
      </c>
      <c r="E888" s="94">
        <f t="shared" si="318"/>
        <v>8939</v>
      </c>
      <c r="F888" s="448"/>
      <c r="G888" s="63">
        <v>6827</v>
      </c>
      <c r="H888" s="512">
        <f>1000+79</f>
        <v>1079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775</v>
      </c>
    </row>
    <row r="889" spans="1:15">
      <c r="A889" s="413"/>
      <c r="B889" s="425"/>
      <c r="C889" s="422" t="s">
        <v>743</v>
      </c>
      <c r="D889" s="423" t="s">
        <v>744</v>
      </c>
      <c r="E889" s="94">
        <f t="shared" si="318"/>
        <v>267</v>
      </c>
      <c r="F889" s="448"/>
      <c r="G889" s="63">
        <v>245</v>
      </c>
      <c r="H889" s="63">
        <f>7+15</f>
        <v>22</v>
      </c>
      <c r="I889" s="63"/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745</v>
      </c>
      <c r="D890" s="423" t="s">
        <v>746</v>
      </c>
      <c r="E890" s="94">
        <f t="shared" si="318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747</v>
      </c>
      <c r="D891" s="423" t="s">
        <v>748</v>
      </c>
      <c r="E891" s="94">
        <f t="shared" si="318"/>
        <v>2695</v>
      </c>
      <c r="F891" s="448"/>
      <c r="G891" s="63">
        <v>1683</v>
      </c>
      <c r="H891" s="63">
        <f>1011+1</f>
        <v>1012</v>
      </c>
      <c r="I891" s="63"/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749</v>
      </c>
      <c r="C892" s="462"/>
      <c r="D892" s="439" t="s">
        <v>750</v>
      </c>
      <c r="E892" s="94">
        <f t="shared" si="318"/>
        <v>0</v>
      </c>
      <c r="F892" s="424">
        <f t="shared" ref="F892:M892" si="326">F893</f>
        <v>0</v>
      </c>
      <c r="G892" s="417">
        <f t="shared" si="326"/>
        <v>0</v>
      </c>
      <c r="H892" s="417">
        <f t="shared" si="326"/>
        <v>0</v>
      </c>
      <c r="I892" s="417">
        <f t="shared" si="326"/>
        <v>0</v>
      </c>
      <c r="J892" s="417">
        <f t="shared" si="326"/>
        <v>0</v>
      </c>
      <c r="K892" s="417">
        <f t="shared" si="326"/>
        <v>0</v>
      </c>
      <c r="L892" s="417">
        <f t="shared" si="326"/>
        <v>0</v>
      </c>
      <c r="M892" s="417">
        <f t="shared" si="326"/>
        <v>0</v>
      </c>
      <c r="N892" s="23"/>
      <c r="O892" s="23"/>
    </row>
    <row r="893" spans="1:15">
      <c r="A893" s="413"/>
      <c r="B893" s="425"/>
      <c r="C893" s="428" t="s">
        <v>751</v>
      </c>
      <c r="D893" s="423" t="s">
        <v>752</v>
      </c>
      <c r="E893" s="94">
        <f t="shared" si="318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753</v>
      </c>
      <c r="C894" s="462"/>
      <c r="D894" s="439" t="s">
        <v>754</v>
      </c>
      <c r="E894" s="94">
        <f t="shared" si="318"/>
        <v>19000</v>
      </c>
      <c r="F894" s="424"/>
      <c r="G894" s="63">
        <v>5000</v>
      </c>
      <c r="H894" s="63">
        <f>4000+3000</f>
        <v>7000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18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755</v>
      </c>
      <c r="C896" s="462"/>
      <c r="D896" s="439" t="s">
        <v>756</v>
      </c>
      <c r="E896" s="94">
        <f t="shared" si="318"/>
        <v>0</v>
      </c>
      <c r="F896" s="424">
        <f t="shared" ref="F896:M897" si="327">F897</f>
        <v>0</v>
      </c>
      <c r="G896" s="417">
        <f t="shared" si="327"/>
        <v>0</v>
      </c>
      <c r="H896" s="417">
        <f t="shared" si="327"/>
        <v>0</v>
      </c>
      <c r="I896" s="417">
        <f t="shared" si="327"/>
        <v>0</v>
      </c>
      <c r="J896" s="417">
        <f t="shared" si="327"/>
        <v>0</v>
      </c>
      <c r="K896" s="417">
        <f t="shared" si="327"/>
        <v>0</v>
      </c>
      <c r="L896" s="417">
        <f t="shared" si="327"/>
        <v>0</v>
      </c>
      <c r="M896" s="417">
        <f t="shared" si="327"/>
        <v>0</v>
      </c>
      <c r="N896" s="23"/>
      <c r="O896" s="23"/>
    </row>
    <row r="897" spans="1:15">
      <c r="A897" s="413"/>
      <c r="B897" s="514" t="s">
        <v>757</v>
      </c>
      <c r="C897" s="515"/>
      <c r="D897" s="439" t="s">
        <v>758</v>
      </c>
      <c r="E897" s="94">
        <f t="shared" si="318"/>
        <v>0</v>
      </c>
      <c r="F897" s="424">
        <f t="shared" si="327"/>
        <v>0</v>
      </c>
      <c r="G897" s="417">
        <f t="shared" si="327"/>
        <v>0</v>
      </c>
      <c r="H897" s="417">
        <f t="shared" si="327"/>
        <v>0</v>
      </c>
      <c r="I897" s="417">
        <f t="shared" si="327"/>
        <v>0</v>
      </c>
      <c r="J897" s="417">
        <f t="shared" si="327"/>
        <v>0</v>
      </c>
      <c r="K897" s="417">
        <f t="shared" si="327"/>
        <v>0</v>
      </c>
      <c r="L897" s="417">
        <f t="shared" si="327"/>
        <v>0</v>
      </c>
      <c r="M897" s="417">
        <f t="shared" si="327"/>
        <v>0</v>
      </c>
      <c r="N897" s="23"/>
      <c r="O897" s="23"/>
    </row>
    <row r="898" spans="1:15">
      <c r="A898" s="413"/>
      <c r="B898" s="425"/>
      <c r="C898" s="428" t="s">
        <v>759</v>
      </c>
      <c r="D898" s="423" t="s">
        <v>760</v>
      </c>
      <c r="E898" s="94">
        <f t="shared" si="318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18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643</v>
      </c>
      <c r="C900" s="462"/>
      <c r="D900" s="439" t="s">
        <v>644</v>
      </c>
      <c r="E900" s="94">
        <f t="shared" si="318"/>
        <v>0</v>
      </c>
      <c r="F900" s="424">
        <f t="shared" ref="F900:M900" si="328">F901</f>
        <v>0</v>
      </c>
      <c r="G900" s="417">
        <f t="shared" si="328"/>
        <v>0</v>
      </c>
      <c r="H900" s="417">
        <f t="shared" si="328"/>
        <v>0</v>
      </c>
      <c r="I900" s="417">
        <f t="shared" si="328"/>
        <v>0</v>
      </c>
      <c r="J900" s="417">
        <f t="shared" si="328"/>
        <v>0</v>
      </c>
      <c r="K900" s="417">
        <f t="shared" si="328"/>
        <v>0</v>
      </c>
      <c r="L900" s="417">
        <f t="shared" si="328"/>
        <v>0</v>
      </c>
      <c r="M900" s="417">
        <f t="shared" si="328"/>
        <v>0</v>
      </c>
      <c r="N900" s="23"/>
      <c r="O900" s="23"/>
    </row>
    <row r="901" spans="1:15">
      <c r="A901" s="413"/>
      <c r="B901" s="425" t="s">
        <v>645</v>
      </c>
      <c r="C901" s="462"/>
      <c r="D901" s="439" t="s">
        <v>646</v>
      </c>
      <c r="E901" s="94">
        <f t="shared" si="318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776</v>
      </c>
      <c r="B902" s="517"/>
      <c r="C902" s="517"/>
      <c r="D902" s="518"/>
      <c r="E902" s="94">
        <f t="shared" si="318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777</v>
      </c>
      <c r="C903" s="521"/>
      <c r="D903" s="522" t="s">
        <v>778</v>
      </c>
      <c r="E903" s="154">
        <f t="shared" si="318"/>
        <v>164222</v>
      </c>
      <c r="F903" s="155">
        <f t="shared" ref="F903:M903" si="329">F904</f>
        <v>0</v>
      </c>
      <c r="G903" s="155">
        <f t="shared" si="329"/>
        <v>33238</v>
      </c>
      <c r="H903" s="155">
        <f t="shared" si="329"/>
        <v>91993</v>
      </c>
      <c r="I903" s="155">
        <f t="shared" si="329"/>
        <v>20932</v>
      </c>
      <c r="J903" s="155">
        <f t="shared" si="329"/>
        <v>18059</v>
      </c>
      <c r="K903" s="155">
        <f t="shared" si="329"/>
        <v>77304</v>
      </c>
      <c r="L903" s="155">
        <f t="shared" si="329"/>
        <v>71713</v>
      </c>
      <c r="M903" s="155">
        <f t="shared" si="329"/>
        <v>62499</v>
      </c>
      <c r="N903" s="23"/>
      <c r="O903" s="23"/>
    </row>
    <row r="904" spans="1:15">
      <c r="A904" s="519"/>
      <c r="B904" s="523"/>
      <c r="C904" s="523" t="s">
        <v>779</v>
      </c>
      <c r="D904" s="524" t="s">
        <v>780</v>
      </c>
      <c r="E904" s="94">
        <f t="shared" si="318"/>
        <v>164222</v>
      </c>
      <c r="F904" s="63"/>
      <c r="G904" s="63">
        <f t="shared" ref="G904:M904" si="330">G839+G777</f>
        <v>33238</v>
      </c>
      <c r="H904" s="63">
        <f t="shared" si="330"/>
        <v>91993</v>
      </c>
      <c r="I904" s="63">
        <f>I839+I777</f>
        <v>20932</v>
      </c>
      <c r="J904" s="63">
        <f t="shared" si="330"/>
        <v>18059</v>
      </c>
      <c r="K904" s="63">
        <f t="shared" si="330"/>
        <v>77304</v>
      </c>
      <c r="L904" s="63">
        <f t="shared" si="330"/>
        <v>71713</v>
      </c>
      <c r="M904" s="63">
        <f t="shared" si="330"/>
        <v>62499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18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781</v>
      </c>
      <c r="B906" s="528"/>
      <c r="C906" s="529"/>
      <c r="D906" s="530" t="s">
        <v>782</v>
      </c>
      <c r="E906" s="531">
        <f t="shared" si="318"/>
        <v>21329</v>
      </c>
      <c r="F906" s="532">
        <f t="shared" ref="F906:M906" si="331">F1024+F1025+F1026+F1027+F1028</f>
        <v>0</v>
      </c>
      <c r="G906" s="532">
        <f t="shared" si="331"/>
        <v>5333</v>
      </c>
      <c r="H906" s="532">
        <f t="shared" si="331"/>
        <v>5832</v>
      </c>
      <c r="I906" s="532">
        <f t="shared" si="331"/>
        <v>5830</v>
      </c>
      <c r="J906" s="532">
        <f t="shared" si="331"/>
        <v>4334</v>
      </c>
      <c r="K906" s="532">
        <f t="shared" si="331"/>
        <v>22985</v>
      </c>
      <c r="L906" s="532">
        <f t="shared" si="331"/>
        <v>24809</v>
      </c>
      <c r="M906" s="532">
        <f t="shared" si="331"/>
        <v>26650</v>
      </c>
      <c r="N906" s="23"/>
      <c r="O906" s="23"/>
    </row>
    <row r="907" spans="1:15">
      <c r="A907" s="1303" t="s">
        <v>522</v>
      </c>
      <c r="B907" s="1436"/>
      <c r="C907" s="1437"/>
      <c r="D907" s="266"/>
      <c r="E907" s="531">
        <f t="shared" si="318"/>
        <v>21329</v>
      </c>
      <c r="F907" s="268"/>
      <c r="G907" s="268">
        <f>G908+G968</f>
        <v>5333</v>
      </c>
      <c r="H907" s="268">
        <f t="shared" ref="H907:M907" si="332">H908+H968</f>
        <v>5832</v>
      </c>
      <c r="I907" s="268">
        <f t="shared" si="332"/>
        <v>5830</v>
      </c>
      <c r="J907" s="268">
        <f t="shared" si="332"/>
        <v>4334</v>
      </c>
      <c r="K907" s="268">
        <f t="shared" si="332"/>
        <v>22985</v>
      </c>
      <c r="L907" s="268">
        <f t="shared" si="332"/>
        <v>24809</v>
      </c>
      <c r="M907" s="268">
        <f t="shared" si="332"/>
        <v>26650</v>
      </c>
      <c r="N907" s="23"/>
      <c r="O907" s="23"/>
    </row>
    <row r="908" spans="1:15">
      <c r="A908" s="271"/>
      <c r="B908" s="272" t="s">
        <v>524</v>
      </c>
      <c r="C908" s="273"/>
      <c r="D908" s="274"/>
      <c r="E908" s="275">
        <f t="shared" si="318"/>
        <v>21328</v>
      </c>
      <c r="F908" s="276">
        <f t="shared" ref="F908:M908" si="333">F909+F958+F966</f>
        <v>0</v>
      </c>
      <c r="G908" s="276">
        <f t="shared" si="333"/>
        <v>5332</v>
      </c>
      <c r="H908" s="276">
        <f t="shared" si="333"/>
        <v>5832</v>
      </c>
      <c r="I908" s="276">
        <f t="shared" si="333"/>
        <v>5830</v>
      </c>
      <c r="J908" s="276">
        <f t="shared" si="333"/>
        <v>4334</v>
      </c>
      <c r="K908" s="276">
        <f t="shared" si="333"/>
        <v>22985</v>
      </c>
      <c r="L908" s="276">
        <f t="shared" si="333"/>
        <v>24809</v>
      </c>
      <c r="M908" s="276">
        <f t="shared" si="333"/>
        <v>26650</v>
      </c>
      <c r="N908" s="23"/>
      <c r="O908" s="23"/>
    </row>
    <row r="909" spans="1:15">
      <c r="A909" s="410"/>
      <c r="B909" s="407" t="s">
        <v>525</v>
      </c>
      <c r="C909" s="411"/>
      <c r="D909" s="412" t="s">
        <v>526</v>
      </c>
      <c r="E909" s="154">
        <f t="shared" si="318"/>
        <v>4258</v>
      </c>
      <c r="F909" s="101">
        <f t="shared" ref="F909:M909" si="334">F910+F911+F912+F917+F921+F923+F935+F941+F948</f>
        <v>0</v>
      </c>
      <c r="G909" s="101">
        <f t="shared" si="334"/>
        <v>832</v>
      </c>
      <c r="H909" s="101">
        <f t="shared" si="334"/>
        <v>1332</v>
      </c>
      <c r="I909" s="101">
        <f t="shared" si="334"/>
        <v>1330</v>
      </c>
      <c r="J909" s="101">
        <f t="shared" si="334"/>
        <v>764</v>
      </c>
      <c r="K909" s="101">
        <f t="shared" si="334"/>
        <v>4274</v>
      </c>
      <c r="L909" s="101">
        <f t="shared" si="334"/>
        <v>4274</v>
      </c>
      <c r="M909" s="101">
        <f t="shared" si="334"/>
        <v>4274</v>
      </c>
      <c r="N909" s="23"/>
      <c r="O909" s="23"/>
    </row>
    <row r="910" spans="1:15">
      <c r="A910" s="413"/>
      <c r="B910" s="414"/>
      <c r="C910" s="415" t="s">
        <v>527</v>
      </c>
      <c r="D910" s="416" t="s">
        <v>528</v>
      </c>
      <c r="E910" s="94">
        <f t="shared" si="318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529</v>
      </c>
      <c r="D911" s="420" t="s">
        <v>530</v>
      </c>
      <c r="E911" s="94">
        <f t="shared" si="318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531</v>
      </c>
      <c r="C912" s="422"/>
      <c r="D912" s="423" t="s">
        <v>532</v>
      </c>
      <c r="E912" s="94">
        <f t="shared" si="318"/>
        <v>0</v>
      </c>
      <c r="F912" s="424">
        <f t="shared" ref="F912:M912" si="335">F913+F914+F915</f>
        <v>0</v>
      </c>
      <c r="G912" s="424">
        <f t="shared" si="335"/>
        <v>0</v>
      </c>
      <c r="H912" s="424">
        <f t="shared" si="335"/>
        <v>0</v>
      </c>
      <c r="I912" s="424">
        <f t="shared" si="335"/>
        <v>0</v>
      </c>
      <c r="J912" s="424">
        <f t="shared" si="335"/>
        <v>0</v>
      </c>
      <c r="K912" s="424">
        <f t="shared" si="335"/>
        <v>0</v>
      </c>
      <c r="L912" s="424">
        <f t="shared" si="335"/>
        <v>0</v>
      </c>
      <c r="M912" s="424">
        <f t="shared" si="335"/>
        <v>0</v>
      </c>
      <c r="N912" s="23"/>
      <c r="O912" s="23"/>
    </row>
    <row r="913" spans="1:15" hidden="1">
      <c r="A913" s="533"/>
      <c r="B913" s="425" t="s">
        <v>533</v>
      </c>
      <c r="C913" s="422"/>
      <c r="D913" s="423" t="s">
        <v>534</v>
      </c>
      <c r="E913" s="94">
        <f t="shared" si="318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535</v>
      </c>
      <c r="C914" s="428"/>
      <c r="D914" s="423" t="s">
        <v>129</v>
      </c>
      <c r="E914" s="94">
        <f t="shared" si="318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536</v>
      </c>
      <c r="C915" s="429"/>
      <c r="D915" s="423" t="s">
        <v>537</v>
      </c>
      <c r="E915" s="94">
        <f t="shared" si="318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18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538</v>
      </c>
      <c r="C917" s="429"/>
      <c r="D917" s="423" t="s">
        <v>539</v>
      </c>
      <c r="E917" s="94">
        <f t="shared" si="318"/>
        <v>0</v>
      </c>
      <c r="F917" s="424">
        <f t="shared" ref="F917:M917" si="336">F918+F919+F920</f>
        <v>0</v>
      </c>
      <c r="G917" s="424">
        <f t="shared" si="336"/>
        <v>0</v>
      </c>
      <c r="H917" s="424">
        <f t="shared" si="336"/>
        <v>0</v>
      </c>
      <c r="I917" s="424">
        <f t="shared" si="336"/>
        <v>0</v>
      </c>
      <c r="J917" s="424">
        <f t="shared" si="336"/>
        <v>0</v>
      </c>
      <c r="K917" s="424">
        <f t="shared" si="336"/>
        <v>0</v>
      </c>
      <c r="L917" s="424">
        <f t="shared" si="336"/>
        <v>0</v>
      </c>
      <c r="M917" s="424">
        <f t="shared" si="336"/>
        <v>0</v>
      </c>
      <c r="N917" s="23"/>
      <c r="O917" s="23"/>
    </row>
    <row r="918" spans="1:15" hidden="1">
      <c r="A918" s="413"/>
      <c r="B918" s="430"/>
      <c r="C918" s="429" t="s">
        <v>540</v>
      </c>
      <c r="D918" s="423" t="s">
        <v>541</v>
      </c>
      <c r="E918" s="94">
        <f t="shared" si="318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542</v>
      </c>
      <c r="D919" s="431" t="s">
        <v>543</v>
      </c>
      <c r="E919" s="94">
        <f t="shared" si="318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544</v>
      </c>
      <c r="D920" s="445" t="s">
        <v>545</v>
      </c>
      <c r="E920" s="94">
        <f t="shared" si="318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546</v>
      </c>
      <c r="C921" s="435"/>
      <c r="D921" s="436" t="s">
        <v>547</v>
      </c>
      <c r="E921" s="467">
        <f t="shared" si="318"/>
        <v>1000</v>
      </c>
      <c r="F921" s="424">
        <f>F922</f>
        <v>0</v>
      </c>
      <c r="G921" s="458">
        <f>G922</f>
        <v>0</v>
      </c>
      <c r="H921" s="458">
        <f t="shared" ref="H921:M921" si="337">H922</f>
        <v>500</v>
      </c>
      <c r="I921" s="458">
        <f t="shared" si="337"/>
        <v>500</v>
      </c>
      <c r="J921" s="458">
        <f t="shared" si="337"/>
        <v>0</v>
      </c>
      <c r="K921" s="458">
        <f t="shared" si="337"/>
        <v>1000</v>
      </c>
      <c r="L921" s="458">
        <f t="shared" si="337"/>
        <v>1000</v>
      </c>
      <c r="M921" s="458">
        <f t="shared" si="337"/>
        <v>1000</v>
      </c>
      <c r="N921" s="23"/>
      <c r="O921" s="23"/>
    </row>
    <row r="922" spans="1:15" ht="15" customHeight="1">
      <c r="A922" s="413"/>
      <c r="B922" s="434" t="s">
        <v>548</v>
      </c>
      <c r="C922" s="438"/>
      <c r="D922" s="436" t="s">
        <v>549</v>
      </c>
      <c r="E922" s="94">
        <f t="shared" si="318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1">
      <c r="A923" s="413"/>
      <c r="B923" s="437"/>
      <c r="C923" s="429" t="s">
        <v>550</v>
      </c>
      <c r="D923" s="436" t="s">
        <v>551</v>
      </c>
      <c r="E923" s="94">
        <f t="shared" si="318"/>
        <v>3258</v>
      </c>
      <c r="F923" s="424">
        <f t="shared" ref="F923:M923" si="338">F924</f>
        <v>0</v>
      </c>
      <c r="G923" s="424">
        <f t="shared" si="338"/>
        <v>832</v>
      </c>
      <c r="H923" s="424">
        <f t="shared" si="338"/>
        <v>832</v>
      </c>
      <c r="I923" s="424">
        <f t="shared" si="338"/>
        <v>830</v>
      </c>
      <c r="J923" s="424">
        <f t="shared" si="338"/>
        <v>764</v>
      </c>
      <c r="K923" s="424">
        <f t="shared" si="338"/>
        <v>3274</v>
      </c>
      <c r="L923" s="424">
        <f t="shared" si="338"/>
        <v>3274</v>
      </c>
      <c r="M923" s="424">
        <f t="shared" si="338"/>
        <v>3274</v>
      </c>
      <c r="N923" s="23"/>
      <c r="O923" s="23"/>
    </row>
    <row r="924" spans="1:15">
      <c r="A924" s="413"/>
      <c r="B924" s="1320" t="s">
        <v>764</v>
      </c>
      <c r="C924" s="1321"/>
      <c r="D924" s="439" t="s">
        <v>553</v>
      </c>
      <c r="E924" s="94">
        <f t="shared" si="318"/>
        <v>3258</v>
      </c>
      <c r="F924" s="424">
        <f t="shared" ref="F924:M924" si="339">F925+F926+F927+F928+F929+F930+F931+F932+F933+F934</f>
        <v>0</v>
      </c>
      <c r="G924" s="424">
        <f t="shared" si="339"/>
        <v>832</v>
      </c>
      <c r="H924" s="424">
        <f t="shared" si="339"/>
        <v>832</v>
      </c>
      <c r="I924" s="424">
        <f t="shared" si="339"/>
        <v>830</v>
      </c>
      <c r="J924" s="424">
        <f t="shared" si="339"/>
        <v>764</v>
      </c>
      <c r="K924" s="424">
        <f t="shared" si="339"/>
        <v>3274</v>
      </c>
      <c r="L924" s="424">
        <f t="shared" si="339"/>
        <v>3274</v>
      </c>
      <c r="M924" s="424">
        <f t="shared" si="339"/>
        <v>3274</v>
      </c>
      <c r="N924" s="23"/>
      <c r="O924" s="23"/>
    </row>
    <row r="925" spans="1:15">
      <c r="A925" s="413"/>
      <c r="B925" s="440"/>
      <c r="C925" s="441" t="s">
        <v>554</v>
      </c>
      <c r="D925" s="534" t="s">
        <v>555</v>
      </c>
      <c r="E925" s="94">
        <f t="shared" si="318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556</v>
      </c>
      <c r="D926" s="445" t="s">
        <v>557</v>
      </c>
      <c r="E926" s="94">
        <f t="shared" ref="E926:E989" si="340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558</v>
      </c>
      <c r="D927" s="439" t="s">
        <v>559</v>
      </c>
      <c r="E927" s="94">
        <f t="shared" si="340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560</v>
      </c>
      <c r="D928" s="423" t="s">
        <v>561</v>
      </c>
      <c r="E928" s="94">
        <f t="shared" si="340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562</v>
      </c>
      <c r="D929" s="423" t="s">
        <v>563</v>
      </c>
      <c r="E929" s="94">
        <f t="shared" si="340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1" hidden="1">
      <c r="A930" s="413"/>
      <c r="B930" s="430"/>
      <c r="C930" s="429" t="s">
        <v>564</v>
      </c>
      <c r="D930" s="423" t="s">
        <v>565</v>
      </c>
      <c r="E930" s="94">
        <f t="shared" si="340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1" hidden="1">
      <c r="A931" s="413"/>
      <c r="B931" s="430"/>
      <c r="C931" s="429" t="s">
        <v>566</v>
      </c>
      <c r="D931" s="423" t="s">
        <v>567</v>
      </c>
      <c r="E931" s="94">
        <f t="shared" si="340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1" hidden="1">
      <c r="A932" s="413"/>
      <c r="B932" s="427"/>
      <c r="C932" s="429" t="s">
        <v>568</v>
      </c>
      <c r="D932" s="423" t="s">
        <v>569</v>
      </c>
      <c r="E932" s="94">
        <f t="shared" si="340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1" hidden="1">
      <c r="A933" s="413"/>
      <c r="B933" s="427"/>
      <c r="C933" s="429" t="s">
        <v>570</v>
      </c>
      <c r="D933" s="423" t="s">
        <v>571</v>
      </c>
      <c r="E933" s="94">
        <f t="shared" si="340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idden="1">
      <c r="A934" s="413"/>
      <c r="B934" s="427"/>
      <c r="C934" s="429" t="s">
        <v>572</v>
      </c>
      <c r="D934" s="423" t="s">
        <v>573</v>
      </c>
      <c r="E934" s="94">
        <f t="shared" si="340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578</v>
      </c>
      <c r="D935" s="423" t="s">
        <v>579</v>
      </c>
      <c r="E935" s="94">
        <f t="shared" si="340"/>
        <v>0</v>
      </c>
      <c r="F935" s="424">
        <f t="shared" ref="F935:M935" si="341">F936+F938</f>
        <v>0</v>
      </c>
      <c r="G935" s="424">
        <f t="shared" si="341"/>
        <v>0</v>
      </c>
      <c r="H935" s="424">
        <f t="shared" si="341"/>
        <v>0</v>
      </c>
      <c r="I935" s="424">
        <f t="shared" si="341"/>
        <v>0</v>
      </c>
      <c r="J935" s="424">
        <f t="shared" si="341"/>
        <v>0</v>
      </c>
      <c r="K935" s="424">
        <f t="shared" si="341"/>
        <v>0</v>
      </c>
      <c r="L935" s="424">
        <f t="shared" si="341"/>
        <v>0</v>
      </c>
      <c r="M935" s="424">
        <f t="shared" si="341"/>
        <v>0</v>
      </c>
      <c r="N935" s="23"/>
      <c r="O935" s="23"/>
    </row>
    <row r="936" spans="1:15">
      <c r="A936" s="413"/>
      <c r="B936" s="427" t="s">
        <v>580</v>
      </c>
      <c r="C936" s="429" t="s">
        <v>581</v>
      </c>
      <c r="D936" s="423" t="s">
        <v>582</v>
      </c>
      <c r="E936" s="94">
        <f t="shared" si="340"/>
        <v>0</v>
      </c>
      <c r="F936" s="424">
        <f t="shared" ref="F936:M936" si="342">F937</f>
        <v>0</v>
      </c>
      <c r="G936" s="448">
        <f t="shared" si="342"/>
        <v>0</v>
      </c>
      <c r="H936" s="448">
        <f t="shared" si="342"/>
        <v>0</v>
      </c>
      <c r="I936" s="448">
        <f t="shared" si="342"/>
        <v>0</v>
      </c>
      <c r="J936" s="448">
        <f t="shared" si="342"/>
        <v>0</v>
      </c>
      <c r="K936" s="448">
        <f t="shared" si="342"/>
        <v>0</v>
      </c>
      <c r="L936" s="448">
        <f t="shared" si="342"/>
        <v>0</v>
      </c>
      <c r="M936" s="448">
        <f t="shared" si="342"/>
        <v>0</v>
      </c>
      <c r="N936" s="23"/>
      <c r="O936" s="23"/>
    </row>
    <row r="937" spans="1:15">
      <c r="A937" s="413"/>
      <c r="B937" s="427"/>
      <c r="C937" s="428" t="s">
        <v>783</v>
      </c>
      <c r="D937" s="423" t="s">
        <v>784</v>
      </c>
      <c r="E937" s="94">
        <f t="shared" si="340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587</v>
      </c>
      <c r="C938" s="450"/>
      <c r="D938" s="433" t="s">
        <v>588</v>
      </c>
      <c r="E938" s="94">
        <f t="shared" si="340"/>
        <v>0</v>
      </c>
      <c r="F938" s="424">
        <f t="shared" ref="F938:M938" si="343">F939+F940</f>
        <v>0</v>
      </c>
      <c r="G938" s="448">
        <f t="shared" si="343"/>
        <v>0</v>
      </c>
      <c r="H938" s="448">
        <f t="shared" si="343"/>
        <v>0</v>
      </c>
      <c r="I938" s="448">
        <f t="shared" si="343"/>
        <v>0</v>
      </c>
      <c r="J938" s="448">
        <f t="shared" si="343"/>
        <v>0</v>
      </c>
      <c r="K938" s="448">
        <f t="shared" si="343"/>
        <v>0</v>
      </c>
      <c r="L938" s="448">
        <f t="shared" si="343"/>
        <v>0</v>
      </c>
      <c r="M938" s="448">
        <f t="shared" si="343"/>
        <v>0</v>
      </c>
      <c r="N938" s="23"/>
      <c r="O938" s="23"/>
    </row>
    <row r="939" spans="1:15" hidden="1">
      <c r="A939" s="413"/>
      <c r="B939" s="449"/>
      <c r="C939" s="450" t="s">
        <v>589</v>
      </c>
      <c r="D939" s="433" t="s">
        <v>590</v>
      </c>
      <c r="E939" s="94">
        <f t="shared" si="340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591</v>
      </c>
      <c r="D940" s="423" t="s">
        <v>592</v>
      </c>
      <c r="E940" s="94">
        <f t="shared" si="340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766</v>
      </c>
      <c r="C941" s="430"/>
      <c r="D941" s="439" t="s">
        <v>594</v>
      </c>
      <c r="E941" s="94">
        <f t="shared" si="340"/>
        <v>0</v>
      </c>
      <c r="F941" s="424">
        <f t="shared" ref="F941:M941" si="344">F942</f>
        <v>0</v>
      </c>
      <c r="G941" s="448">
        <f t="shared" si="344"/>
        <v>0</v>
      </c>
      <c r="H941" s="448">
        <f t="shared" si="344"/>
        <v>0</v>
      </c>
      <c r="I941" s="448">
        <f t="shared" si="344"/>
        <v>0</v>
      </c>
      <c r="J941" s="448">
        <f t="shared" si="344"/>
        <v>0</v>
      </c>
      <c r="K941" s="448">
        <f t="shared" si="344"/>
        <v>0</v>
      </c>
      <c r="L941" s="448">
        <f t="shared" si="344"/>
        <v>0</v>
      </c>
      <c r="M941" s="448">
        <f t="shared" si="344"/>
        <v>0</v>
      </c>
      <c r="N941" s="23"/>
      <c r="O941" s="23"/>
    </row>
    <row r="942" spans="1:15">
      <c r="A942" s="413"/>
      <c r="B942" s="452" t="s">
        <v>595</v>
      </c>
      <c r="C942" s="422"/>
      <c r="D942" s="423" t="s">
        <v>596</v>
      </c>
      <c r="E942" s="94">
        <f t="shared" si="340"/>
        <v>0</v>
      </c>
      <c r="F942" s="424">
        <f t="shared" ref="F942:M942" si="345">F943+F944+F945+F946</f>
        <v>0</v>
      </c>
      <c r="G942" s="448">
        <f t="shared" si="345"/>
        <v>0</v>
      </c>
      <c r="H942" s="448">
        <f t="shared" si="345"/>
        <v>0</v>
      </c>
      <c r="I942" s="448">
        <f t="shared" si="345"/>
        <v>0</v>
      </c>
      <c r="J942" s="448">
        <f t="shared" si="345"/>
        <v>0</v>
      </c>
      <c r="K942" s="448">
        <f t="shared" si="345"/>
        <v>0</v>
      </c>
      <c r="L942" s="448">
        <f t="shared" si="345"/>
        <v>0</v>
      </c>
      <c r="M942" s="448">
        <f t="shared" si="345"/>
        <v>0</v>
      </c>
      <c r="N942" s="23"/>
      <c r="O942" s="23"/>
    </row>
    <row r="943" spans="1:15" ht="0.75" customHeight="1">
      <c r="A943" s="413"/>
      <c r="B943" s="453"/>
      <c r="C943" s="422" t="s">
        <v>597</v>
      </c>
      <c r="D943" s="423" t="s">
        <v>598</v>
      </c>
      <c r="E943" s="94">
        <f t="shared" si="340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599</v>
      </c>
      <c r="D944" s="439" t="s">
        <v>600</v>
      </c>
      <c r="E944" s="94">
        <f t="shared" si="340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601</v>
      </c>
      <c r="D945" s="439" t="s">
        <v>602</v>
      </c>
      <c r="E945" s="94">
        <f t="shared" si="340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603</v>
      </c>
      <c r="D946" s="423" t="s">
        <v>604</v>
      </c>
      <c r="E946" s="94">
        <f t="shared" si="340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0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605</v>
      </c>
      <c r="C948" s="456"/>
      <c r="D948" s="423" t="s">
        <v>606</v>
      </c>
      <c r="E948" s="94">
        <f t="shared" si="340"/>
        <v>0</v>
      </c>
      <c r="F948" s="424">
        <f t="shared" ref="F948:M948" si="346">F949+F950+F951+F952+F953+F954+F955+F956+F957</f>
        <v>0</v>
      </c>
      <c r="G948" s="448">
        <f t="shared" si="346"/>
        <v>0</v>
      </c>
      <c r="H948" s="448">
        <f t="shared" si="346"/>
        <v>0</v>
      </c>
      <c r="I948" s="448">
        <f t="shared" si="346"/>
        <v>0</v>
      </c>
      <c r="J948" s="448">
        <f t="shared" si="346"/>
        <v>0</v>
      </c>
      <c r="K948" s="448">
        <f t="shared" si="346"/>
        <v>0</v>
      </c>
      <c r="L948" s="448">
        <f t="shared" si="346"/>
        <v>0</v>
      </c>
      <c r="M948" s="448">
        <f t="shared" si="346"/>
        <v>0</v>
      </c>
      <c r="N948" s="23"/>
      <c r="O948" s="23"/>
    </row>
    <row r="949" spans="1:15" hidden="1">
      <c r="A949" s="413"/>
      <c r="B949" s="421" t="s">
        <v>607</v>
      </c>
      <c r="C949" s="456"/>
      <c r="D949" s="423" t="s">
        <v>608</v>
      </c>
      <c r="E949" s="94">
        <f t="shared" si="340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609</v>
      </c>
      <c r="C950" s="456"/>
      <c r="D950" s="459" t="s">
        <v>610</v>
      </c>
      <c r="E950" s="94">
        <f t="shared" si="340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611</v>
      </c>
      <c r="C951" s="466"/>
      <c r="D951" s="445" t="s">
        <v>612</v>
      </c>
      <c r="E951" s="94">
        <f t="shared" si="340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613</v>
      </c>
      <c r="C952" s="462"/>
      <c r="D952" s="439" t="s">
        <v>614</v>
      </c>
      <c r="E952" s="94">
        <f t="shared" si="340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615</v>
      </c>
      <c r="C953" s="462"/>
      <c r="D953" s="439" t="s">
        <v>616</v>
      </c>
      <c r="E953" s="94">
        <f t="shared" si="340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617</v>
      </c>
      <c r="C954" s="465"/>
      <c r="D954" s="439" t="s">
        <v>618</v>
      </c>
      <c r="E954" s="94">
        <f t="shared" si="340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621</v>
      </c>
      <c r="C955" s="465"/>
      <c r="D955" s="439" t="s">
        <v>622</v>
      </c>
      <c r="E955" s="94">
        <f t="shared" si="340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623</v>
      </c>
      <c r="C956" s="462"/>
      <c r="D956" s="439" t="s">
        <v>624</v>
      </c>
      <c r="E956" s="94">
        <f t="shared" si="340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625</v>
      </c>
      <c r="C957" s="462"/>
      <c r="D957" s="439" t="s">
        <v>626</v>
      </c>
      <c r="E957" s="94">
        <f t="shared" si="340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629</v>
      </c>
      <c r="C958" s="468"/>
      <c r="D958" s="439" t="s">
        <v>630</v>
      </c>
      <c r="E958" s="94">
        <f t="shared" si="340"/>
        <v>17070</v>
      </c>
      <c r="F958" s="424">
        <f t="shared" ref="F958:M958" si="347">F959+F963</f>
        <v>0</v>
      </c>
      <c r="G958" s="458">
        <f t="shared" si="347"/>
        <v>4500</v>
      </c>
      <c r="H958" s="458">
        <f t="shared" si="347"/>
        <v>4500</v>
      </c>
      <c r="I958" s="458">
        <f t="shared" si="347"/>
        <v>4500</v>
      </c>
      <c r="J958" s="458">
        <f t="shared" si="347"/>
        <v>3570</v>
      </c>
      <c r="K958" s="458">
        <f t="shared" si="347"/>
        <v>18711</v>
      </c>
      <c r="L958" s="458">
        <f t="shared" si="347"/>
        <v>20535</v>
      </c>
      <c r="M958" s="458">
        <f t="shared" si="347"/>
        <v>22376</v>
      </c>
      <c r="N958" s="23"/>
      <c r="O958" s="23"/>
    </row>
    <row r="959" spans="1:15">
      <c r="A959" s="413"/>
      <c r="B959" s="427" t="s">
        <v>631</v>
      </c>
      <c r="C959" s="468"/>
      <c r="D959" s="439" t="s">
        <v>632</v>
      </c>
      <c r="E959" s="94">
        <f t="shared" si="340"/>
        <v>0</v>
      </c>
      <c r="F959" s="424">
        <f t="shared" ref="F959:M959" si="348">F960+F961</f>
        <v>0</v>
      </c>
      <c r="G959" s="458">
        <f t="shared" si="348"/>
        <v>0</v>
      </c>
      <c r="H959" s="458">
        <f t="shared" si="348"/>
        <v>0</v>
      </c>
      <c r="I959" s="458">
        <f t="shared" si="348"/>
        <v>0</v>
      </c>
      <c r="J959" s="458">
        <f t="shared" si="348"/>
        <v>0</v>
      </c>
      <c r="K959" s="458">
        <f t="shared" si="348"/>
        <v>0</v>
      </c>
      <c r="L959" s="458">
        <f t="shared" si="348"/>
        <v>0</v>
      </c>
      <c r="M959" s="458">
        <f t="shared" si="348"/>
        <v>0</v>
      </c>
      <c r="N959" s="23"/>
      <c r="O959" s="23"/>
    </row>
    <row r="960" spans="1:15" ht="21.4" hidden="1">
      <c r="A960" s="413"/>
      <c r="B960" s="452"/>
      <c r="C960" s="469" t="s">
        <v>633</v>
      </c>
      <c r="D960" s="439" t="s">
        <v>634</v>
      </c>
      <c r="E960" s="94">
        <f t="shared" si="340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635</v>
      </c>
      <c r="C961" s="471"/>
      <c r="D961" s="423" t="s">
        <v>636</v>
      </c>
      <c r="E961" s="94">
        <f t="shared" si="340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0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637</v>
      </c>
      <c r="C963" s="474"/>
      <c r="D963" s="439" t="s">
        <v>638</v>
      </c>
      <c r="E963" s="94">
        <f t="shared" si="340"/>
        <v>17070</v>
      </c>
      <c r="F963" s="424">
        <f t="shared" ref="F963:M963" si="349">F964+F965</f>
        <v>0</v>
      </c>
      <c r="G963" s="458">
        <f t="shared" si="349"/>
        <v>4500</v>
      </c>
      <c r="H963" s="458">
        <f t="shared" si="349"/>
        <v>4500</v>
      </c>
      <c r="I963" s="458">
        <f t="shared" si="349"/>
        <v>4500</v>
      </c>
      <c r="J963" s="458">
        <f t="shared" si="349"/>
        <v>3570</v>
      </c>
      <c r="K963" s="458">
        <f t="shared" si="349"/>
        <v>18711</v>
      </c>
      <c r="L963" s="458">
        <f t="shared" si="349"/>
        <v>20535</v>
      </c>
      <c r="M963" s="458">
        <f t="shared" si="349"/>
        <v>22376</v>
      </c>
      <c r="N963" s="23"/>
      <c r="O963" s="23"/>
    </row>
    <row r="964" spans="1:15">
      <c r="A964" s="413"/>
      <c r="B964" s="427" t="s">
        <v>639</v>
      </c>
      <c r="C964" s="428"/>
      <c r="D964" s="423" t="s">
        <v>640</v>
      </c>
      <c r="E964" s="94">
        <f t="shared" si="340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641</v>
      </c>
      <c r="C965" s="429"/>
      <c r="D965" s="423" t="s">
        <v>642</v>
      </c>
      <c r="E965" s="94">
        <f t="shared" si="340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643</v>
      </c>
      <c r="C966" s="454"/>
      <c r="D966" s="423" t="s">
        <v>767</v>
      </c>
      <c r="E966" s="94">
        <f t="shared" si="340"/>
        <v>0</v>
      </c>
      <c r="F966" s="424">
        <f t="shared" ref="F966:M966" si="350">F967</f>
        <v>0</v>
      </c>
      <c r="G966" s="424">
        <f t="shared" si="350"/>
        <v>0</v>
      </c>
      <c r="H966" s="424">
        <f t="shared" si="350"/>
        <v>0</v>
      </c>
      <c r="I966" s="424">
        <f t="shared" si="350"/>
        <v>0</v>
      </c>
      <c r="J966" s="424">
        <f t="shared" si="350"/>
        <v>0</v>
      </c>
      <c r="K966" s="424">
        <f t="shared" si="350"/>
        <v>0</v>
      </c>
      <c r="L966" s="424">
        <f t="shared" si="350"/>
        <v>0</v>
      </c>
      <c r="M966" s="424">
        <f t="shared" si="350"/>
        <v>0</v>
      </c>
      <c r="N966" s="23"/>
      <c r="O966" s="23"/>
    </row>
    <row r="967" spans="1:15">
      <c r="A967" s="413"/>
      <c r="B967" s="475" t="s">
        <v>645</v>
      </c>
      <c r="C967" s="476"/>
      <c r="D967" s="420" t="s">
        <v>646</v>
      </c>
      <c r="E967" s="94">
        <f t="shared" si="340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324" t="s">
        <v>647</v>
      </c>
      <c r="B968" s="1325"/>
      <c r="C968" s="1326"/>
      <c r="D968" s="477"/>
      <c r="E968" s="154">
        <f t="shared" si="340"/>
        <v>1</v>
      </c>
      <c r="F968" s="478">
        <f t="shared" ref="F968:M968" si="351">F969+F980+F993+F1006</f>
        <v>0</v>
      </c>
      <c r="G968" s="478">
        <f t="shared" si="351"/>
        <v>1</v>
      </c>
      <c r="H968" s="478">
        <f t="shared" si="351"/>
        <v>0</v>
      </c>
      <c r="I968" s="478">
        <f t="shared" si="351"/>
        <v>0</v>
      </c>
      <c r="J968" s="478">
        <f t="shared" si="351"/>
        <v>0</v>
      </c>
      <c r="K968" s="478">
        <f t="shared" si="351"/>
        <v>0</v>
      </c>
      <c r="L968" s="478">
        <f t="shared" si="351"/>
        <v>0</v>
      </c>
      <c r="M968" s="478">
        <f t="shared" si="351"/>
        <v>0</v>
      </c>
      <c r="N968" s="23"/>
      <c r="O968" s="23"/>
    </row>
    <row r="969" spans="1:15">
      <c r="A969" s="413"/>
      <c r="B969" s="537" t="s">
        <v>650</v>
      </c>
      <c r="C969" s="538"/>
      <c r="D969" s="539" t="s">
        <v>651</v>
      </c>
      <c r="E969" s="154">
        <f t="shared" si="340"/>
        <v>1</v>
      </c>
      <c r="F969" s="101">
        <f t="shared" ref="F969:M969" si="352">F970</f>
        <v>0</v>
      </c>
      <c r="G969" s="101">
        <f t="shared" si="352"/>
        <v>1</v>
      </c>
      <c r="H969" s="101">
        <f t="shared" si="352"/>
        <v>0</v>
      </c>
      <c r="I969" s="101">
        <f t="shared" si="352"/>
        <v>0</v>
      </c>
      <c r="J969" s="101">
        <f t="shared" si="352"/>
        <v>0</v>
      </c>
      <c r="K969" s="101">
        <f t="shared" si="352"/>
        <v>0</v>
      </c>
      <c r="L969" s="101">
        <f t="shared" si="352"/>
        <v>0</v>
      </c>
      <c r="M969" s="101">
        <f t="shared" si="352"/>
        <v>0</v>
      </c>
      <c r="N969" s="23"/>
      <c r="O969" s="23"/>
    </row>
    <row r="970" spans="1:15">
      <c r="A970" s="413"/>
      <c r="B970" s="475" t="s">
        <v>652</v>
      </c>
      <c r="C970" s="476"/>
      <c r="D970" s="540" t="s">
        <v>653</v>
      </c>
      <c r="E970" s="94">
        <f t="shared" si="340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53">H971+H972+H973+H974+H975+H976+H977+H978+H979</f>
        <v>0</v>
      </c>
      <c r="I970" s="417">
        <f t="shared" si="353"/>
        <v>0</v>
      </c>
      <c r="J970" s="417">
        <f t="shared" si="353"/>
        <v>0</v>
      </c>
      <c r="K970" s="417">
        <f t="shared" si="353"/>
        <v>0</v>
      </c>
      <c r="L970" s="417">
        <f t="shared" si="353"/>
        <v>0</v>
      </c>
      <c r="M970" s="417">
        <f t="shared" si="353"/>
        <v>0</v>
      </c>
      <c r="N970" s="23"/>
      <c r="O970" s="23"/>
    </row>
    <row r="971" spans="1:15" ht="0.75" customHeight="1">
      <c r="A971" s="413"/>
      <c r="B971" s="541"/>
      <c r="C971" s="542" t="s">
        <v>654</v>
      </c>
      <c r="D971" s="539" t="s">
        <v>655</v>
      </c>
      <c r="E971" s="94">
        <f t="shared" si="340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656</v>
      </c>
      <c r="D972" s="544" t="s">
        <v>657</v>
      </c>
      <c r="E972" s="94">
        <f t="shared" si="340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658</v>
      </c>
      <c r="D973" s="544" t="s">
        <v>659</v>
      </c>
      <c r="E973" s="94">
        <f t="shared" si="340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660</v>
      </c>
      <c r="D974" s="539" t="s">
        <v>661</v>
      </c>
      <c r="E974" s="94">
        <f t="shared" si="340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662</v>
      </c>
      <c r="D975" s="547" t="s">
        <v>663</v>
      </c>
      <c r="E975" s="94">
        <f t="shared" si="340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664</v>
      </c>
      <c r="D976" s="548" t="s">
        <v>665</v>
      </c>
      <c r="E976" s="94">
        <f t="shared" si="340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666</v>
      </c>
      <c r="D977" s="551" t="s">
        <v>667</v>
      </c>
      <c r="E977" s="94">
        <f t="shared" si="340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668</v>
      </c>
      <c r="D978" s="331" t="s">
        <v>669</v>
      </c>
      <c r="E978" s="94">
        <f t="shared" si="340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785</v>
      </c>
      <c r="D979" s="556" t="s">
        <v>671</v>
      </c>
      <c r="E979" s="94">
        <f t="shared" si="340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674</v>
      </c>
      <c r="C980" s="496"/>
      <c r="D980" s="439" t="s">
        <v>675</v>
      </c>
      <c r="E980" s="94">
        <f t="shared" si="340"/>
        <v>0</v>
      </c>
      <c r="F980" s="424">
        <f t="shared" ref="F980:M980" si="354">F981</f>
        <v>0</v>
      </c>
      <c r="G980" s="424">
        <f t="shared" si="354"/>
        <v>0</v>
      </c>
      <c r="H980" s="424">
        <f t="shared" si="354"/>
        <v>0</v>
      </c>
      <c r="I980" s="424">
        <f t="shared" si="354"/>
        <v>0</v>
      </c>
      <c r="J980" s="424">
        <f t="shared" si="354"/>
        <v>0</v>
      </c>
      <c r="K980" s="424">
        <f t="shared" si="354"/>
        <v>0</v>
      </c>
      <c r="L980" s="424">
        <f t="shared" si="354"/>
        <v>0</v>
      </c>
      <c r="M980" s="424">
        <f t="shared" si="354"/>
        <v>0</v>
      </c>
      <c r="N980" s="23"/>
      <c r="O980" s="23"/>
    </row>
    <row r="981" spans="1:15" ht="11.25" customHeight="1">
      <c r="A981" s="413"/>
      <c r="B981" s="557" t="s">
        <v>676</v>
      </c>
      <c r="C981" s="454"/>
      <c r="D981" s="423" t="s">
        <v>582</v>
      </c>
      <c r="E981" s="94">
        <f t="shared" si="340"/>
        <v>0</v>
      </c>
      <c r="F981" s="424">
        <f t="shared" ref="F981:M981" si="355">F985+F986+F987+F988+F989+F990+F991</f>
        <v>0</v>
      </c>
      <c r="G981" s="424">
        <f t="shared" si="355"/>
        <v>0</v>
      </c>
      <c r="H981" s="424">
        <f t="shared" si="355"/>
        <v>0</v>
      </c>
      <c r="I981" s="424">
        <f t="shared" si="355"/>
        <v>0</v>
      </c>
      <c r="J981" s="424">
        <f t="shared" si="355"/>
        <v>0</v>
      </c>
      <c r="K981" s="424">
        <f t="shared" si="355"/>
        <v>0</v>
      </c>
      <c r="L981" s="424">
        <f t="shared" si="355"/>
        <v>0</v>
      </c>
      <c r="M981" s="424">
        <f t="shared" si="355"/>
        <v>0</v>
      </c>
      <c r="N981" s="23"/>
      <c r="O981" s="23"/>
    </row>
    <row r="982" spans="1:15" hidden="1">
      <c r="A982" s="413"/>
      <c r="B982" s="498"/>
      <c r="C982" s="499" t="s">
        <v>677</v>
      </c>
      <c r="D982" s="558" t="s">
        <v>678</v>
      </c>
      <c r="E982" s="94">
        <f t="shared" si="340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679</v>
      </c>
      <c r="D983" s="558" t="s">
        <v>680</v>
      </c>
      <c r="E983" s="94">
        <f t="shared" si="340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681</v>
      </c>
      <c r="D984" s="558" t="s">
        <v>682</v>
      </c>
      <c r="E984" s="94">
        <f t="shared" si="340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683</v>
      </c>
      <c r="D985" s="423" t="s">
        <v>684</v>
      </c>
      <c r="E985" s="94">
        <f t="shared" si="340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685</v>
      </c>
      <c r="D986" s="423" t="s">
        <v>686</v>
      </c>
      <c r="E986" s="94">
        <f t="shared" si="340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687</v>
      </c>
      <c r="D987" s="423" t="s">
        <v>688</v>
      </c>
      <c r="E987" s="94">
        <f t="shared" si="340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689</v>
      </c>
      <c r="D988" s="423" t="s">
        <v>690</v>
      </c>
      <c r="E988" s="94">
        <f t="shared" si="340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691</v>
      </c>
      <c r="D989" s="423" t="s">
        <v>584</v>
      </c>
      <c r="E989" s="94">
        <f t="shared" si="340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692</v>
      </c>
      <c r="D990" s="423" t="s">
        <v>693</v>
      </c>
      <c r="E990" s="94">
        <f t="shared" ref="E990:E1054" si="356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694</v>
      </c>
      <c r="D991" s="423" t="s">
        <v>695</v>
      </c>
      <c r="E991" s="94">
        <f t="shared" si="356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56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696</v>
      </c>
      <c r="C993" s="502"/>
      <c r="D993" s="423" t="s">
        <v>697</v>
      </c>
      <c r="E993" s="94">
        <f t="shared" si="356"/>
        <v>0</v>
      </c>
      <c r="F993" s="424">
        <f t="shared" ref="F993:M993" si="357">F994+F995+F996+F997+F998+F999+F1000+F1001+F1002+F1003+F1004</f>
        <v>0</v>
      </c>
      <c r="G993" s="424">
        <f t="shared" si="357"/>
        <v>0</v>
      </c>
      <c r="H993" s="424">
        <f t="shared" si="357"/>
        <v>0</v>
      </c>
      <c r="I993" s="424">
        <f t="shared" si="357"/>
        <v>0</v>
      </c>
      <c r="J993" s="424">
        <f t="shared" si="357"/>
        <v>0</v>
      </c>
      <c r="K993" s="424">
        <f t="shared" si="357"/>
        <v>0</v>
      </c>
      <c r="L993" s="424">
        <f t="shared" si="357"/>
        <v>0</v>
      </c>
      <c r="M993" s="424">
        <f t="shared" si="357"/>
        <v>0</v>
      </c>
      <c r="N993" s="23"/>
      <c r="O993" s="23"/>
    </row>
    <row r="994" spans="1:15" hidden="1">
      <c r="A994" s="413"/>
      <c r="B994" s="437" t="s">
        <v>698</v>
      </c>
      <c r="C994" s="502"/>
      <c r="D994" s="423" t="s">
        <v>699</v>
      </c>
      <c r="E994" s="94">
        <f t="shared" si="356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700</v>
      </c>
      <c r="C995" s="454"/>
      <c r="D995" s="423" t="s">
        <v>701</v>
      </c>
      <c r="E995" s="94">
        <f t="shared" si="356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702</v>
      </c>
      <c r="C996" s="502"/>
      <c r="D996" s="423" t="s">
        <v>703</v>
      </c>
      <c r="E996" s="94">
        <f t="shared" si="356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704</v>
      </c>
      <c r="C997" s="503"/>
      <c r="D997" s="423" t="s">
        <v>705</v>
      </c>
      <c r="E997" s="94">
        <f t="shared" si="356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706</v>
      </c>
      <c r="C998" s="505"/>
      <c r="D998" s="423" t="s">
        <v>707</v>
      </c>
      <c r="E998" s="94">
        <f t="shared" si="356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708</v>
      </c>
      <c r="C999" s="454"/>
      <c r="D999" s="439" t="s">
        <v>709</v>
      </c>
      <c r="E999" s="94">
        <f t="shared" si="356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710</v>
      </c>
      <c r="C1000" s="502"/>
      <c r="D1000" s="423" t="s">
        <v>711</v>
      </c>
      <c r="E1000" s="94">
        <f t="shared" si="356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712</v>
      </c>
      <c r="C1001" s="502"/>
      <c r="D1001" s="423" t="s">
        <v>713</v>
      </c>
      <c r="E1001" s="94">
        <f t="shared" si="356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714</v>
      </c>
      <c r="C1002" s="561"/>
      <c r="D1002" s="439" t="s">
        <v>715</v>
      </c>
      <c r="E1002" s="94">
        <f t="shared" si="356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716</v>
      </c>
      <c r="C1003" s="502"/>
      <c r="D1003" s="423" t="s">
        <v>717</v>
      </c>
      <c r="E1003" s="94">
        <f t="shared" si="356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718</v>
      </c>
      <c r="C1004" s="561"/>
      <c r="D1004" s="439" t="s">
        <v>719</v>
      </c>
      <c r="E1004" s="94">
        <f t="shared" si="356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56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735</v>
      </c>
      <c r="C1006" s="462"/>
      <c r="D1006" s="439" t="s">
        <v>736</v>
      </c>
      <c r="E1006" s="94">
        <f t="shared" si="356"/>
        <v>0</v>
      </c>
      <c r="F1006" s="424">
        <f t="shared" ref="F1006:M1006" si="358">F1007+F1017</f>
        <v>0</v>
      </c>
      <c r="G1006" s="424">
        <f t="shared" si="358"/>
        <v>0</v>
      </c>
      <c r="H1006" s="424">
        <f t="shared" si="358"/>
        <v>0</v>
      </c>
      <c r="I1006" s="424">
        <f t="shared" si="358"/>
        <v>0</v>
      </c>
      <c r="J1006" s="424">
        <f t="shared" si="358"/>
        <v>0</v>
      </c>
      <c r="K1006" s="424">
        <f t="shared" si="358"/>
        <v>0</v>
      </c>
      <c r="L1006" s="424">
        <f t="shared" si="358"/>
        <v>0</v>
      </c>
      <c r="M1006" s="424">
        <f t="shared" si="358"/>
        <v>0</v>
      </c>
      <c r="N1006" s="23"/>
      <c r="O1006" s="23"/>
    </row>
    <row r="1007" spans="1:15">
      <c r="A1007" s="413"/>
      <c r="B1007" s="457" t="s">
        <v>737</v>
      </c>
      <c r="C1007" s="422"/>
      <c r="D1007" s="423" t="s">
        <v>738</v>
      </c>
      <c r="E1007" s="94">
        <f t="shared" si="356"/>
        <v>0</v>
      </c>
      <c r="F1007" s="424">
        <f t="shared" ref="F1007:M1007" si="359">F1008+F1013+F1015</f>
        <v>0</v>
      </c>
      <c r="G1007" s="424">
        <f t="shared" si="359"/>
        <v>0</v>
      </c>
      <c r="H1007" s="424">
        <f t="shared" si="359"/>
        <v>0</v>
      </c>
      <c r="I1007" s="424">
        <f t="shared" si="359"/>
        <v>0</v>
      </c>
      <c r="J1007" s="424">
        <f t="shared" si="359"/>
        <v>0</v>
      </c>
      <c r="K1007" s="424">
        <f t="shared" si="359"/>
        <v>0</v>
      </c>
      <c r="L1007" s="424">
        <f t="shared" si="359"/>
        <v>0</v>
      </c>
      <c r="M1007" s="424">
        <f t="shared" si="359"/>
        <v>0</v>
      </c>
      <c r="N1007" s="23"/>
      <c r="O1007" s="23"/>
    </row>
    <row r="1008" spans="1:15">
      <c r="A1008" s="413"/>
      <c r="B1008" s="421" t="s">
        <v>739</v>
      </c>
      <c r="C1008" s="422"/>
      <c r="D1008" s="423" t="s">
        <v>740</v>
      </c>
      <c r="E1008" s="94">
        <f t="shared" si="356"/>
        <v>0</v>
      </c>
      <c r="F1008" s="424">
        <f t="shared" ref="F1008:M1008" si="360">F1009+F1010+F1011+F1012</f>
        <v>0</v>
      </c>
      <c r="G1008" s="424">
        <f t="shared" si="360"/>
        <v>0</v>
      </c>
      <c r="H1008" s="424">
        <f t="shared" si="360"/>
        <v>0</v>
      </c>
      <c r="I1008" s="424">
        <f t="shared" si="360"/>
        <v>0</v>
      </c>
      <c r="J1008" s="424">
        <f t="shared" si="360"/>
        <v>0</v>
      </c>
      <c r="K1008" s="424">
        <f t="shared" si="360"/>
        <v>0</v>
      </c>
      <c r="L1008" s="424">
        <f t="shared" si="360"/>
        <v>0</v>
      </c>
      <c r="M1008" s="424">
        <f t="shared" si="360"/>
        <v>0</v>
      </c>
      <c r="N1008" s="23"/>
      <c r="O1008" s="23"/>
    </row>
    <row r="1009" spans="1:15">
      <c r="A1009" s="413"/>
      <c r="B1009" s="425"/>
      <c r="C1009" s="422" t="s">
        <v>741</v>
      </c>
      <c r="D1009" s="423" t="s">
        <v>742</v>
      </c>
      <c r="E1009" s="94">
        <f t="shared" si="356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743</v>
      </c>
      <c r="D1010" s="423" t="s">
        <v>744</v>
      </c>
      <c r="E1010" s="94">
        <f t="shared" si="356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745</v>
      </c>
      <c r="D1011" s="423" t="s">
        <v>746</v>
      </c>
      <c r="E1011" s="94">
        <f t="shared" si="356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747</v>
      </c>
      <c r="D1012" s="423" t="s">
        <v>748</v>
      </c>
      <c r="E1012" s="94">
        <f t="shared" si="356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749</v>
      </c>
      <c r="C1013" s="462"/>
      <c r="D1013" s="439" t="s">
        <v>750</v>
      </c>
      <c r="E1013" s="94">
        <f t="shared" si="356"/>
        <v>0</v>
      </c>
      <c r="F1013" s="424">
        <f t="shared" ref="F1013:M1013" si="361">F1014</f>
        <v>0</v>
      </c>
      <c r="G1013" s="424">
        <f t="shared" si="361"/>
        <v>0</v>
      </c>
      <c r="H1013" s="424">
        <f t="shared" si="361"/>
        <v>0</v>
      </c>
      <c r="I1013" s="424">
        <f t="shared" si="361"/>
        <v>0</v>
      </c>
      <c r="J1013" s="424">
        <f t="shared" si="361"/>
        <v>0</v>
      </c>
      <c r="K1013" s="424">
        <f t="shared" si="361"/>
        <v>0</v>
      </c>
      <c r="L1013" s="424">
        <f t="shared" si="361"/>
        <v>0</v>
      </c>
      <c r="M1013" s="424">
        <f t="shared" si="361"/>
        <v>0</v>
      </c>
      <c r="N1013" s="23"/>
      <c r="O1013" s="23"/>
    </row>
    <row r="1014" spans="1:15">
      <c r="A1014" s="413"/>
      <c r="B1014" s="425"/>
      <c r="C1014" s="428" t="s">
        <v>751</v>
      </c>
      <c r="D1014" s="423" t="s">
        <v>752</v>
      </c>
      <c r="E1014" s="94">
        <f t="shared" si="356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753</v>
      </c>
      <c r="C1015" s="462"/>
      <c r="D1015" s="439" t="s">
        <v>754</v>
      </c>
      <c r="E1015" s="94">
        <f t="shared" si="356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56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755</v>
      </c>
      <c r="C1017" s="462"/>
      <c r="D1017" s="439" t="s">
        <v>756</v>
      </c>
      <c r="E1017" s="94">
        <f t="shared" si="356"/>
        <v>0</v>
      </c>
      <c r="F1017" s="424">
        <f t="shared" ref="F1017:M1018" si="362">F1018</f>
        <v>0</v>
      </c>
      <c r="G1017" s="424">
        <f t="shared" si="362"/>
        <v>0</v>
      </c>
      <c r="H1017" s="424">
        <f t="shared" si="362"/>
        <v>0</v>
      </c>
      <c r="I1017" s="424">
        <f t="shared" si="362"/>
        <v>0</v>
      </c>
      <c r="J1017" s="424">
        <f t="shared" si="362"/>
        <v>0</v>
      </c>
      <c r="K1017" s="424">
        <f t="shared" si="362"/>
        <v>0</v>
      </c>
      <c r="L1017" s="424">
        <f t="shared" si="362"/>
        <v>0</v>
      </c>
      <c r="M1017" s="424">
        <f t="shared" si="362"/>
        <v>0</v>
      </c>
      <c r="N1017" s="23"/>
      <c r="O1017" s="23"/>
    </row>
    <row r="1018" spans="1:15" ht="12" customHeight="1">
      <c r="A1018" s="413"/>
      <c r="B1018" s="514" t="s">
        <v>757</v>
      </c>
      <c r="C1018" s="515"/>
      <c r="D1018" s="439" t="s">
        <v>758</v>
      </c>
      <c r="E1018" s="94">
        <f t="shared" si="356"/>
        <v>0</v>
      </c>
      <c r="F1018" s="424">
        <f t="shared" si="362"/>
        <v>0</v>
      </c>
      <c r="G1018" s="424">
        <f t="shared" si="362"/>
        <v>0</v>
      </c>
      <c r="H1018" s="424">
        <f t="shared" si="362"/>
        <v>0</v>
      </c>
      <c r="I1018" s="424">
        <f t="shared" si="362"/>
        <v>0</v>
      </c>
      <c r="J1018" s="424">
        <f t="shared" si="362"/>
        <v>0</v>
      </c>
      <c r="K1018" s="424">
        <f t="shared" si="362"/>
        <v>0</v>
      </c>
      <c r="L1018" s="424">
        <f t="shared" si="362"/>
        <v>0</v>
      </c>
      <c r="M1018" s="424">
        <f t="shared" si="362"/>
        <v>0</v>
      </c>
      <c r="N1018" s="23"/>
      <c r="O1018" s="23"/>
    </row>
    <row r="1019" spans="1:15" hidden="1">
      <c r="A1019" s="413"/>
      <c r="B1019" s="425"/>
      <c r="C1019" s="428" t="s">
        <v>759</v>
      </c>
      <c r="D1019" s="423" t="s">
        <v>760</v>
      </c>
      <c r="E1019" s="94">
        <f t="shared" si="356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56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643</v>
      </c>
      <c r="C1021" s="462"/>
      <c r="D1021" s="439" t="s">
        <v>644</v>
      </c>
      <c r="E1021" s="94">
        <f t="shared" si="356"/>
        <v>0</v>
      </c>
      <c r="F1021" s="424">
        <f t="shared" ref="F1021:M1021" si="363">F1022</f>
        <v>0</v>
      </c>
      <c r="G1021" s="424">
        <f t="shared" si="363"/>
        <v>0</v>
      </c>
      <c r="H1021" s="424">
        <f t="shared" si="363"/>
        <v>0</v>
      </c>
      <c r="I1021" s="424">
        <f t="shared" si="363"/>
        <v>0</v>
      </c>
      <c r="J1021" s="424">
        <f t="shared" si="363"/>
        <v>0</v>
      </c>
      <c r="K1021" s="424">
        <f t="shared" si="363"/>
        <v>0</v>
      </c>
      <c r="L1021" s="424">
        <f t="shared" si="363"/>
        <v>0</v>
      </c>
      <c r="M1021" s="424">
        <f t="shared" si="363"/>
        <v>0</v>
      </c>
      <c r="N1021" s="23"/>
      <c r="O1021" s="23"/>
    </row>
    <row r="1022" spans="1:15">
      <c r="A1022" s="413"/>
      <c r="B1022" s="425" t="s">
        <v>645</v>
      </c>
      <c r="C1022" s="462"/>
      <c r="D1022" s="439" t="s">
        <v>646</v>
      </c>
      <c r="E1022" s="94">
        <f t="shared" si="356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776</v>
      </c>
      <c r="B1023" s="517"/>
      <c r="C1023" s="517"/>
      <c r="D1023" s="518"/>
      <c r="E1023" s="94">
        <f t="shared" si="356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786</v>
      </c>
      <c r="C1024" s="565"/>
      <c r="D1024" s="518" t="s">
        <v>787</v>
      </c>
      <c r="E1024" s="94">
        <f t="shared" si="356"/>
        <v>1000</v>
      </c>
      <c r="F1024" s="63"/>
      <c r="G1024" s="218">
        <f>G922</f>
        <v>0</v>
      </c>
      <c r="H1024" s="218">
        <f t="shared" ref="H1024:M1024" si="364">H922</f>
        <v>500</v>
      </c>
      <c r="I1024" s="218">
        <f t="shared" si="364"/>
        <v>500</v>
      </c>
      <c r="J1024" s="218">
        <f t="shared" si="364"/>
        <v>0</v>
      </c>
      <c r="K1024" s="218">
        <f t="shared" si="364"/>
        <v>1000</v>
      </c>
      <c r="L1024" s="218">
        <f t="shared" si="364"/>
        <v>1000</v>
      </c>
      <c r="M1024" s="218">
        <f t="shared" si="364"/>
        <v>1000</v>
      </c>
      <c r="N1024" s="23"/>
      <c r="O1024" s="23"/>
    </row>
    <row r="1025" spans="1:15">
      <c r="A1025" s="566"/>
      <c r="B1025" s="567" t="s">
        <v>788</v>
      </c>
      <c r="C1025" s="565"/>
      <c r="D1025" s="518" t="s">
        <v>789</v>
      </c>
      <c r="E1025" s="94">
        <f t="shared" si="356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345" t="s">
        <v>790</v>
      </c>
      <c r="C1026" s="1345"/>
      <c r="D1026" s="518" t="s">
        <v>791</v>
      </c>
      <c r="E1026" s="94">
        <f t="shared" si="356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792</v>
      </c>
      <c r="C1027" s="565"/>
      <c r="D1027" s="518" t="s">
        <v>793</v>
      </c>
      <c r="E1027" s="94">
        <f t="shared" si="356"/>
        <v>3259</v>
      </c>
      <c r="F1027" s="63"/>
      <c r="G1027" s="218">
        <f>G925+G979</f>
        <v>833</v>
      </c>
      <c r="H1027" s="218">
        <f t="shared" ref="H1027:M1027" si="365">H925+H979</f>
        <v>832</v>
      </c>
      <c r="I1027" s="218">
        <f t="shared" si="365"/>
        <v>830</v>
      </c>
      <c r="J1027" s="218">
        <f t="shared" si="365"/>
        <v>764</v>
      </c>
      <c r="K1027" s="218">
        <f t="shared" si="365"/>
        <v>3274</v>
      </c>
      <c r="L1027" s="218">
        <f t="shared" si="365"/>
        <v>3274</v>
      </c>
      <c r="M1027" s="218">
        <f t="shared" si="365"/>
        <v>3274</v>
      </c>
      <c r="N1027" s="23"/>
      <c r="O1027" s="23"/>
    </row>
    <row r="1028" spans="1:15">
      <c r="A1028" s="519"/>
      <c r="B1028" s="523" t="s">
        <v>794</v>
      </c>
      <c r="C1028" s="568"/>
      <c r="D1028" s="518" t="s">
        <v>795</v>
      </c>
      <c r="E1028" s="94">
        <f t="shared" si="356"/>
        <v>17070</v>
      </c>
      <c r="F1028" s="63"/>
      <c r="G1028" s="218">
        <f t="shared" ref="G1028:H1028" si="366">G958+G929</f>
        <v>4500</v>
      </c>
      <c r="H1028" s="218">
        <f t="shared" si="366"/>
        <v>4500</v>
      </c>
      <c r="I1028" s="218">
        <f>I958+I929</f>
        <v>4500</v>
      </c>
      <c r="J1028" s="218">
        <f t="shared" ref="J1028:M1028" si="367">J958+J929</f>
        <v>3570</v>
      </c>
      <c r="K1028" s="218">
        <f t="shared" si="367"/>
        <v>18711</v>
      </c>
      <c r="L1028" s="218">
        <f t="shared" si="367"/>
        <v>20535</v>
      </c>
      <c r="M1028" s="218">
        <f t="shared" si="367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56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796</v>
      </c>
      <c r="B1030" s="571"/>
      <c r="C1030" s="572"/>
      <c r="D1030" s="573" t="s">
        <v>588</v>
      </c>
      <c r="E1030" s="574">
        <f t="shared" si="356"/>
        <v>14704</v>
      </c>
      <c r="F1030" s="575">
        <f t="shared" ref="F1030:M1030" si="368">F1032</f>
        <v>0</v>
      </c>
      <c r="G1030" s="575">
        <f t="shared" si="368"/>
        <v>4000</v>
      </c>
      <c r="H1030" s="575">
        <f t="shared" si="368"/>
        <v>3800</v>
      </c>
      <c r="I1030" s="575">
        <f t="shared" si="368"/>
        <v>3800</v>
      </c>
      <c r="J1030" s="575">
        <f t="shared" si="368"/>
        <v>3104</v>
      </c>
      <c r="K1030" s="575">
        <f t="shared" si="368"/>
        <v>13230</v>
      </c>
      <c r="L1030" s="575">
        <f t="shared" si="368"/>
        <v>11575</v>
      </c>
      <c r="M1030" s="575">
        <f t="shared" si="368"/>
        <v>9718</v>
      </c>
      <c r="N1030" s="23"/>
      <c r="O1030" s="23"/>
    </row>
    <row r="1031" spans="1:15">
      <c r="A1031" s="1303" t="s">
        <v>522</v>
      </c>
      <c r="B1031" s="1436"/>
      <c r="C1031" s="1437"/>
      <c r="D1031" s="576"/>
      <c r="E1031" s="574">
        <f t="shared" si="356"/>
        <v>14704</v>
      </c>
      <c r="F1031" s="575"/>
      <c r="G1031" s="575">
        <f>G1032</f>
        <v>4000</v>
      </c>
      <c r="H1031" s="575">
        <f t="shared" ref="H1031:M1031" si="369">H1032</f>
        <v>3800</v>
      </c>
      <c r="I1031" s="575">
        <f t="shared" si="369"/>
        <v>3800</v>
      </c>
      <c r="J1031" s="575">
        <f t="shared" si="369"/>
        <v>3104</v>
      </c>
      <c r="K1031" s="575">
        <f t="shared" si="369"/>
        <v>13230</v>
      </c>
      <c r="L1031" s="575">
        <f t="shared" si="369"/>
        <v>11575</v>
      </c>
      <c r="M1031" s="575">
        <f t="shared" si="369"/>
        <v>9718</v>
      </c>
      <c r="N1031" s="23"/>
      <c r="O1031" s="23"/>
    </row>
    <row r="1032" spans="1:15">
      <c r="A1032" s="271"/>
      <c r="B1032" s="272" t="s">
        <v>524</v>
      </c>
      <c r="C1032" s="273"/>
      <c r="D1032" s="274"/>
      <c r="E1032" s="275">
        <f t="shared" si="356"/>
        <v>14704</v>
      </c>
      <c r="F1032" s="276">
        <f t="shared" ref="F1032:M1032" si="370">F1033</f>
        <v>0</v>
      </c>
      <c r="G1032" s="276">
        <f t="shared" si="370"/>
        <v>4000</v>
      </c>
      <c r="H1032" s="276">
        <f t="shared" si="370"/>
        <v>3800</v>
      </c>
      <c r="I1032" s="276">
        <f t="shared" si="370"/>
        <v>3800</v>
      </c>
      <c r="J1032" s="276">
        <f t="shared" si="370"/>
        <v>3104</v>
      </c>
      <c r="K1032" s="276">
        <f t="shared" si="370"/>
        <v>13230</v>
      </c>
      <c r="L1032" s="276">
        <f t="shared" si="370"/>
        <v>11575</v>
      </c>
      <c r="M1032" s="276">
        <f t="shared" si="370"/>
        <v>9718</v>
      </c>
      <c r="N1032" s="23"/>
      <c r="O1032" s="23"/>
    </row>
    <row r="1033" spans="1:15">
      <c r="A1033" s="577"/>
      <c r="B1033" s="269" t="s">
        <v>525</v>
      </c>
      <c r="C1033" s="278"/>
      <c r="D1033" s="279" t="s">
        <v>526</v>
      </c>
      <c r="E1033" s="22">
        <f t="shared" si="356"/>
        <v>14704</v>
      </c>
      <c r="F1033" s="280">
        <f t="shared" ref="F1033:M1033" si="371">F1034+F1035+F1036+F1041+F1045+F1047+F1059+F1065+F1072</f>
        <v>0</v>
      </c>
      <c r="G1033" s="280">
        <f t="shared" si="371"/>
        <v>4000</v>
      </c>
      <c r="H1033" s="280">
        <f t="shared" si="371"/>
        <v>3800</v>
      </c>
      <c r="I1033" s="280">
        <f t="shared" si="371"/>
        <v>3800</v>
      </c>
      <c r="J1033" s="280">
        <f t="shared" si="371"/>
        <v>3104</v>
      </c>
      <c r="K1033" s="280">
        <f t="shared" si="371"/>
        <v>13230</v>
      </c>
      <c r="L1033" s="280">
        <f t="shared" si="371"/>
        <v>11575</v>
      </c>
      <c r="M1033" s="280">
        <f t="shared" si="371"/>
        <v>9718</v>
      </c>
      <c r="N1033" s="23"/>
      <c r="O1033" s="23"/>
    </row>
    <row r="1034" spans="1:15">
      <c r="A1034" s="578"/>
      <c r="B1034" s="579"/>
      <c r="C1034" s="580" t="s">
        <v>527</v>
      </c>
      <c r="D1034" s="581" t="s">
        <v>528</v>
      </c>
      <c r="E1034" s="40">
        <f t="shared" si="356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529</v>
      </c>
      <c r="D1035" s="584" t="s">
        <v>530</v>
      </c>
      <c r="E1035" s="467">
        <f t="shared" si="356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531</v>
      </c>
      <c r="C1036" s="588"/>
      <c r="D1036" s="589" t="s">
        <v>532</v>
      </c>
      <c r="E1036" s="467">
        <f t="shared" si="356"/>
        <v>14704</v>
      </c>
      <c r="F1036" s="590">
        <f t="shared" ref="F1036:M1036" si="372">F1037+F1038+F1039</f>
        <v>0</v>
      </c>
      <c r="G1036" s="590">
        <f t="shared" si="372"/>
        <v>4000</v>
      </c>
      <c r="H1036" s="590">
        <f t="shared" si="372"/>
        <v>3800</v>
      </c>
      <c r="I1036" s="590">
        <f t="shared" si="372"/>
        <v>3800</v>
      </c>
      <c r="J1036" s="590">
        <f t="shared" si="372"/>
        <v>3104</v>
      </c>
      <c r="K1036" s="590">
        <f t="shared" si="372"/>
        <v>13230</v>
      </c>
      <c r="L1036" s="590">
        <f t="shared" si="372"/>
        <v>11575</v>
      </c>
      <c r="M1036" s="590">
        <f t="shared" si="372"/>
        <v>9718</v>
      </c>
      <c r="N1036" s="23"/>
      <c r="O1036" s="23"/>
    </row>
    <row r="1037" spans="1:15">
      <c r="A1037" s="586"/>
      <c r="B1037" s="425" t="s">
        <v>533</v>
      </c>
      <c r="C1037" s="422"/>
      <c r="D1037" s="423" t="s">
        <v>534</v>
      </c>
      <c r="E1037" s="40">
        <f t="shared" si="356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535</v>
      </c>
      <c r="C1038" s="428"/>
      <c r="D1038" s="423" t="s">
        <v>129</v>
      </c>
      <c r="E1038" s="40">
        <f t="shared" si="356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536</v>
      </c>
      <c r="C1039" s="429"/>
      <c r="D1039" s="423" t="s">
        <v>537</v>
      </c>
      <c r="E1039" s="40">
        <f t="shared" si="356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56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538</v>
      </c>
      <c r="C1041" s="592"/>
      <c r="D1041" s="589" t="s">
        <v>539</v>
      </c>
      <c r="E1041" s="40">
        <f t="shared" si="356"/>
        <v>0</v>
      </c>
      <c r="F1041" s="590">
        <f t="shared" ref="F1041:M1041" si="373">F1042+F1043+F1044</f>
        <v>0</v>
      </c>
      <c r="G1041" s="590">
        <f t="shared" si="373"/>
        <v>0</v>
      </c>
      <c r="H1041" s="590">
        <f t="shared" si="373"/>
        <v>0</v>
      </c>
      <c r="I1041" s="590">
        <f t="shared" si="373"/>
        <v>0</v>
      </c>
      <c r="J1041" s="590">
        <f t="shared" si="373"/>
        <v>0</v>
      </c>
      <c r="K1041" s="590">
        <f t="shared" si="373"/>
        <v>0</v>
      </c>
      <c r="L1041" s="590">
        <f t="shared" si="373"/>
        <v>0</v>
      </c>
      <c r="M1041" s="590">
        <f t="shared" si="373"/>
        <v>0</v>
      </c>
      <c r="N1041" s="23"/>
      <c r="O1041" s="23"/>
    </row>
    <row r="1042" spans="1:15" hidden="1">
      <c r="A1042" s="586"/>
      <c r="B1042" s="591"/>
      <c r="C1042" s="592" t="s">
        <v>540</v>
      </c>
      <c r="D1042" s="589" t="s">
        <v>541</v>
      </c>
      <c r="E1042" s="40">
        <f t="shared" si="356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542</v>
      </c>
      <c r="D1043" s="595" t="s">
        <v>543</v>
      </c>
      <c r="E1043" s="40">
        <f t="shared" si="356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544</v>
      </c>
      <c r="D1044" s="597" t="s">
        <v>545</v>
      </c>
      <c r="E1044" s="40">
        <f t="shared" si="356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546</v>
      </c>
      <c r="C1045" s="599"/>
      <c r="D1045" s="600" t="s">
        <v>547</v>
      </c>
      <c r="E1045" s="40">
        <f t="shared" si="356"/>
        <v>0</v>
      </c>
      <c r="F1045" s="590">
        <f t="shared" ref="F1045:M1045" si="374">F1046</f>
        <v>0</v>
      </c>
      <c r="G1045" s="590">
        <f t="shared" si="374"/>
        <v>0</v>
      </c>
      <c r="H1045" s="590">
        <f t="shared" si="374"/>
        <v>0</v>
      </c>
      <c r="I1045" s="590">
        <f t="shared" si="374"/>
        <v>0</v>
      </c>
      <c r="J1045" s="590">
        <f t="shared" si="374"/>
        <v>0</v>
      </c>
      <c r="K1045" s="590">
        <f t="shared" si="374"/>
        <v>0</v>
      </c>
      <c r="L1045" s="590">
        <f t="shared" si="374"/>
        <v>0</v>
      </c>
      <c r="M1045" s="590">
        <f t="shared" si="374"/>
        <v>0</v>
      </c>
      <c r="N1045" s="23"/>
      <c r="O1045" s="23"/>
    </row>
    <row r="1046" spans="1:15" hidden="1">
      <c r="A1046" s="586"/>
      <c r="B1046" s="601" t="s">
        <v>548</v>
      </c>
      <c r="C1046" s="602"/>
      <c r="D1046" s="600" t="s">
        <v>549</v>
      </c>
      <c r="E1046" s="40">
        <f t="shared" si="356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1" hidden="1">
      <c r="A1047" s="586"/>
      <c r="B1047" s="601"/>
      <c r="C1047" s="592" t="s">
        <v>550</v>
      </c>
      <c r="D1047" s="600" t="s">
        <v>551</v>
      </c>
      <c r="E1047" s="40">
        <f t="shared" si="356"/>
        <v>0</v>
      </c>
      <c r="F1047" s="590">
        <f t="shared" ref="F1047:M1047" si="375">F1048</f>
        <v>0</v>
      </c>
      <c r="G1047" s="590">
        <f t="shared" si="375"/>
        <v>0</v>
      </c>
      <c r="H1047" s="590">
        <f t="shared" si="375"/>
        <v>0</v>
      </c>
      <c r="I1047" s="590">
        <f t="shared" si="375"/>
        <v>0</v>
      </c>
      <c r="J1047" s="590">
        <f t="shared" si="375"/>
        <v>0</v>
      </c>
      <c r="K1047" s="590">
        <f t="shared" si="375"/>
        <v>0</v>
      </c>
      <c r="L1047" s="590">
        <f t="shared" si="375"/>
        <v>0</v>
      </c>
      <c r="M1047" s="590">
        <f t="shared" si="375"/>
        <v>0</v>
      </c>
      <c r="N1047" s="23"/>
      <c r="O1047" s="23"/>
    </row>
    <row r="1048" spans="1:15" hidden="1">
      <c r="A1048" s="586"/>
      <c r="B1048" s="1346" t="s">
        <v>764</v>
      </c>
      <c r="C1048" s="1347"/>
      <c r="D1048" s="603" t="s">
        <v>553</v>
      </c>
      <c r="E1048" s="40">
        <f t="shared" si="356"/>
        <v>0</v>
      </c>
      <c r="F1048" s="590">
        <f t="shared" ref="F1048:M1048" si="376">F1049+F1050+F1051+F1052+F1053+F1054+F1055+F1056+F1057+F1058</f>
        <v>0</v>
      </c>
      <c r="G1048" s="590">
        <f t="shared" si="376"/>
        <v>0</v>
      </c>
      <c r="H1048" s="590">
        <f t="shared" si="376"/>
        <v>0</v>
      </c>
      <c r="I1048" s="590">
        <f t="shared" si="376"/>
        <v>0</v>
      </c>
      <c r="J1048" s="590">
        <f t="shared" si="376"/>
        <v>0</v>
      </c>
      <c r="K1048" s="590">
        <f t="shared" si="376"/>
        <v>0</v>
      </c>
      <c r="L1048" s="590">
        <f t="shared" si="376"/>
        <v>0</v>
      </c>
      <c r="M1048" s="590">
        <f t="shared" si="376"/>
        <v>0</v>
      </c>
      <c r="N1048" s="23"/>
      <c r="O1048" s="23"/>
    </row>
    <row r="1049" spans="1:15" hidden="1">
      <c r="A1049" s="586"/>
      <c r="B1049" s="604"/>
      <c r="C1049" s="605" t="s">
        <v>554</v>
      </c>
      <c r="D1049" s="606" t="s">
        <v>555</v>
      </c>
      <c r="E1049" s="40">
        <f t="shared" si="356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556</v>
      </c>
      <c r="D1050" s="597" t="s">
        <v>557</v>
      </c>
      <c r="E1050" s="40">
        <f t="shared" si="356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558</v>
      </c>
      <c r="D1051" s="603" t="s">
        <v>559</v>
      </c>
      <c r="E1051" s="40">
        <f t="shared" si="356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560</v>
      </c>
      <c r="D1052" s="589" t="s">
        <v>561</v>
      </c>
      <c r="E1052" s="40">
        <f t="shared" si="356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562</v>
      </c>
      <c r="D1053" s="589" t="s">
        <v>563</v>
      </c>
      <c r="E1053" s="40">
        <f t="shared" si="356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1" hidden="1">
      <c r="A1054" s="586"/>
      <c r="B1054" s="591"/>
      <c r="C1054" s="592" t="s">
        <v>564</v>
      </c>
      <c r="D1054" s="589" t="s">
        <v>565</v>
      </c>
      <c r="E1054" s="40">
        <f t="shared" si="356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1" hidden="1">
      <c r="A1055" s="586"/>
      <c r="B1055" s="591"/>
      <c r="C1055" s="592" t="s">
        <v>566</v>
      </c>
      <c r="D1055" s="589" t="s">
        <v>567</v>
      </c>
      <c r="E1055" s="40">
        <f t="shared" ref="E1055:E1118" si="377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1" hidden="1">
      <c r="A1056" s="586"/>
      <c r="B1056" s="611"/>
      <c r="C1056" s="592" t="s">
        <v>568</v>
      </c>
      <c r="D1056" s="589" t="s">
        <v>569</v>
      </c>
      <c r="E1056" s="40">
        <f t="shared" si="377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1" hidden="1">
      <c r="A1057" s="586"/>
      <c r="B1057" s="611"/>
      <c r="C1057" s="592" t="s">
        <v>570</v>
      </c>
      <c r="D1057" s="589" t="s">
        <v>571</v>
      </c>
      <c r="E1057" s="40">
        <f t="shared" si="377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idden="1">
      <c r="A1058" s="586"/>
      <c r="B1058" s="611"/>
      <c r="C1058" s="592" t="s">
        <v>572</v>
      </c>
      <c r="D1058" s="589" t="s">
        <v>573</v>
      </c>
      <c r="E1058" s="40">
        <f t="shared" si="377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578</v>
      </c>
      <c r="D1059" s="589" t="s">
        <v>579</v>
      </c>
      <c r="E1059" s="40">
        <f t="shared" si="377"/>
        <v>0</v>
      </c>
      <c r="F1059" s="590">
        <f t="shared" ref="F1059:M1059" si="378">F1060+F1062</f>
        <v>0</v>
      </c>
      <c r="G1059" s="590">
        <f t="shared" si="378"/>
        <v>0</v>
      </c>
      <c r="H1059" s="590">
        <f t="shared" si="378"/>
        <v>0</v>
      </c>
      <c r="I1059" s="590">
        <f t="shared" si="378"/>
        <v>0</v>
      </c>
      <c r="J1059" s="590">
        <f t="shared" si="378"/>
        <v>0</v>
      </c>
      <c r="K1059" s="590">
        <f t="shared" si="378"/>
        <v>0</v>
      </c>
      <c r="L1059" s="590">
        <f t="shared" si="378"/>
        <v>0</v>
      </c>
      <c r="M1059" s="590">
        <f t="shared" si="378"/>
        <v>0</v>
      </c>
      <c r="N1059" s="23"/>
      <c r="O1059" s="23"/>
    </row>
    <row r="1060" spans="1:15" ht="7.5" hidden="1" customHeight="1">
      <c r="A1060" s="586"/>
      <c r="B1060" s="611" t="s">
        <v>580</v>
      </c>
      <c r="C1060" s="592" t="s">
        <v>581</v>
      </c>
      <c r="D1060" s="589" t="s">
        <v>582</v>
      </c>
      <c r="E1060" s="40">
        <f t="shared" si="377"/>
        <v>0</v>
      </c>
      <c r="F1060" s="590">
        <f t="shared" ref="F1060:M1060" si="379">F1061</f>
        <v>0</v>
      </c>
      <c r="G1060" s="590">
        <f t="shared" si="379"/>
        <v>0</v>
      </c>
      <c r="H1060" s="590">
        <f t="shared" si="379"/>
        <v>0</v>
      </c>
      <c r="I1060" s="590">
        <f t="shared" si="379"/>
        <v>0</v>
      </c>
      <c r="J1060" s="590">
        <f t="shared" si="379"/>
        <v>0</v>
      </c>
      <c r="K1060" s="590">
        <f t="shared" si="379"/>
        <v>0</v>
      </c>
      <c r="L1060" s="590">
        <f t="shared" si="379"/>
        <v>0</v>
      </c>
      <c r="M1060" s="590">
        <f t="shared" si="379"/>
        <v>0</v>
      </c>
      <c r="N1060" s="23"/>
      <c r="O1060" s="23"/>
    </row>
    <row r="1061" spans="1:15" hidden="1">
      <c r="A1061" s="586"/>
      <c r="B1061" s="611"/>
      <c r="C1061" s="594" t="s">
        <v>783</v>
      </c>
      <c r="D1061" s="589" t="s">
        <v>784</v>
      </c>
      <c r="E1061" s="40">
        <f t="shared" si="377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587</v>
      </c>
      <c r="C1062" s="613"/>
      <c r="D1062" s="614" t="s">
        <v>588</v>
      </c>
      <c r="E1062" s="40">
        <f t="shared" si="377"/>
        <v>0</v>
      </c>
      <c r="F1062" s="590">
        <f t="shared" ref="F1062:M1062" si="380">F1063+F1064</f>
        <v>0</v>
      </c>
      <c r="G1062" s="590">
        <f t="shared" si="380"/>
        <v>0</v>
      </c>
      <c r="H1062" s="590">
        <f t="shared" si="380"/>
        <v>0</v>
      </c>
      <c r="I1062" s="590">
        <f t="shared" si="380"/>
        <v>0</v>
      </c>
      <c r="J1062" s="590">
        <f t="shared" si="380"/>
        <v>0</v>
      </c>
      <c r="K1062" s="590">
        <f t="shared" si="380"/>
        <v>0</v>
      </c>
      <c r="L1062" s="590">
        <f t="shared" si="380"/>
        <v>0</v>
      </c>
      <c r="M1062" s="590">
        <f t="shared" si="380"/>
        <v>0</v>
      </c>
      <c r="N1062" s="23"/>
      <c r="O1062" s="23"/>
    </row>
    <row r="1063" spans="1:15" hidden="1">
      <c r="A1063" s="586"/>
      <c r="B1063" s="612"/>
      <c r="C1063" s="613" t="s">
        <v>589</v>
      </c>
      <c r="D1063" s="614" t="s">
        <v>590</v>
      </c>
      <c r="E1063" s="40">
        <f t="shared" si="377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591</v>
      </c>
      <c r="D1064" s="597" t="s">
        <v>592</v>
      </c>
      <c r="E1064" s="40">
        <f t="shared" si="377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593</v>
      </c>
      <c r="C1065" s="591"/>
      <c r="D1065" s="603" t="s">
        <v>594</v>
      </c>
      <c r="E1065" s="40">
        <f t="shared" si="377"/>
        <v>0</v>
      </c>
      <c r="F1065" s="590">
        <f t="shared" ref="F1065:M1065" si="381">F1066</f>
        <v>0</v>
      </c>
      <c r="G1065" s="590">
        <f t="shared" si="381"/>
        <v>0</v>
      </c>
      <c r="H1065" s="590">
        <f t="shared" si="381"/>
        <v>0</v>
      </c>
      <c r="I1065" s="590">
        <f t="shared" si="381"/>
        <v>0</v>
      </c>
      <c r="J1065" s="590">
        <f t="shared" si="381"/>
        <v>0</v>
      </c>
      <c r="K1065" s="590">
        <f t="shared" si="381"/>
        <v>0</v>
      </c>
      <c r="L1065" s="590">
        <f t="shared" si="381"/>
        <v>0</v>
      </c>
      <c r="M1065" s="590">
        <f t="shared" si="381"/>
        <v>0</v>
      </c>
      <c r="N1065" s="23"/>
      <c r="O1065" s="23"/>
    </row>
    <row r="1066" spans="1:15" hidden="1">
      <c r="A1066" s="586"/>
      <c r="B1066" s="617" t="s">
        <v>595</v>
      </c>
      <c r="C1066" s="588"/>
      <c r="D1066" s="589" t="s">
        <v>596</v>
      </c>
      <c r="E1066" s="40">
        <f t="shared" si="377"/>
        <v>0</v>
      </c>
      <c r="F1066" s="590">
        <f t="shared" ref="F1066:M1066" si="382">F1067+F1068+F1069+F1070</f>
        <v>0</v>
      </c>
      <c r="G1066" s="590">
        <f t="shared" si="382"/>
        <v>0</v>
      </c>
      <c r="H1066" s="590">
        <f t="shared" si="382"/>
        <v>0</v>
      </c>
      <c r="I1066" s="590">
        <f t="shared" si="382"/>
        <v>0</v>
      </c>
      <c r="J1066" s="590">
        <f t="shared" si="382"/>
        <v>0</v>
      </c>
      <c r="K1066" s="590">
        <f t="shared" si="382"/>
        <v>0</v>
      </c>
      <c r="L1066" s="590">
        <f t="shared" si="382"/>
        <v>0</v>
      </c>
      <c r="M1066" s="590">
        <f t="shared" si="382"/>
        <v>0</v>
      </c>
      <c r="N1066" s="23"/>
      <c r="O1066" s="23"/>
    </row>
    <row r="1067" spans="1:15" hidden="1">
      <c r="A1067" s="586"/>
      <c r="B1067" s="618"/>
      <c r="C1067" s="588" t="s">
        <v>597</v>
      </c>
      <c r="D1067" s="589" t="s">
        <v>598</v>
      </c>
      <c r="E1067" s="40">
        <f t="shared" si="377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599</v>
      </c>
      <c r="D1068" s="603" t="s">
        <v>600</v>
      </c>
      <c r="E1068" s="40">
        <f t="shared" si="377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601</v>
      </c>
      <c r="D1069" s="603" t="s">
        <v>602</v>
      </c>
      <c r="E1069" s="40">
        <f t="shared" si="377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603</v>
      </c>
      <c r="D1070" s="589" t="s">
        <v>604</v>
      </c>
      <c r="E1070" s="40">
        <f t="shared" si="377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77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797</v>
      </c>
      <c r="C1072" s="621"/>
      <c r="D1072" s="589" t="s">
        <v>606</v>
      </c>
      <c r="E1072" s="40">
        <f t="shared" si="377"/>
        <v>0</v>
      </c>
      <c r="F1072" s="590">
        <f t="shared" ref="F1072:M1072" si="383">F1073+F1074+F1075+F1076+F1077+F1078+F1079+F1080+F1081</f>
        <v>0</v>
      </c>
      <c r="G1072" s="590">
        <f t="shared" si="383"/>
        <v>0</v>
      </c>
      <c r="H1072" s="590">
        <f t="shared" si="383"/>
        <v>0</v>
      </c>
      <c r="I1072" s="590">
        <f t="shared" si="383"/>
        <v>0</v>
      </c>
      <c r="J1072" s="590">
        <f t="shared" si="383"/>
        <v>0</v>
      </c>
      <c r="K1072" s="590">
        <f t="shared" si="383"/>
        <v>0</v>
      </c>
      <c r="L1072" s="590">
        <f t="shared" si="383"/>
        <v>0</v>
      </c>
      <c r="M1072" s="590">
        <f t="shared" si="383"/>
        <v>0</v>
      </c>
      <c r="N1072" s="23"/>
      <c r="O1072" s="23"/>
    </row>
    <row r="1073" spans="1:15" ht="10.5" hidden="1" customHeight="1">
      <c r="A1073" s="586"/>
      <c r="B1073" s="587" t="s">
        <v>607</v>
      </c>
      <c r="C1073" s="621"/>
      <c r="D1073" s="589" t="s">
        <v>608</v>
      </c>
      <c r="E1073" s="40">
        <f t="shared" si="377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609</v>
      </c>
      <c r="C1074" s="621"/>
      <c r="D1074" s="623" t="s">
        <v>610</v>
      </c>
      <c r="E1074" s="40">
        <f t="shared" si="377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611</v>
      </c>
      <c r="C1075" s="625"/>
      <c r="D1075" s="597" t="s">
        <v>612</v>
      </c>
      <c r="E1075" s="40">
        <f t="shared" si="377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613</v>
      </c>
      <c r="C1076" s="626"/>
      <c r="D1076" s="603" t="s">
        <v>614</v>
      </c>
      <c r="E1076" s="40">
        <f t="shared" si="377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615</v>
      </c>
      <c r="C1077" s="626"/>
      <c r="D1077" s="603" t="s">
        <v>616</v>
      </c>
      <c r="E1077" s="40">
        <f t="shared" si="377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617</v>
      </c>
      <c r="C1078" s="629"/>
      <c r="D1078" s="603" t="s">
        <v>618</v>
      </c>
      <c r="E1078" s="40">
        <f t="shared" si="377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621</v>
      </c>
      <c r="C1079" s="629"/>
      <c r="D1079" s="603" t="s">
        <v>622</v>
      </c>
      <c r="E1079" s="40">
        <f t="shared" si="377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623</v>
      </c>
      <c r="C1080" s="626"/>
      <c r="D1080" s="603" t="s">
        <v>624</v>
      </c>
      <c r="E1080" s="40">
        <f t="shared" si="377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625</v>
      </c>
      <c r="C1081" s="626"/>
      <c r="D1081" s="603" t="s">
        <v>626</v>
      </c>
      <c r="E1081" s="40">
        <f t="shared" si="377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629</v>
      </c>
      <c r="C1082" s="630"/>
      <c r="D1082" s="603" t="s">
        <v>630</v>
      </c>
      <c r="E1082" s="40">
        <f t="shared" si="377"/>
        <v>0</v>
      </c>
      <c r="F1082" s="590">
        <f t="shared" ref="F1082:M1082" si="384">F1083+F1087</f>
        <v>0</v>
      </c>
      <c r="G1082" s="590">
        <f t="shared" si="384"/>
        <v>0</v>
      </c>
      <c r="H1082" s="590">
        <f t="shared" si="384"/>
        <v>0</v>
      </c>
      <c r="I1082" s="590">
        <f t="shared" si="384"/>
        <v>0</v>
      </c>
      <c r="J1082" s="590">
        <f t="shared" si="384"/>
        <v>0</v>
      </c>
      <c r="K1082" s="590">
        <f t="shared" si="384"/>
        <v>0</v>
      </c>
      <c r="L1082" s="590">
        <f t="shared" si="384"/>
        <v>0</v>
      </c>
      <c r="M1082" s="590">
        <f t="shared" si="384"/>
        <v>0</v>
      </c>
      <c r="N1082" s="23"/>
      <c r="O1082" s="23"/>
    </row>
    <row r="1083" spans="1:15" hidden="1">
      <c r="A1083" s="586"/>
      <c r="B1083" s="611" t="s">
        <v>798</v>
      </c>
      <c r="C1083" s="630"/>
      <c r="D1083" s="603" t="s">
        <v>632</v>
      </c>
      <c r="E1083" s="40">
        <f t="shared" si="377"/>
        <v>0</v>
      </c>
      <c r="F1083" s="590">
        <f t="shared" ref="F1083:M1083" si="385">F1084+F1085</f>
        <v>0</v>
      </c>
      <c r="G1083" s="590">
        <f t="shared" si="385"/>
        <v>0</v>
      </c>
      <c r="H1083" s="590">
        <f t="shared" si="385"/>
        <v>0</v>
      </c>
      <c r="I1083" s="590">
        <f t="shared" si="385"/>
        <v>0</v>
      </c>
      <c r="J1083" s="590">
        <f t="shared" si="385"/>
        <v>0</v>
      </c>
      <c r="K1083" s="590">
        <f t="shared" si="385"/>
        <v>0</v>
      </c>
      <c r="L1083" s="590">
        <f t="shared" si="385"/>
        <v>0</v>
      </c>
      <c r="M1083" s="590">
        <f t="shared" si="385"/>
        <v>0</v>
      </c>
      <c r="N1083" s="23"/>
      <c r="O1083" s="23"/>
    </row>
    <row r="1084" spans="1:15" ht="21.4" hidden="1">
      <c r="A1084" s="586"/>
      <c r="B1084" s="617"/>
      <c r="C1084" s="631" t="s">
        <v>633</v>
      </c>
      <c r="D1084" s="603" t="s">
        <v>634</v>
      </c>
      <c r="E1084" s="40">
        <f t="shared" si="377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635</v>
      </c>
      <c r="C1085" s="633"/>
      <c r="D1085" s="589" t="s">
        <v>636</v>
      </c>
      <c r="E1085" s="40">
        <f t="shared" si="377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77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799</v>
      </c>
      <c r="C1087" s="636"/>
      <c r="D1087" s="603" t="s">
        <v>638</v>
      </c>
      <c r="E1087" s="40">
        <f t="shared" si="377"/>
        <v>0</v>
      </c>
      <c r="F1087" s="590">
        <f t="shared" ref="F1087:M1087" si="386">F1088+F1089</f>
        <v>0</v>
      </c>
      <c r="G1087" s="590">
        <f t="shared" si="386"/>
        <v>0</v>
      </c>
      <c r="H1087" s="590">
        <f t="shared" si="386"/>
        <v>0</v>
      </c>
      <c r="I1087" s="590">
        <f t="shared" si="386"/>
        <v>0</v>
      </c>
      <c r="J1087" s="590">
        <f t="shared" si="386"/>
        <v>0</v>
      </c>
      <c r="K1087" s="590">
        <f t="shared" si="386"/>
        <v>0</v>
      </c>
      <c r="L1087" s="590">
        <f t="shared" si="386"/>
        <v>0</v>
      </c>
      <c r="M1087" s="590">
        <f t="shared" si="386"/>
        <v>0</v>
      </c>
      <c r="N1087" s="23"/>
      <c r="O1087" s="23"/>
    </row>
    <row r="1088" spans="1:15" hidden="1">
      <c r="A1088" s="586"/>
      <c r="B1088" s="627" t="s">
        <v>639</v>
      </c>
      <c r="C1088" s="626"/>
      <c r="D1088" s="603" t="s">
        <v>640</v>
      </c>
      <c r="E1088" s="40">
        <f t="shared" si="377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641</v>
      </c>
      <c r="C1089" s="592"/>
      <c r="D1089" s="589" t="s">
        <v>642</v>
      </c>
      <c r="E1089" s="40">
        <f t="shared" si="377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800</v>
      </c>
      <c r="C1090" s="619"/>
      <c r="D1090" s="589" t="s">
        <v>767</v>
      </c>
      <c r="E1090" s="40">
        <f t="shared" si="377"/>
        <v>0</v>
      </c>
      <c r="F1090" s="590">
        <f t="shared" ref="F1090:M1090" si="387">F1091</f>
        <v>0</v>
      </c>
      <c r="G1090" s="590">
        <f t="shared" si="387"/>
        <v>0</v>
      </c>
      <c r="H1090" s="590">
        <f t="shared" si="387"/>
        <v>0</v>
      </c>
      <c r="I1090" s="590">
        <f t="shared" si="387"/>
        <v>0</v>
      </c>
      <c r="J1090" s="590">
        <f t="shared" si="387"/>
        <v>0</v>
      </c>
      <c r="K1090" s="590">
        <f t="shared" si="387"/>
        <v>0</v>
      </c>
      <c r="L1090" s="590">
        <f t="shared" si="387"/>
        <v>0</v>
      </c>
      <c r="M1090" s="590">
        <f t="shared" si="387"/>
        <v>0</v>
      </c>
      <c r="N1090" s="23"/>
      <c r="O1090" s="23"/>
    </row>
    <row r="1091" spans="1:15" hidden="1">
      <c r="A1091" s="586"/>
      <c r="B1091" s="434" t="s">
        <v>645</v>
      </c>
      <c r="C1091" s="619"/>
      <c r="D1091" s="589" t="s">
        <v>646</v>
      </c>
      <c r="E1091" s="40">
        <f t="shared" si="377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48" t="s">
        <v>647</v>
      </c>
      <c r="B1092" s="1349"/>
      <c r="C1092" s="1350"/>
      <c r="D1092" s="637"/>
      <c r="E1092" s="40">
        <f t="shared" si="377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650</v>
      </c>
      <c r="C1093" s="639"/>
      <c r="D1093" s="640" t="s">
        <v>651</v>
      </c>
      <c r="E1093" s="22">
        <f t="shared" si="377"/>
        <v>0</v>
      </c>
      <c r="F1093" s="44">
        <f t="shared" ref="F1093:M1093" si="388">F1094</f>
        <v>0</v>
      </c>
      <c r="G1093" s="44">
        <f t="shared" si="388"/>
        <v>0</v>
      </c>
      <c r="H1093" s="44">
        <f t="shared" si="388"/>
        <v>0</v>
      </c>
      <c r="I1093" s="44">
        <f t="shared" si="388"/>
        <v>0</v>
      </c>
      <c r="J1093" s="44">
        <f t="shared" si="388"/>
        <v>0</v>
      </c>
      <c r="K1093" s="44">
        <f t="shared" si="388"/>
        <v>0</v>
      </c>
      <c r="L1093" s="44">
        <f t="shared" si="388"/>
        <v>0</v>
      </c>
      <c r="M1093" s="44">
        <f t="shared" si="388"/>
        <v>0</v>
      </c>
      <c r="N1093" s="23"/>
      <c r="O1093" s="23"/>
    </row>
    <row r="1094" spans="1:15" ht="13.5" hidden="1" customHeight="1">
      <c r="A1094" s="578"/>
      <c r="B1094" s="641" t="s">
        <v>652</v>
      </c>
      <c r="C1094" s="642"/>
      <c r="D1094" s="643" t="s">
        <v>653</v>
      </c>
      <c r="E1094" s="22">
        <f t="shared" si="377"/>
        <v>0</v>
      </c>
      <c r="F1094" s="44">
        <f t="shared" ref="F1094:M1094" si="389">F1095+F1096+F1097+F1098+F1099+F1100+F1101+F1102</f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13.5" hidden="1" customHeight="1">
      <c r="A1095" s="578"/>
      <c r="B1095" s="644"/>
      <c r="C1095" s="645" t="s">
        <v>654</v>
      </c>
      <c r="D1095" s="640" t="s">
        <v>655</v>
      </c>
      <c r="E1095" s="22">
        <f t="shared" si="377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656</v>
      </c>
      <c r="D1096" s="647" t="s">
        <v>657</v>
      </c>
      <c r="E1096" s="22">
        <f t="shared" si="377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658</v>
      </c>
      <c r="D1097" s="647" t="s">
        <v>659</v>
      </c>
      <c r="E1097" s="22">
        <f t="shared" si="377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660</v>
      </c>
      <c r="D1098" s="640" t="s">
        <v>661</v>
      </c>
      <c r="E1098" s="22">
        <f t="shared" si="377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662</v>
      </c>
      <c r="D1099" s="650" t="s">
        <v>663</v>
      </c>
      <c r="E1099" s="22">
        <f t="shared" si="377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664</v>
      </c>
      <c r="D1100" s="653" t="s">
        <v>665</v>
      </c>
      <c r="E1100" s="22">
        <f t="shared" si="377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666</v>
      </c>
      <c r="D1101" s="656" t="s">
        <v>667</v>
      </c>
      <c r="E1101" s="22">
        <f t="shared" si="377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668</v>
      </c>
      <c r="D1102" s="303" t="s">
        <v>669</v>
      </c>
      <c r="E1102" s="22">
        <f t="shared" si="377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77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674</v>
      </c>
      <c r="C1104" s="374"/>
      <c r="D1104" s="303" t="s">
        <v>675</v>
      </c>
      <c r="E1104" s="22">
        <f t="shared" si="377"/>
        <v>0</v>
      </c>
      <c r="F1104" s="44">
        <f t="shared" ref="F1104:M1104" si="390">F1105</f>
        <v>0</v>
      </c>
      <c r="G1104" s="44">
        <f t="shared" si="390"/>
        <v>0</v>
      </c>
      <c r="H1104" s="44">
        <f t="shared" si="390"/>
        <v>0</v>
      </c>
      <c r="I1104" s="44">
        <f t="shared" si="390"/>
        <v>0</v>
      </c>
      <c r="J1104" s="44">
        <f t="shared" si="390"/>
        <v>0</v>
      </c>
      <c r="K1104" s="44">
        <f t="shared" si="390"/>
        <v>0</v>
      </c>
      <c r="L1104" s="44">
        <f t="shared" si="390"/>
        <v>0</v>
      </c>
      <c r="M1104" s="44">
        <f t="shared" si="390"/>
        <v>0</v>
      </c>
      <c r="N1104" s="23"/>
      <c r="O1104" s="23"/>
    </row>
    <row r="1105" spans="1:15" ht="13.5" hidden="1" customHeight="1">
      <c r="A1105" s="578"/>
      <c r="B1105" s="375" t="s">
        <v>676</v>
      </c>
      <c r="C1105" s="327"/>
      <c r="D1105" s="286" t="s">
        <v>582</v>
      </c>
      <c r="E1105" s="22">
        <f t="shared" si="377"/>
        <v>0</v>
      </c>
      <c r="F1105" s="44">
        <f t="shared" ref="F1105:M1105" si="391">F1109+F1110+F1111+F1112+F1113+F1114+F1115</f>
        <v>0</v>
      </c>
      <c r="G1105" s="44">
        <f t="shared" si="391"/>
        <v>0</v>
      </c>
      <c r="H1105" s="44">
        <f t="shared" si="391"/>
        <v>0</v>
      </c>
      <c r="I1105" s="44">
        <f t="shared" si="391"/>
        <v>0</v>
      </c>
      <c r="J1105" s="44">
        <f t="shared" si="391"/>
        <v>0</v>
      </c>
      <c r="K1105" s="44">
        <f t="shared" si="391"/>
        <v>0</v>
      </c>
      <c r="L1105" s="44">
        <f t="shared" si="391"/>
        <v>0</v>
      </c>
      <c r="M1105" s="44">
        <f t="shared" si="391"/>
        <v>0</v>
      </c>
      <c r="N1105" s="23"/>
      <c r="O1105" s="23"/>
    </row>
    <row r="1106" spans="1:15" ht="13.5" hidden="1" customHeight="1">
      <c r="A1106" s="578"/>
      <c r="B1106" s="376"/>
      <c r="C1106" s="377" t="s">
        <v>677</v>
      </c>
      <c r="D1106" s="378" t="s">
        <v>678</v>
      </c>
      <c r="E1106" s="22">
        <f t="shared" si="377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679</v>
      </c>
      <c r="D1107" s="378" t="s">
        <v>680</v>
      </c>
      <c r="E1107" s="22">
        <f t="shared" si="377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681</v>
      </c>
      <c r="D1108" s="378" t="s">
        <v>682</v>
      </c>
      <c r="E1108" s="22">
        <f t="shared" si="377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683</v>
      </c>
      <c r="D1109" s="286" t="s">
        <v>684</v>
      </c>
      <c r="E1109" s="22">
        <f t="shared" si="377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685</v>
      </c>
      <c r="D1110" s="286" t="s">
        <v>686</v>
      </c>
      <c r="E1110" s="22">
        <f t="shared" si="377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687</v>
      </c>
      <c r="D1111" s="286" t="s">
        <v>688</v>
      </c>
      <c r="E1111" s="22">
        <f t="shared" si="377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689</v>
      </c>
      <c r="D1112" s="286" t="s">
        <v>690</v>
      </c>
      <c r="E1112" s="22">
        <f t="shared" si="377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691</v>
      </c>
      <c r="D1113" s="286" t="s">
        <v>584</v>
      </c>
      <c r="E1113" s="22">
        <f t="shared" si="377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692</v>
      </c>
      <c r="D1114" s="286" t="s">
        <v>693</v>
      </c>
      <c r="E1114" s="22">
        <f t="shared" si="377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694</v>
      </c>
      <c r="D1115" s="286" t="s">
        <v>695</v>
      </c>
      <c r="E1115" s="22">
        <f t="shared" si="377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77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696</v>
      </c>
      <c r="C1117" s="380"/>
      <c r="D1117" s="286" t="s">
        <v>697</v>
      </c>
      <c r="E1117" s="22">
        <f t="shared" si="377"/>
        <v>0</v>
      </c>
      <c r="F1117" s="44">
        <f t="shared" ref="F1117:M1117" si="392">F1118+F1119+F1120+F1121+F1122+F1123+F1124+F1125+F1126+F1127+F1128</f>
        <v>0</v>
      </c>
      <c r="G1117" s="44">
        <f t="shared" si="392"/>
        <v>0</v>
      </c>
      <c r="H1117" s="44">
        <f t="shared" si="392"/>
        <v>0</v>
      </c>
      <c r="I1117" s="44">
        <f t="shared" si="392"/>
        <v>0</v>
      </c>
      <c r="J1117" s="44">
        <f t="shared" si="392"/>
        <v>0</v>
      </c>
      <c r="K1117" s="44">
        <f t="shared" si="392"/>
        <v>0</v>
      </c>
      <c r="L1117" s="44">
        <f t="shared" si="392"/>
        <v>0</v>
      </c>
      <c r="M1117" s="44">
        <f t="shared" si="392"/>
        <v>0</v>
      </c>
      <c r="N1117" s="23"/>
      <c r="O1117" s="23"/>
    </row>
    <row r="1118" spans="1:15" ht="13.5" hidden="1" customHeight="1">
      <c r="A1118" s="578"/>
      <c r="B1118" s="301" t="s">
        <v>698</v>
      </c>
      <c r="C1118" s="380"/>
      <c r="D1118" s="286" t="s">
        <v>699</v>
      </c>
      <c r="E1118" s="22">
        <f t="shared" si="377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700</v>
      </c>
      <c r="C1119" s="327"/>
      <c r="D1119" s="286" t="s">
        <v>701</v>
      </c>
      <c r="E1119" s="22">
        <f t="shared" ref="E1119:E1182" si="393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702</v>
      </c>
      <c r="C1120" s="380"/>
      <c r="D1120" s="286" t="s">
        <v>703</v>
      </c>
      <c r="E1120" s="22">
        <f t="shared" si="393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704</v>
      </c>
      <c r="C1121" s="658"/>
      <c r="D1121" s="286" t="s">
        <v>705</v>
      </c>
      <c r="E1121" s="22">
        <f t="shared" si="393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706</v>
      </c>
      <c r="C1122" s="660"/>
      <c r="D1122" s="286" t="s">
        <v>707</v>
      </c>
      <c r="E1122" s="22">
        <f t="shared" si="393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708</v>
      </c>
      <c r="C1123" s="327"/>
      <c r="D1123" s="303" t="s">
        <v>709</v>
      </c>
      <c r="E1123" s="22">
        <f t="shared" si="393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710</v>
      </c>
      <c r="C1124" s="380"/>
      <c r="D1124" s="286" t="s">
        <v>711</v>
      </c>
      <c r="E1124" s="22">
        <f t="shared" si="393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712</v>
      </c>
      <c r="C1125" s="380"/>
      <c r="D1125" s="286" t="s">
        <v>713</v>
      </c>
      <c r="E1125" s="22">
        <f t="shared" si="393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714</v>
      </c>
      <c r="C1126" s="662"/>
      <c r="D1126" s="303" t="s">
        <v>715</v>
      </c>
      <c r="E1126" s="22">
        <f t="shared" si="393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716</v>
      </c>
      <c r="C1127" s="380"/>
      <c r="D1127" s="286" t="s">
        <v>717</v>
      </c>
      <c r="E1127" s="22">
        <f t="shared" si="393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718</v>
      </c>
      <c r="C1128" s="662"/>
      <c r="D1128" s="303" t="s">
        <v>719</v>
      </c>
      <c r="E1128" s="22">
        <f t="shared" si="393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393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735</v>
      </c>
      <c r="C1130" s="291"/>
      <c r="D1130" s="303" t="s">
        <v>736</v>
      </c>
      <c r="E1130" s="22">
        <f t="shared" si="393"/>
        <v>0</v>
      </c>
      <c r="F1130" s="44">
        <f t="shared" ref="F1130:M1130" si="394">F1131+F1141</f>
        <v>0</v>
      </c>
      <c r="G1130" s="44">
        <f t="shared" si="394"/>
        <v>0</v>
      </c>
      <c r="H1130" s="44">
        <f t="shared" si="394"/>
        <v>0</v>
      </c>
      <c r="I1130" s="44">
        <f t="shared" si="394"/>
        <v>0</v>
      </c>
      <c r="J1130" s="44">
        <f t="shared" si="394"/>
        <v>0</v>
      </c>
      <c r="K1130" s="44">
        <f t="shared" si="394"/>
        <v>0</v>
      </c>
      <c r="L1130" s="44">
        <f t="shared" si="394"/>
        <v>0</v>
      </c>
      <c r="M1130" s="44">
        <f t="shared" si="394"/>
        <v>0</v>
      </c>
      <c r="N1130" s="23"/>
      <c r="O1130" s="23"/>
    </row>
    <row r="1131" spans="1:15" ht="13.5" hidden="1" customHeight="1">
      <c r="A1131" s="578"/>
      <c r="B1131" s="284" t="s">
        <v>801</v>
      </c>
      <c r="C1131" s="288"/>
      <c r="D1131" s="286" t="s">
        <v>738</v>
      </c>
      <c r="E1131" s="22">
        <f t="shared" si="393"/>
        <v>0</v>
      </c>
      <c r="F1131" s="44">
        <f t="shared" ref="F1131:M1131" si="395">F1132+F1137+F1139</f>
        <v>0</v>
      </c>
      <c r="G1131" s="44">
        <f t="shared" si="395"/>
        <v>0</v>
      </c>
      <c r="H1131" s="44">
        <f t="shared" si="395"/>
        <v>0</v>
      </c>
      <c r="I1131" s="44">
        <f t="shared" si="395"/>
        <v>0</v>
      </c>
      <c r="J1131" s="44">
        <f t="shared" si="395"/>
        <v>0</v>
      </c>
      <c r="K1131" s="44">
        <f t="shared" si="395"/>
        <v>0</v>
      </c>
      <c r="L1131" s="44">
        <f t="shared" si="395"/>
        <v>0</v>
      </c>
      <c r="M1131" s="44">
        <f t="shared" si="395"/>
        <v>0</v>
      </c>
      <c r="N1131" s="23"/>
      <c r="O1131" s="23"/>
    </row>
    <row r="1132" spans="1:15" ht="13.5" hidden="1" customHeight="1">
      <c r="A1132" s="578"/>
      <c r="B1132" s="287" t="s">
        <v>739</v>
      </c>
      <c r="C1132" s="288"/>
      <c r="D1132" s="286" t="s">
        <v>740</v>
      </c>
      <c r="E1132" s="22">
        <f t="shared" si="393"/>
        <v>0</v>
      </c>
      <c r="F1132" s="44">
        <f t="shared" ref="F1132:M1132" si="396">F1133+F1134+F1135+F1136</f>
        <v>0</v>
      </c>
      <c r="G1132" s="44">
        <f t="shared" si="396"/>
        <v>0</v>
      </c>
      <c r="H1132" s="44">
        <f t="shared" si="396"/>
        <v>0</v>
      </c>
      <c r="I1132" s="44">
        <f t="shared" si="396"/>
        <v>0</v>
      </c>
      <c r="J1132" s="44">
        <f t="shared" si="396"/>
        <v>0</v>
      </c>
      <c r="K1132" s="44">
        <f t="shared" si="396"/>
        <v>0</v>
      </c>
      <c r="L1132" s="44">
        <f t="shared" si="396"/>
        <v>0</v>
      </c>
      <c r="M1132" s="44">
        <f t="shared" si="396"/>
        <v>0</v>
      </c>
      <c r="N1132" s="23"/>
      <c r="O1132" s="23"/>
    </row>
    <row r="1133" spans="1:15" ht="13.5" hidden="1" customHeight="1">
      <c r="A1133" s="578"/>
      <c r="B1133" s="289"/>
      <c r="C1133" s="664" t="s">
        <v>741</v>
      </c>
      <c r="D1133" s="303" t="s">
        <v>742</v>
      </c>
      <c r="E1133" s="22">
        <f t="shared" si="393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743</v>
      </c>
      <c r="D1134" s="303" t="s">
        <v>744</v>
      </c>
      <c r="E1134" s="22">
        <f t="shared" si="393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745</v>
      </c>
      <c r="D1135" s="303" t="s">
        <v>746</v>
      </c>
      <c r="E1135" s="22">
        <f t="shared" si="393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747</v>
      </c>
      <c r="D1136" s="303" t="s">
        <v>748</v>
      </c>
      <c r="E1136" s="22">
        <f t="shared" si="393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749</v>
      </c>
      <c r="C1137" s="291"/>
      <c r="D1137" s="303" t="s">
        <v>750</v>
      </c>
      <c r="E1137" s="22">
        <f t="shared" si="393"/>
        <v>0</v>
      </c>
      <c r="F1137" s="44">
        <f t="shared" ref="F1137:M1137" si="397">F1138</f>
        <v>0</v>
      </c>
      <c r="G1137" s="44">
        <f t="shared" si="397"/>
        <v>0</v>
      </c>
      <c r="H1137" s="44">
        <f t="shared" si="397"/>
        <v>0</v>
      </c>
      <c r="I1137" s="44">
        <f t="shared" si="397"/>
        <v>0</v>
      </c>
      <c r="J1137" s="44">
        <f t="shared" si="397"/>
        <v>0</v>
      </c>
      <c r="K1137" s="44">
        <f t="shared" si="397"/>
        <v>0</v>
      </c>
      <c r="L1137" s="44">
        <f t="shared" si="397"/>
        <v>0</v>
      </c>
      <c r="M1137" s="44">
        <f t="shared" si="397"/>
        <v>0</v>
      </c>
      <c r="N1137" s="23"/>
      <c r="O1137" s="23"/>
    </row>
    <row r="1138" spans="1:15" ht="13.5" hidden="1" customHeight="1">
      <c r="A1138" s="578"/>
      <c r="B1138" s="289"/>
      <c r="C1138" s="291" t="s">
        <v>751</v>
      </c>
      <c r="D1138" s="303" t="s">
        <v>752</v>
      </c>
      <c r="E1138" s="22">
        <f t="shared" si="393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753</v>
      </c>
      <c r="C1139" s="291"/>
      <c r="D1139" s="303" t="s">
        <v>754</v>
      </c>
      <c r="E1139" s="22">
        <f t="shared" si="393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393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802</v>
      </c>
      <c r="C1141" s="291"/>
      <c r="D1141" s="303" t="s">
        <v>756</v>
      </c>
      <c r="E1141" s="22">
        <f t="shared" si="393"/>
        <v>0</v>
      </c>
      <c r="F1141" s="44">
        <f t="shared" ref="F1141:M1142" si="398">F1142</f>
        <v>0</v>
      </c>
      <c r="G1141" s="44">
        <f t="shared" si="398"/>
        <v>0</v>
      </c>
      <c r="H1141" s="44">
        <f t="shared" si="398"/>
        <v>0</v>
      </c>
      <c r="I1141" s="44">
        <f t="shared" si="398"/>
        <v>0</v>
      </c>
      <c r="J1141" s="44">
        <f t="shared" si="398"/>
        <v>0</v>
      </c>
      <c r="K1141" s="44">
        <f t="shared" si="398"/>
        <v>0</v>
      </c>
      <c r="L1141" s="44">
        <f t="shared" si="398"/>
        <v>0</v>
      </c>
      <c r="M1141" s="44">
        <f t="shared" si="398"/>
        <v>0</v>
      </c>
      <c r="N1141" s="23"/>
      <c r="O1141" s="23"/>
    </row>
    <row r="1142" spans="1:15" ht="13.5" hidden="1" customHeight="1">
      <c r="A1142" s="578"/>
      <c r="B1142" s="390" t="s">
        <v>757</v>
      </c>
      <c r="C1142" s="391"/>
      <c r="D1142" s="303" t="s">
        <v>758</v>
      </c>
      <c r="E1142" s="22">
        <f t="shared" si="393"/>
        <v>0</v>
      </c>
      <c r="F1142" s="44">
        <f t="shared" si="398"/>
        <v>0</v>
      </c>
      <c r="G1142" s="44">
        <f t="shared" si="398"/>
        <v>0</v>
      </c>
      <c r="H1142" s="44">
        <f t="shared" si="398"/>
        <v>0</v>
      </c>
      <c r="I1142" s="44">
        <f t="shared" si="398"/>
        <v>0</v>
      </c>
      <c r="J1142" s="44">
        <f t="shared" si="398"/>
        <v>0</v>
      </c>
      <c r="K1142" s="44">
        <f t="shared" si="398"/>
        <v>0</v>
      </c>
      <c r="L1142" s="44">
        <f t="shared" si="398"/>
        <v>0</v>
      </c>
      <c r="M1142" s="44">
        <f t="shared" si="398"/>
        <v>0</v>
      </c>
      <c r="N1142" s="23"/>
      <c r="O1142" s="23"/>
    </row>
    <row r="1143" spans="1:15" ht="6" hidden="1" customHeight="1">
      <c r="A1143" s="578"/>
      <c r="B1143" s="289"/>
      <c r="C1143" s="291" t="s">
        <v>759</v>
      </c>
      <c r="D1143" s="303" t="s">
        <v>760</v>
      </c>
      <c r="E1143" s="22">
        <f t="shared" si="393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393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803</v>
      </c>
      <c r="C1145" s="291"/>
      <c r="D1145" s="303" t="s">
        <v>767</v>
      </c>
      <c r="E1145" s="22">
        <f t="shared" si="393"/>
        <v>0</v>
      </c>
      <c r="F1145" s="280">
        <f t="shared" ref="F1145:M1145" si="399">F1146</f>
        <v>0</v>
      </c>
      <c r="G1145" s="280">
        <f t="shared" si="399"/>
        <v>0</v>
      </c>
      <c r="H1145" s="280">
        <f t="shared" si="399"/>
        <v>0</v>
      </c>
      <c r="I1145" s="280">
        <f t="shared" si="399"/>
        <v>0</v>
      </c>
      <c r="J1145" s="280">
        <f t="shared" si="399"/>
        <v>0</v>
      </c>
      <c r="K1145" s="280">
        <f t="shared" si="399"/>
        <v>0</v>
      </c>
      <c r="L1145" s="280">
        <f t="shared" si="399"/>
        <v>0</v>
      </c>
      <c r="M1145" s="280">
        <f t="shared" si="399"/>
        <v>0</v>
      </c>
      <c r="N1145" s="23"/>
      <c r="O1145" s="23"/>
    </row>
    <row r="1146" spans="1:15" ht="13.5" customHeight="1">
      <c r="A1146" s="578"/>
      <c r="B1146" s="425" t="s">
        <v>645</v>
      </c>
      <c r="C1146" s="626"/>
      <c r="D1146" s="603" t="s">
        <v>646</v>
      </c>
      <c r="E1146" s="22">
        <f t="shared" si="393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351" t="s">
        <v>804</v>
      </c>
      <c r="B1147" s="1352"/>
      <c r="C1147" s="1353"/>
      <c r="D1147" s="665" t="s">
        <v>701</v>
      </c>
      <c r="E1147" s="22">
        <f t="shared" si="393"/>
        <v>0</v>
      </c>
      <c r="F1147" s="666">
        <f t="shared" ref="F1147:M1147" si="400">F1264+F1265+F1266</f>
        <v>0</v>
      </c>
      <c r="G1147" s="666">
        <f t="shared" si="400"/>
        <v>0</v>
      </c>
      <c r="H1147" s="666">
        <f t="shared" si="400"/>
        <v>0</v>
      </c>
      <c r="I1147" s="666">
        <f t="shared" si="400"/>
        <v>0</v>
      </c>
      <c r="J1147" s="666">
        <f t="shared" si="400"/>
        <v>0</v>
      </c>
      <c r="K1147" s="666">
        <f t="shared" si="400"/>
        <v>0</v>
      </c>
      <c r="L1147" s="666">
        <f t="shared" si="400"/>
        <v>0</v>
      </c>
      <c r="M1147" s="666">
        <f t="shared" si="400"/>
        <v>0</v>
      </c>
      <c r="N1147" s="23"/>
      <c r="O1147" s="23"/>
    </row>
    <row r="1148" spans="1:15">
      <c r="A1148" s="667"/>
      <c r="B1148" s="668" t="s">
        <v>524</v>
      </c>
      <c r="C1148" s="669"/>
      <c r="D1148" s="670"/>
      <c r="E1148" s="22">
        <f t="shared" si="393"/>
        <v>0</v>
      </c>
      <c r="F1148" s="671">
        <f t="shared" ref="F1148:M1148" si="401">F1149</f>
        <v>0</v>
      </c>
      <c r="G1148" s="671">
        <f t="shared" si="401"/>
        <v>0</v>
      </c>
      <c r="H1148" s="671">
        <f t="shared" si="401"/>
        <v>0</v>
      </c>
      <c r="I1148" s="671">
        <f t="shared" si="401"/>
        <v>0</v>
      </c>
      <c r="J1148" s="671">
        <f t="shared" si="401"/>
        <v>0</v>
      </c>
      <c r="K1148" s="671">
        <f t="shared" si="401"/>
        <v>0</v>
      </c>
      <c r="L1148" s="671">
        <f t="shared" si="401"/>
        <v>0</v>
      </c>
      <c r="M1148" s="671">
        <f t="shared" si="401"/>
        <v>0</v>
      </c>
      <c r="N1148" s="23"/>
      <c r="O1148" s="23"/>
    </row>
    <row r="1149" spans="1:15">
      <c r="A1149" s="577"/>
      <c r="B1149" s="672" t="s">
        <v>525</v>
      </c>
      <c r="C1149" s="673"/>
      <c r="D1149" s="674" t="s">
        <v>526</v>
      </c>
      <c r="E1149" s="40">
        <f t="shared" si="393"/>
        <v>0</v>
      </c>
      <c r="F1149" s="590">
        <f t="shared" ref="F1149:M1149" si="402">F1150+F1151+F1152+F1157+F1161+F1163+F1175+F1181+F1188</f>
        <v>0</v>
      </c>
      <c r="G1149" s="590">
        <f t="shared" si="402"/>
        <v>0</v>
      </c>
      <c r="H1149" s="590">
        <f t="shared" si="402"/>
        <v>0</v>
      </c>
      <c r="I1149" s="590">
        <f t="shared" si="402"/>
        <v>0</v>
      </c>
      <c r="J1149" s="590">
        <f t="shared" si="402"/>
        <v>0</v>
      </c>
      <c r="K1149" s="590">
        <f t="shared" si="402"/>
        <v>0</v>
      </c>
      <c r="L1149" s="590">
        <f t="shared" si="402"/>
        <v>0</v>
      </c>
      <c r="M1149" s="590">
        <f t="shared" si="402"/>
        <v>0</v>
      </c>
      <c r="N1149" s="23"/>
      <c r="O1149" s="23"/>
    </row>
    <row r="1150" spans="1:15">
      <c r="A1150" s="578"/>
      <c r="B1150" s="672"/>
      <c r="C1150" s="675" t="s">
        <v>527</v>
      </c>
      <c r="D1150" s="676" t="s">
        <v>528</v>
      </c>
      <c r="E1150" s="40">
        <f t="shared" si="393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529</v>
      </c>
      <c r="D1151" s="589" t="s">
        <v>530</v>
      </c>
      <c r="E1151" s="40">
        <f t="shared" si="393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531</v>
      </c>
      <c r="C1152" s="588"/>
      <c r="D1152" s="589" t="s">
        <v>532</v>
      </c>
      <c r="E1152" s="40">
        <f t="shared" si="393"/>
        <v>0</v>
      </c>
      <c r="F1152" s="590">
        <f t="shared" ref="F1152:M1152" si="403">F1153+F1154+F1155</f>
        <v>0</v>
      </c>
      <c r="G1152" s="590">
        <f t="shared" si="403"/>
        <v>0</v>
      </c>
      <c r="H1152" s="590">
        <f t="shared" si="403"/>
        <v>0</v>
      </c>
      <c r="I1152" s="590">
        <f t="shared" si="403"/>
        <v>0</v>
      </c>
      <c r="J1152" s="590">
        <f t="shared" si="403"/>
        <v>0</v>
      </c>
      <c r="K1152" s="590">
        <f t="shared" si="403"/>
        <v>0</v>
      </c>
      <c r="L1152" s="590">
        <f t="shared" si="403"/>
        <v>0</v>
      </c>
      <c r="M1152" s="590">
        <f t="shared" si="403"/>
        <v>0</v>
      </c>
      <c r="N1152" s="23"/>
      <c r="O1152" s="23"/>
    </row>
    <row r="1153" spans="1:15" hidden="1">
      <c r="A1153" s="578"/>
      <c r="B1153" s="591" t="s">
        <v>533</v>
      </c>
      <c r="C1153" s="588"/>
      <c r="D1153" s="589" t="s">
        <v>534</v>
      </c>
      <c r="E1153" s="40">
        <f t="shared" si="393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535</v>
      </c>
      <c r="C1154" s="626"/>
      <c r="D1154" s="603" t="s">
        <v>129</v>
      </c>
      <c r="E1154" s="40">
        <f t="shared" si="393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536</v>
      </c>
      <c r="C1155" s="592"/>
      <c r="D1155" s="589" t="s">
        <v>537</v>
      </c>
      <c r="E1155" s="40">
        <f t="shared" si="393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393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538</v>
      </c>
      <c r="C1157" s="592"/>
      <c r="D1157" s="589" t="s">
        <v>539</v>
      </c>
      <c r="E1157" s="40">
        <f t="shared" si="393"/>
        <v>0</v>
      </c>
      <c r="F1157" s="590">
        <f t="shared" ref="F1157:M1157" si="404">F1158+F1159+F1160</f>
        <v>0</v>
      </c>
      <c r="G1157" s="590">
        <f t="shared" si="404"/>
        <v>0</v>
      </c>
      <c r="H1157" s="590">
        <f t="shared" si="404"/>
        <v>0</v>
      </c>
      <c r="I1157" s="590">
        <f t="shared" si="404"/>
        <v>0</v>
      </c>
      <c r="J1157" s="590">
        <f t="shared" si="404"/>
        <v>0</v>
      </c>
      <c r="K1157" s="590">
        <f t="shared" si="404"/>
        <v>0</v>
      </c>
      <c r="L1157" s="590">
        <f t="shared" si="404"/>
        <v>0</v>
      </c>
      <c r="M1157" s="590">
        <f t="shared" si="404"/>
        <v>0</v>
      </c>
      <c r="N1157" s="23"/>
      <c r="O1157" s="23"/>
    </row>
    <row r="1158" spans="1:15" hidden="1">
      <c r="A1158" s="578"/>
      <c r="B1158" s="591"/>
      <c r="C1158" s="592" t="s">
        <v>540</v>
      </c>
      <c r="D1158" s="589" t="s">
        <v>541</v>
      </c>
      <c r="E1158" s="40">
        <f t="shared" si="393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542</v>
      </c>
      <c r="D1159" s="595" t="s">
        <v>543</v>
      </c>
      <c r="E1159" s="40">
        <f t="shared" si="393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544</v>
      </c>
      <c r="D1160" s="597" t="s">
        <v>545</v>
      </c>
      <c r="E1160" s="40">
        <f t="shared" si="393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546</v>
      </c>
      <c r="C1161" s="599"/>
      <c r="D1161" s="600" t="s">
        <v>547</v>
      </c>
      <c r="E1161" s="40">
        <f t="shared" si="393"/>
        <v>0</v>
      </c>
      <c r="F1161" s="590">
        <f t="shared" ref="F1161:M1161" si="405">F1162</f>
        <v>0</v>
      </c>
      <c r="G1161" s="590">
        <f t="shared" si="405"/>
        <v>0</v>
      </c>
      <c r="H1161" s="590">
        <f t="shared" si="405"/>
        <v>0</v>
      </c>
      <c r="I1161" s="590">
        <f t="shared" si="405"/>
        <v>0</v>
      </c>
      <c r="J1161" s="590">
        <f t="shared" si="405"/>
        <v>0</v>
      </c>
      <c r="K1161" s="590">
        <f t="shared" si="405"/>
        <v>0</v>
      </c>
      <c r="L1161" s="590">
        <f t="shared" si="405"/>
        <v>0</v>
      </c>
      <c r="M1161" s="590">
        <f t="shared" si="405"/>
        <v>0</v>
      </c>
      <c r="N1161" s="23"/>
      <c r="O1161" s="23"/>
    </row>
    <row r="1162" spans="1:15" hidden="1">
      <c r="A1162" s="578"/>
      <c r="B1162" s="601" t="s">
        <v>548</v>
      </c>
      <c r="C1162" s="602"/>
      <c r="D1162" s="600" t="s">
        <v>549</v>
      </c>
      <c r="E1162" s="40">
        <f t="shared" si="393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1" hidden="1">
      <c r="A1163" s="578"/>
      <c r="B1163" s="601"/>
      <c r="C1163" s="592" t="s">
        <v>550</v>
      </c>
      <c r="D1163" s="600" t="s">
        <v>551</v>
      </c>
      <c r="E1163" s="40">
        <f t="shared" si="393"/>
        <v>0</v>
      </c>
      <c r="F1163" s="590">
        <f t="shared" ref="F1163:M1163" si="406">F1164</f>
        <v>0</v>
      </c>
      <c r="G1163" s="590">
        <f t="shared" si="406"/>
        <v>0</v>
      </c>
      <c r="H1163" s="590">
        <f t="shared" si="406"/>
        <v>0</v>
      </c>
      <c r="I1163" s="590">
        <f t="shared" si="406"/>
        <v>0</v>
      </c>
      <c r="J1163" s="590">
        <f t="shared" si="406"/>
        <v>0</v>
      </c>
      <c r="K1163" s="590">
        <f t="shared" si="406"/>
        <v>0</v>
      </c>
      <c r="L1163" s="590">
        <f t="shared" si="406"/>
        <v>0</v>
      </c>
      <c r="M1163" s="590">
        <f t="shared" si="406"/>
        <v>0</v>
      </c>
      <c r="N1163" s="23"/>
      <c r="O1163" s="23"/>
    </row>
    <row r="1164" spans="1:15" ht="1.5" hidden="1" customHeight="1">
      <c r="A1164" s="578"/>
      <c r="B1164" s="1346" t="s">
        <v>805</v>
      </c>
      <c r="C1164" s="1347"/>
      <c r="D1164" s="603" t="s">
        <v>553</v>
      </c>
      <c r="E1164" s="40">
        <f t="shared" si="393"/>
        <v>0</v>
      </c>
      <c r="F1164" s="590">
        <f t="shared" ref="F1164:M1164" si="407">F1165+F1166+F1167+F1168+F1169+F1170+F1171+F1172+F1173+F1174</f>
        <v>0</v>
      </c>
      <c r="G1164" s="590">
        <f t="shared" si="407"/>
        <v>0</v>
      </c>
      <c r="H1164" s="590">
        <f t="shared" si="407"/>
        <v>0</v>
      </c>
      <c r="I1164" s="590">
        <f t="shared" si="407"/>
        <v>0</v>
      </c>
      <c r="J1164" s="590">
        <f t="shared" si="407"/>
        <v>0</v>
      </c>
      <c r="K1164" s="590">
        <f t="shared" si="407"/>
        <v>0</v>
      </c>
      <c r="L1164" s="590">
        <f t="shared" si="407"/>
        <v>0</v>
      </c>
      <c r="M1164" s="590">
        <f t="shared" si="407"/>
        <v>0</v>
      </c>
      <c r="N1164" s="23"/>
      <c r="O1164" s="23"/>
    </row>
    <row r="1165" spans="1:15" hidden="1">
      <c r="A1165" s="578"/>
      <c r="B1165" s="604"/>
      <c r="C1165" s="605" t="s">
        <v>554</v>
      </c>
      <c r="D1165" s="606" t="s">
        <v>555</v>
      </c>
      <c r="E1165" s="40">
        <f t="shared" si="393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556</v>
      </c>
      <c r="D1166" s="597" t="s">
        <v>557</v>
      </c>
      <c r="E1166" s="40">
        <f t="shared" si="393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558</v>
      </c>
      <c r="D1167" s="603" t="s">
        <v>559</v>
      </c>
      <c r="E1167" s="40">
        <f t="shared" si="393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560</v>
      </c>
      <c r="D1168" s="589" t="s">
        <v>561</v>
      </c>
      <c r="E1168" s="40">
        <f t="shared" si="393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562</v>
      </c>
      <c r="D1169" s="589" t="s">
        <v>563</v>
      </c>
      <c r="E1169" s="40">
        <f t="shared" si="393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1" hidden="1">
      <c r="A1170" s="578"/>
      <c r="B1170" s="591"/>
      <c r="C1170" s="592" t="s">
        <v>564</v>
      </c>
      <c r="D1170" s="589" t="s">
        <v>565</v>
      </c>
      <c r="E1170" s="40">
        <f t="shared" si="393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1" hidden="1">
      <c r="A1171" s="578"/>
      <c r="B1171" s="591"/>
      <c r="C1171" s="592" t="s">
        <v>566</v>
      </c>
      <c r="D1171" s="589" t="s">
        <v>567</v>
      </c>
      <c r="E1171" s="40">
        <f t="shared" si="393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1" hidden="1">
      <c r="A1172" s="578"/>
      <c r="B1172" s="611"/>
      <c r="C1172" s="592" t="s">
        <v>568</v>
      </c>
      <c r="D1172" s="589" t="s">
        <v>569</v>
      </c>
      <c r="E1172" s="40">
        <f t="shared" si="393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1" hidden="1">
      <c r="A1173" s="578"/>
      <c r="B1173" s="611"/>
      <c r="C1173" s="592" t="s">
        <v>570</v>
      </c>
      <c r="D1173" s="589" t="s">
        <v>571</v>
      </c>
      <c r="E1173" s="40">
        <f t="shared" si="393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idden="1">
      <c r="A1174" s="578"/>
      <c r="B1174" s="611"/>
      <c r="C1174" s="592" t="s">
        <v>572</v>
      </c>
      <c r="D1174" s="589" t="s">
        <v>573</v>
      </c>
      <c r="E1174" s="40">
        <f t="shared" si="393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578</v>
      </c>
      <c r="D1175" s="589" t="s">
        <v>579</v>
      </c>
      <c r="E1175" s="40">
        <f t="shared" si="393"/>
        <v>0</v>
      </c>
      <c r="F1175" s="590">
        <f t="shared" ref="F1175:M1175" si="408">F1176+F1178</f>
        <v>0</v>
      </c>
      <c r="G1175" s="590">
        <f t="shared" si="408"/>
        <v>0</v>
      </c>
      <c r="H1175" s="590">
        <f t="shared" si="408"/>
        <v>0</v>
      </c>
      <c r="I1175" s="590">
        <f t="shared" si="408"/>
        <v>0</v>
      </c>
      <c r="J1175" s="590">
        <f t="shared" si="408"/>
        <v>0</v>
      </c>
      <c r="K1175" s="590">
        <f t="shared" si="408"/>
        <v>0</v>
      </c>
      <c r="L1175" s="590">
        <f t="shared" si="408"/>
        <v>0</v>
      </c>
      <c r="M1175" s="590">
        <f t="shared" si="408"/>
        <v>0</v>
      </c>
      <c r="N1175" s="23"/>
      <c r="O1175" s="23"/>
    </row>
    <row r="1176" spans="1:15" hidden="1">
      <c r="A1176" s="578"/>
      <c r="B1176" s="611" t="s">
        <v>580</v>
      </c>
      <c r="C1176" s="592" t="s">
        <v>581</v>
      </c>
      <c r="D1176" s="589" t="s">
        <v>582</v>
      </c>
      <c r="E1176" s="40">
        <f t="shared" si="393"/>
        <v>0</v>
      </c>
      <c r="F1176" s="590">
        <f t="shared" ref="F1176:M1176" si="409">F1177</f>
        <v>0</v>
      </c>
      <c r="G1176" s="590">
        <f t="shared" si="409"/>
        <v>0</v>
      </c>
      <c r="H1176" s="590">
        <f t="shared" si="409"/>
        <v>0</v>
      </c>
      <c r="I1176" s="590">
        <f t="shared" si="409"/>
        <v>0</v>
      </c>
      <c r="J1176" s="590">
        <f t="shared" si="409"/>
        <v>0</v>
      </c>
      <c r="K1176" s="590">
        <f t="shared" si="409"/>
        <v>0</v>
      </c>
      <c r="L1176" s="590">
        <f t="shared" si="409"/>
        <v>0</v>
      </c>
      <c r="M1176" s="590">
        <f t="shared" si="409"/>
        <v>0</v>
      </c>
      <c r="N1176" s="23"/>
      <c r="O1176" s="23"/>
    </row>
    <row r="1177" spans="1:15" hidden="1">
      <c r="A1177" s="578"/>
      <c r="B1177" s="611"/>
      <c r="C1177" s="594" t="s">
        <v>783</v>
      </c>
      <c r="D1177" s="589" t="s">
        <v>784</v>
      </c>
      <c r="E1177" s="467">
        <f t="shared" si="393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587</v>
      </c>
      <c r="C1178" s="613"/>
      <c r="D1178" s="614" t="s">
        <v>588</v>
      </c>
      <c r="E1178" s="40">
        <f t="shared" si="393"/>
        <v>0</v>
      </c>
      <c r="F1178" s="590">
        <f t="shared" ref="F1178:M1178" si="410">F1179+F1180</f>
        <v>0</v>
      </c>
      <c r="G1178" s="590">
        <f t="shared" si="410"/>
        <v>0</v>
      </c>
      <c r="H1178" s="590">
        <f t="shared" si="410"/>
        <v>0</v>
      </c>
      <c r="I1178" s="590">
        <f t="shared" si="410"/>
        <v>0</v>
      </c>
      <c r="J1178" s="590">
        <f t="shared" si="410"/>
        <v>0</v>
      </c>
      <c r="K1178" s="590">
        <f t="shared" si="410"/>
        <v>0</v>
      </c>
      <c r="L1178" s="590">
        <f t="shared" si="410"/>
        <v>0</v>
      </c>
      <c r="M1178" s="590">
        <f t="shared" si="410"/>
        <v>0</v>
      </c>
      <c r="N1178" s="23"/>
      <c r="O1178" s="23"/>
    </row>
    <row r="1179" spans="1:15" hidden="1">
      <c r="A1179" s="578"/>
      <c r="B1179" s="612"/>
      <c r="C1179" s="613" t="s">
        <v>589</v>
      </c>
      <c r="D1179" s="614" t="s">
        <v>590</v>
      </c>
      <c r="E1179" s="467">
        <f t="shared" si="393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591</v>
      </c>
      <c r="D1180" s="433" t="s">
        <v>592</v>
      </c>
      <c r="E1180" s="467">
        <f t="shared" si="393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593</v>
      </c>
      <c r="C1181" s="591"/>
      <c r="D1181" s="603" t="s">
        <v>594</v>
      </c>
      <c r="E1181" s="40">
        <f t="shared" si="393"/>
        <v>0</v>
      </c>
      <c r="F1181" s="590">
        <f t="shared" ref="F1181:M1181" si="411">F1182</f>
        <v>0</v>
      </c>
      <c r="G1181" s="590">
        <f t="shared" si="411"/>
        <v>0</v>
      </c>
      <c r="H1181" s="590">
        <f t="shared" si="411"/>
        <v>0</v>
      </c>
      <c r="I1181" s="590">
        <f t="shared" si="411"/>
        <v>0</v>
      </c>
      <c r="J1181" s="590">
        <f t="shared" si="411"/>
        <v>0</v>
      </c>
      <c r="K1181" s="590">
        <f t="shared" si="411"/>
        <v>0</v>
      </c>
      <c r="L1181" s="590">
        <f t="shared" si="411"/>
        <v>0</v>
      </c>
      <c r="M1181" s="590">
        <f t="shared" si="411"/>
        <v>0</v>
      </c>
      <c r="N1181" s="23"/>
      <c r="O1181" s="23"/>
    </row>
    <row r="1182" spans="1:15" hidden="1">
      <c r="A1182" s="578"/>
      <c r="B1182" s="617" t="s">
        <v>595</v>
      </c>
      <c r="C1182" s="588"/>
      <c r="D1182" s="589" t="s">
        <v>596</v>
      </c>
      <c r="E1182" s="40">
        <f t="shared" si="393"/>
        <v>0</v>
      </c>
      <c r="F1182" s="590">
        <f t="shared" ref="F1182:M1182" si="412">F1183+F1184+F1185+F1186</f>
        <v>0</v>
      </c>
      <c r="G1182" s="590">
        <f t="shared" si="412"/>
        <v>0</v>
      </c>
      <c r="H1182" s="590">
        <f t="shared" si="412"/>
        <v>0</v>
      </c>
      <c r="I1182" s="590">
        <f t="shared" si="412"/>
        <v>0</v>
      </c>
      <c r="J1182" s="590">
        <f t="shared" si="412"/>
        <v>0</v>
      </c>
      <c r="K1182" s="590">
        <f t="shared" si="412"/>
        <v>0</v>
      </c>
      <c r="L1182" s="590">
        <f t="shared" si="412"/>
        <v>0</v>
      </c>
      <c r="M1182" s="590">
        <f t="shared" si="412"/>
        <v>0</v>
      </c>
      <c r="N1182" s="23"/>
      <c r="O1182" s="23"/>
    </row>
    <row r="1183" spans="1:15" hidden="1">
      <c r="A1183" s="578"/>
      <c r="B1183" s="618"/>
      <c r="C1183" s="588" t="s">
        <v>597</v>
      </c>
      <c r="D1183" s="589" t="s">
        <v>598</v>
      </c>
      <c r="E1183" s="40">
        <f t="shared" ref="E1183:E1246" si="413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599</v>
      </c>
      <c r="D1184" s="603" t="s">
        <v>600</v>
      </c>
      <c r="E1184" s="40">
        <f t="shared" si="413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601</v>
      </c>
      <c r="D1185" s="603" t="s">
        <v>602</v>
      </c>
      <c r="E1185" s="40">
        <f t="shared" si="413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603</v>
      </c>
      <c r="D1186" s="589" t="s">
        <v>604</v>
      </c>
      <c r="E1186" s="40">
        <f t="shared" si="413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13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797</v>
      </c>
      <c r="C1188" s="621"/>
      <c r="D1188" s="589" t="s">
        <v>606</v>
      </c>
      <c r="E1188" s="40">
        <f t="shared" si="413"/>
        <v>0</v>
      </c>
      <c r="F1188" s="590">
        <f t="shared" ref="F1188:M1188" si="414">F1189+F1190+F1191+F1192+F1193+F1194+F1195+F1196+F1197</f>
        <v>0</v>
      </c>
      <c r="G1188" s="590">
        <f t="shared" si="414"/>
        <v>0</v>
      </c>
      <c r="H1188" s="590">
        <f t="shared" si="414"/>
        <v>0</v>
      </c>
      <c r="I1188" s="590">
        <f t="shared" si="414"/>
        <v>0</v>
      </c>
      <c r="J1188" s="590">
        <f t="shared" si="414"/>
        <v>0</v>
      </c>
      <c r="K1188" s="590">
        <f t="shared" si="414"/>
        <v>0</v>
      </c>
      <c r="L1188" s="590">
        <f t="shared" si="414"/>
        <v>0</v>
      </c>
      <c r="M1188" s="590">
        <f t="shared" si="414"/>
        <v>0</v>
      </c>
      <c r="N1188" s="23"/>
      <c r="O1188" s="23"/>
    </row>
    <row r="1189" spans="1:15" hidden="1">
      <c r="A1189" s="578"/>
      <c r="B1189" s="587" t="s">
        <v>607</v>
      </c>
      <c r="C1189" s="621"/>
      <c r="D1189" s="589" t="s">
        <v>608</v>
      </c>
      <c r="E1189" s="40">
        <f t="shared" si="413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609</v>
      </c>
      <c r="C1190" s="621"/>
      <c r="D1190" s="623" t="s">
        <v>610</v>
      </c>
      <c r="E1190" s="40">
        <f t="shared" si="413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611</v>
      </c>
      <c r="C1191" s="625"/>
      <c r="D1191" s="597" t="s">
        <v>612</v>
      </c>
      <c r="E1191" s="40">
        <f t="shared" si="413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613</v>
      </c>
      <c r="C1192" s="626"/>
      <c r="D1192" s="603" t="s">
        <v>614</v>
      </c>
      <c r="E1192" s="40">
        <f t="shared" si="413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615</v>
      </c>
      <c r="C1193" s="626"/>
      <c r="D1193" s="603" t="s">
        <v>616</v>
      </c>
      <c r="E1193" s="40">
        <f t="shared" si="413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617</v>
      </c>
      <c r="C1194" s="629"/>
      <c r="D1194" s="603" t="s">
        <v>618</v>
      </c>
      <c r="E1194" s="40">
        <f t="shared" si="413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621</v>
      </c>
      <c r="C1195" s="629"/>
      <c r="D1195" s="603" t="s">
        <v>622</v>
      </c>
      <c r="E1195" s="40">
        <f t="shared" si="413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623</v>
      </c>
      <c r="C1196" s="626"/>
      <c r="D1196" s="603" t="s">
        <v>624</v>
      </c>
      <c r="E1196" s="40">
        <f t="shared" si="413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625</v>
      </c>
      <c r="C1197" s="626"/>
      <c r="D1197" s="603" t="s">
        <v>626</v>
      </c>
      <c r="E1197" s="40">
        <f t="shared" si="413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629</v>
      </c>
      <c r="C1198" s="630"/>
      <c r="D1198" s="603" t="s">
        <v>630</v>
      </c>
      <c r="E1198" s="40">
        <f t="shared" si="413"/>
        <v>0</v>
      </c>
      <c r="F1198" s="590">
        <f t="shared" ref="F1198:M1198" si="415">F1199+F1203</f>
        <v>0</v>
      </c>
      <c r="G1198" s="590">
        <f t="shared" si="415"/>
        <v>0</v>
      </c>
      <c r="H1198" s="590">
        <f t="shared" si="415"/>
        <v>0</v>
      </c>
      <c r="I1198" s="590">
        <f t="shared" si="415"/>
        <v>0</v>
      </c>
      <c r="J1198" s="590">
        <f t="shared" si="415"/>
        <v>0</v>
      </c>
      <c r="K1198" s="590">
        <f t="shared" si="415"/>
        <v>0</v>
      </c>
      <c r="L1198" s="590">
        <f t="shared" si="415"/>
        <v>0</v>
      </c>
      <c r="M1198" s="590">
        <f t="shared" si="415"/>
        <v>0</v>
      </c>
      <c r="N1198" s="23"/>
      <c r="O1198" s="23"/>
    </row>
    <row r="1199" spans="1:15" hidden="1">
      <c r="A1199" s="578"/>
      <c r="B1199" s="611" t="s">
        <v>798</v>
      </c>
      <c r="C1199" s="630"/>
      <c r="D1199" s="603" t="s">
        <v>632</v>
      </c>
      <c r="E1199" s="40">
        <f t="shared" si="413"/>
        <v>0</v>
      </c>
      <c r="F1199" s="590">
        <f t="shared" ref="F1199:M1199" si="416">F1200+F1201</f>
        <v>0</v>
      </c>
      <c r="G1199" s="590">
        <f t="shared" si="416"/>
        <v>0</v>
      </c>
      <c r="H1199" s="590">
        <f t="shared" si="416"/>
        <v>0</v>
      </c>
      <c r="I1199" s="590">
        <f t="shared" si="416"/>
        <v>0</v>
      </c>
      <c r="J1199" s="590">
        <f t="shared" si="416"/>
        <v>0</v>
      </c>
      <c r="K1199" s="590">
        <f t="shared" si="416"/>
        <v>0</v>
      </c>
      <c r="L1199" s="590">
        <f t="shared" si="416"/>
        <v>0</v>
      </c>
      <c r="M1199" s="590">
        <f t="shared" si="416"/>
        <v>0</v>
      </c>
      <c r="N1199" s="23"/>
      <c r="O1199" s="23"/>
    </row>
    <row r="1200" spans="1:15" ht="21.4" hidden="1">
      <c r="A1200" s="578"/>
      <c r="B1200" s="617"/>
      <c r="C1200" s="469" t="s">
        <v>633</v>
      </c>
      <c r="D1200" s="423" t="s">
        <v>634</v>
      </c>
      <c r="E1200" s="40">
        <f t="shared" si="413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635</v>
      </c>
      <c r="C1201" s="680"/>
      <c r="D1201" s="423" t="s">
        <v>636</v>
      </c>
      <c r="E1201" s="40">
        <f t="shared" si="413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13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799</v>
      </c>
      <c r="C1203" s="636"/>
      <c r="D1203" s="603" t="s">
        <v>638</v>
      </c>
      <c r="E1203" s="40">
        <f t="shared" si="413"/>
        <v>0</v>
      </c>
      <c r="F1203" s="590">
        <f t="shared" ref="F1203:M1203" si="417">F1204+F1205</f>
        <v>0</v>
      </c>
      <c r="G1203" s="590">
        <f t="shared" si="417"/>
        <v>0</v>
      </c>
      <c r="H1203" s="590">
        <f t="shared" si="417"/>
        <v>0</v>
      </c>
      <c r="I1203" s="590">
        <f t="shared" si="417"/>
        <v>0</v>
      </c>
      <c r="J1203" s="590">
        <f t="shared" si="417"/>
        <v>0</v>
      </c>
      <c r="K1203" s="590">
        <f t="shared" si="417"/>
        <v>0</v>
      </c>
      <c r="L1203" s="590">
        <f t="shared" si="417"/>
        <v>0</v>
      </c>
      <c r="M1203" s="590">
        <f t="shared" si="417"/>
        <v>0</v>
      </c>
      <c r="N1203" s="23"/>
      <c r="O1203" s="23"/>
    </row>
    <row r="1204" spans="1:15" hidden="1">
      <c r="A1204" s="578"/>
      <c r="B1204" s="427" t="s">
        <v>639</v>
      </c>
      <c r="C1204" s="428"/>
      <c r="D1204" s="423" t="s">
        <v>640</v>
      </c>
      <c r="E1204" s="40">
        <f t="shared" si="413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641</v>
      </c>
      <c r="C1205" s="429"/>
      <c r="D1205" s="423" t="s">
        <v>642</v>
      </c>
      <c r="E1205" s="40">
        <f t="shared" si="413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800</v>
      </c>
      <c r="C1206" s="619"/>
      <c r="D1206" s="589" t="s">
        <v>767</v>
      </c>
      <c r="E1206" s="40">
        <f t="shared" si="413"/>
        <v>0</v>
      </c>
      <c r="F1206" s="590">
        <f t="shared" ref="F1206:M1206" si="418">F1207</f>
        <v>0</v>
      </c>
      <c r="G1206" s="590">
        <f t="shared" si="418"/>
        <v>0</v>
      </c>
      <c r="H1206" s="590">
        <f t="shared" si="418"/>
        <v>0</v>
      </c>
      <c r="I1206" s="590">
        <f t="shared" si="418"/>
        <v>0</v>
      </c>
      <c r="J1206" s="590">
        <f t="shared" si="418"/>
        <v>0</v>
      </c>
      <c r="K1206" s="590">
        <f t="shared" si="418"/>
        <v>0</v>
      </c>
      <c r="L1206" s="590">
        <f t="shared" si="418"/>
        <v>0</v>
      </c>
      <c r="M1206" s="590">
        <f t="shared" si="418"/>
        <v>0</v>
      </c>
      <c r="N1206" s="23"/>
      <c r="O1206" s="23"/>
    </row>
    <row r="1207" spans="1:15" ht="0.75" hidden="1" customHeight="1">
      <c r="A1207" s="578"/>
      <c r="B1207" s="641" t="s">
        <v>645</v>
      </c>
      <c r="C1207" s="642"/>
      <c r="D1207" s="584" t="s">
        <v>646</v>
      </c>
      <c r="E1207" s="40">
        <f t="shared" si="413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333" t="s">
        <v>647</v>
      </c>
      <c r="B1208" s="1334"/>
      <c r="C1208" s="1335"/>
      <c r="D1208" s="354"/>
      <c r="E1208" s="22">
        <f t="shared" si="413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650</v>
      </c>
      <c r="C1209" s="683"/>
      <c r="D1209" s="597" t="s">
        <v>651</v>
      </c>
      <c r="E1209" s="40">
        <f t="shared" si="413"/>
        <v>0</v>
      </c>
      <c r="F1209" s="590">
        <f t="shared" ref="F1209:M1209" si="419">F1210</f>
        <v>0</v>
      </c>
      <c r="G1209" s="590">
        <f t="shared" si="419"/>
        <v>0</v>
      </c>
      <c r="H1209" s="590">
        <f t="shared" si="419"/>
        <v>0</v>
      </c>
      <c r="I1209" s="590">
        <f t="shared" si="419"/>
        <v>0</v>
      </c>
      <c r="J1209" s="590">
        <f t="shared" si="419"/>
        <v>0</v>
      </c>
      <c r="K1209" s="590">
        <f t="shared" si="419"/>
        <v>0</v>
      </c>
      <c r="L1209" s="590">
        <f t="shared" si="419"/>
        <v>0</v>
      </c>
      <c r="M1209" s="590">
        <f t="shared" si="419"/>
        <v>0</v>
      </c>
      <c r="N1209" s="23"/>
      <c r="O1209" s="23"/>
    </row>
    <row r="1210" spans="1:15" ht="12" hidden="1" customHeight="1">
      <c r="A1210" s="578"/>
      <c r="B1210" s="601" t="s">
        <v>652</v>
      </c>
      <c r="C1210" s="619"/>
      <c r="D1210" s="603" t="s">
        <v>653</v>
      </c>
      <c r="E1210" s="40">
        <f t="shared" si="413"/>
        <v>0</v>
      </c>
      <c r="F1210" s="590">
        <f t="shared" ref="F1210:M1210" si="420">F1211+F1212+F1213+F1214+F1215+F1216+F1217+F1218</f>
        <v>0</v>
      </c>
      <c r="G1210" s="590">
        <f t="shared" si="420"/>
        <v>0</v>
      </c>
      <c r="H1210" s="590">
        <f t="shared" si="420"/>
        <v>0</v>
      </c>
      <c r="I1210" s="590">
        <f t="shared" si="420"/>
        <v>0</v>
      </c>
      <c r="J1210" s="590">
        <f t="shared" si="420"/>
        <v>0</v>
      </c>
      <c r="K1210" s="590">
        <f t="shared" si="420"/>
        <v>0</v>
      </c>
      <c r="L1210" s="590">
        <f t="shared" si="420"/>
        <v>0</v>
      </c>
      <c r="M1210" s="590">
        <f t="shared" si="420"/>
        <v>0</v>
      </c>
      <c r="N1210" s="23"/>
      <c r="O1210" s="23"/>
    </row>
    <row r="1211" spans="1:15" hidden="1">
      <c r="A1211" s="578"/>
      <c r="B1211" s="684"/>
      <c r="C1211" s="685" t="s">
        <v>654</v>
      </c>
      <c r="D1211" s="597" t="s">
        <v>655</v>
      </c>
      <c r="E1211" s="40">
        <f t="shared" si="413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1.35" hidden="1">
      <c r="A1212" s="578"/>
      <c r="B1212" s="684"/>
      <c r="C1212" s="686" t="s">
        <v>656</v>
      </c>
      <c r="D1212" s="687" t="s">
        <v>657</v>
      </c>
      <c r="E1212" s="40">
        <f t="shared" si="413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1" hidden="1">
      <c r="A1213" s="578"/>
      <c r="B1213" s="684"/>
      <c r="C1213" s="686" t="s">
        <v>658</v>
      </c>
      <c r="D1213" s="687" t="s">
        <v>659</v>
      </c>
      <c r="E1213" s="40">
        <f t="shared" si="413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0.65" hidden="1">
      <c r="A1214" s="578"/>
      <c r="B1214" s="684"/>
      <c r="C1214" s="685" t="s">
        <v>660</v>
      </c>
      <c r="D1214" s="597" t="s">
        <v>661</v>
      </c>
      <c r="E1214" s="40">
        <f t="shared" si="413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1.35" hidden="1">
      <c r="A1215" s="578"/>
      <c r="B1215" s="618"/>
      <c r="C1215" s="688" t="s">
        <v>662</v>
      </c>
      <c r="D1215" s="623" t="s">
        <v>663</v>
      </c>
      <c r="E1215" s="40">
        <f t="shared" si="413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20.65" hidden="1">
      <c r="A1216" s="578"/>
      <c r="B1216" s="651"/>
      <c r="C1216" s="652" t="s">
        <v>664</v>
      </c>
      <c r="D1216" s="689" t="s">
        <v>665</v>
      </c>
      <c r="E1216" s="40">
        <f t="shared" si="413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0.65" hidden="1">
      <c r="A1217" s="578"/>
      <c r="B1217" s="690"/>
      <c r="C1217" s="652" t="s">
        <v>666</v>
      </c>
      <c r="D1217" s="689" t="s">
        <v>667</v>
      </c>
      <c r="E1217" s="40">
        <f t="shared" si="413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668</v>
      </c>
      <c r="D1218" s="603" t="s">
        <v>669</v>
      </c>
      <c r="E1218" s="40">
        <f t="shared" si="413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13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674</v>
      </c>
      <c r="C1220" s="694"/>
      <c r="D1220" s="603" t="s">
        <v>675</v>
      </c>
      <c r="E1220" s="40">
        <f t="shared" si="413"/>
        <v>0</v>
      </c>
      <c r="F1220" s="590">
        <f t="shared" ref="F1220:M1220" si="421">F1221</f>
        <v>0</v>
      </c>
      <c r="G1220" s="590">
        <f t="shared" si="421"/>
        <v>0</v>
      </c>
      <c r="H1220" s="590">
        <f t="shared" si="421"/>
        <v>0</v>
      </c>
      <c r="I1220" s="590">
        <f t="shared" si="421"/>
        <v>0</v>
      </c>
      <c r="J1220" s="590">
        <f t="shared" si="421"/>
        <v>0</v>
      </c>
      <c r="K1220" s="590">
        <f t="shared" si="421"/>
        <v>0</v>
      </c>
      <c r="L1220" s="590">
        <f t="shared" si="421"/>
        <v>0</v>
      </c>
      <c r="M1220" s="590">
        <f t="shared" si="421"/>
        <v>0</v>
      </c>
      <c r="N1220" s="23"/>
      <c r="O1220" s="23"/>
    </row>
    <row r="1221" spans="1:15" hidden="1">
      <c r="A1221" s="578"/>
      <c r="B1221" s="695" t="s">
        <v>676</v>
      </c>
      <c r="C1221" s="619"/>
      <c r="D1221" s="589" t="s">
        <v>582</v>
      </c>
      <c r="E1221" s="40">
        <f t="shared" si="413"/>
        <v>0</v>
      </c>
      <c r="F1221" s="590">
        <f t="shared" ref="F1221:M1221" si="422">F1225+F1226+F1227+F1228+F1229+F1230+F1231</f>
        <v>0</v>
      </c>
      <c r="G1221" s="590">
        <f t="shared" si="422"/>
        <v>0</v>
      </c>
      <c r="H1221" s="590">
        <f t="shared" si="422"/>
        <v>0</v>
      </c>
      <c r="I1221" s="590">
        <f t="shared" si="422"/>
        <v>0</v>
      </c>
      <c r="J1221" s="590">
        <f t="shared" si="422"/>
        <v>0</v>
      </c>
      <c r="K1221" s="590">
        <f t="shared" si="422"/>
        <v>0</v>
      </c>
      <c r="L1221" s="590">
        <f t="shared" si="422"/>
        <v>0</v>
      </c>
      <c r="M1221" s="590">
        <f t="shared" si="422"/>
        <v>0</v>
      </c>
      <c r="N1221" s="23"/>
      <c r="O1221" s="23"/>
    </row>
    <row r="1222" spans="1:15" ht="0.75" hidden="1" customHeight="1">
      <c r="A1222" s="578"/>
      <c r="B1222" s="696"/>
      <c r="C1222" s="697" t="s">
        <v>677</v>
      </c>
      <c r="D1222" s="698" t="s">
        <v>678</v>
      </c>
      <c r="E1222" s="40">
        <f t="shared" si="413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679</v>
      </c>
      <c r="D1223" s="698" t="s">
        <v>680</v>
      </c>
      <c r="E1223" s="40">
        <f t="shared" si="413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681</v>
      </c>
      <c r="D1224" s="698" t="s">
        <v>682</v>
      </c>
      <c r="E1224" s="40">
        <f t="shared" si="413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683</v>
      </c>
      <c r="D1225" s="589" t="s">
        <v>684</v>
      </c>
      <c r="E1225" s="40">
        <f t="shared" si="413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685</v>
      </c>
      <c r="D1226" s="589" t="s">
        <v>686</v>
      </c>
      <c r="E1226" s="40">
        <f t="shared" si="413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687</v>
      </c>
      <c r="D1227" s="589" t="s">
        <v>688</v>
      </c>
      <c r="E1227" s="40">
        <f t="shared" si="413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689</v>
      </c>
      <c r="D1228" s="589" t="s">
        <v>690</v>
      </c>
      <c r="E1228" s="40">
        <f t="shared" si="413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691</v>
      </c>
      <c r="D1229" s="589" t="s">
        <v>584</v>
      </c>
      <c r="E1229" s="40">
        <f t="shared" si="413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692</v>
      </c>
      <c r="D1230" s="589" t="s">
        <v>693</v>
      </c>
      <c r="E1230" s="40">
        <f t="shared" si="413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694</v>
      </c>
      <c r="D1231" s="589" t="s">
        <v>695</v>
      </c>
      <c r="E1231" s="40">
        <f t="shared" si="413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13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696</v>
      </c>
      <c r="C1233" s="700"/>
      <c r="D1233" s="589" t="s">
        <v>697</v>
      </c>
      <c r="E1233" s="40">
        <f t="shared" si="413"/>
        <v>0</v>
      </c>
      <c r="F1233" s="590">
        <f t="shared" ref="F1233:M1233" si="423">F1234+F1235+F1236+F1237+F1238+F1239+F1240+F1241+F1242+F1243+F1244</f>
        <v>0</v>
      </c>
      <c r="G1233" s="590">
        <f t="shared" si="423"/>
        <v>0</v>
      </c>
      <c r="H1233" s="590">
        <f t="shared" si="423"/>
        <v>0</v>
      </c>
      <c r="I1233" s="590">
        <f t="shared" si="423"/>
        <v>0</v>
      </c>
      <c r="J1233" s="590">
        <f t="shared" si="423"/>
        <v>0</v>
      </c>
      <c r="K1233" s="590">
        <f t="shared" si="423"/>
        <v>0</v>
      </c>
      <c r="L1233" s="590">
        <f t="shared" si="423"/>
        <v>0</v>
      </c>
      <c r="M1233" s="590">
        <f t="shared" si="423"/>
        <v>0</v>
      </c>
      <c r="N1233" s="23"/>
      <c r="O1233" s="23"/>
    </row>
    <row r="1234" spans="1:15" hidden="1">
      <c r="A1234" s="578"/>
      <c r="B1234" s="601" t="s">
        <v>698</v>
      </c>
      <c r="C1234" s="700"/>
      <c r="D1234" s="589" t="s">
        <v>699</v>
      </c>
      <c r="E1234" s="40">
        <f t="shared" si="413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700</v>
      </c>
      <c r="C1235" s="619"/>
      <c r="D1235" s="589" t="s">
        <v>701</v>
      </c>
      <c r="E1235" s="40">
        <f t="shared" si="413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702</v>
      </c>
      <c r="C1236" s="700"/>
      <c r="D1236" s="589" t="s">
        <v>703</v>
      </c>
      <c r="E1236" s="40">
        <f t="shared" si="413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704</v>
      </c>
      <c r="C1237" s="701"/>
      <c r="D1237" s="589" t="s">
        <v>705</v>
      </c>
      <c r="E1237" s="40">
        <f t="shared" si="413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706</v>
      </c>
      <c r="C1238" s="703"/>
      <c r="D1238" s="589" t="s">
        <v>707</v>
      </c>
      <c r="E1238" s="40">
        <f t="shared" si="413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708</v>
      </c>
      <c r="C1239" s="619"/>
      <c r="D1239" s="603" t="s">
        <v>709</v>
      </c>
      <c r="E1239" s="40">
        <f t="shared" si="413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710</v>
      </c>
      <c r="C1240" s="700"/>
      <c r="D1240" s="589" t="s">
        <v>711</v>
      </c>
      <c r="E1240" s="40">
        <f t="shared" si="413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712</v>
      </c>
      <c r="C1241" s="700"/>
      <c r="D1241" s="589" t="s">
        <v>713</v>
      </c>
      <c r="E1241" s="40">
        <f t="shared" si="413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714</v>
      </c>
      <c r="C1242" s="705"/>
      <c r="D1242" s="603" t="s">
        <v>715</v>
      </c>
      <c r="E1242" s="40">
        <f t="shared" si="413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716</v>
      </c>
      <c r="C1243" s="700"/>
      <c r="D1243" s="589" t="s">
        <v>717</v>
      </c>
      <c r="E1243" s="40">
        <f t="shared" si="413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718</v>
      </c>
      <c r="C1244" s="705"/>
      <c r="D1244" s="603" t="s">
        <v>719</v>
      </c>
      <c r="E1244" s="40">
        <f t="shared" si="413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13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735</v>
      </c>
      <c r="C1246" s="626"/>
      <c r="D1246" s="603" t="s">
        <v>736</v>
      </c>
      <c r="E1246" s="40">
        <f t="shared" si="413"/>
        <v>0</v>
      </c>
      <c r="F1246" s="590">
        <f t="shared" ref="F1246:M1246" si="424">F1247+F1257</f>
        <v>0</v>
      </c>
      <c r="G1246" s="590">
        <f t="shared" si="424"/>
        <v>0</v>
      </c>
      <c r="H1246" s="590">
        <f t="shared" si="424"/>
        <v>0</v>
      </c>
      <c r="I1246" s="590">
        <f t="shared" si="424"/>
        <v>0</v>
      </c>
      <c r="J1246" s="590">
        <f t="shared" si="424"/>
        <v>0</v>
      </c>
      <c r="K1246" s="590">
        <f t="shared" si="424"/>
        <v>0</v>
      </c>
      <c r="L1246" s="590">
        <f t="shared" si="424"/>
        <v>0</v>
      </c>
      <c r="M1246" s="590">
        <f t="shared" si="424"/>
        <v>0</v>
      </c>
      <c r="N1246" s="23"/>
      <c r="O1246" s="23"/>
    </row>
    <row r="1247" spans="1:15" hidden="1">
      <c r="A1247" s="578"/>
      <c r="B1247" s="622" t="s">
        <v>801</v>
      </c>
      <c r="C1247" s="588"/>
      <c r="D1247" s="589" t="s">
        <v>738</v>
      </c>
      <c r="E1247" s="40">
        <f t="shared" ref="E1247:E1311" si="425">G1247+H1247+I1247+J1247</f>
        <v>0</v>
      </c>
      <c r="F1247" s="590">
        <f t="shared" ref="F1247:M1247" si="426">F1248+F1253+F1255</f>
        <v>0</v>
      </c>
      <c r="G1247" s="590">
        <f t="shared" si="426"/>
        <v>0</v>
      </c>
      <c r="H1247" s="590">
        <f t="shared" si="426"/>
        <v>0</v>
      </c>
      <c r="I1247" s="590">
        <f t="shared" si="426"/>
        <v>0</v>
      </c>
      <c r="J1247" s="590">
        <f t="shared" si="426"/>
        <v>0</v>
      </c>
      <c r="K1247" s="590">
        <f t="shared" si="426"/>
        <v>0</v>
      </c>
      <c r="L1247" s="590">
        <f t="shared" si="426"/>
        <v>0</v>
      </c>
      <c r="M1247" s="590">
        <f t="shared" si="426"/>
        <v>0</v>
      </c>
      <c r="N1247" s="23"/>
      <c r="O1247" s="23"/>
    </row>
    <row r="1248" spans="1:15" ht="0.75" hidden="1" customHeight="1">
      <c r="A1248" s="578"/>
      <c r="B1248" s="587" t="s">
        <v>739</v>
      </c>
      <c r="C1248" s="588"/>
      <c r="D1248" s="589" t="s">
        <v>740</v>
      </c>
      <c r="E1248" s="40">
        <f t="shared" si="425"/>
        <v>0</v>
      </c>
      <c r="F1248" s="590">
        <f t="shared" ref="F1248:M1248" si="427">F1249+F1250+F1251+F1252</f>
        <v>0</v>
      </c>
      <c r="G1248" s="590">
        <f t="shared" si="427"/>
        <v>0</v>
      </c>
      <c r="H1248" s="590">
        <f t="shared" si="427"/>
        <v>0</v>
      </c>
      <c r="I1248" s="590">
        <f t="shared" si="427"/>
        <v>0</v>
      </c>
      <c r="J1248" s="590">
        <f t="shared" si="427"/>
        <v>0</v>
      </c>
      <c r="K1248" s="590">
        <f t="shared" si="427"/>
        <v>0</v>
      </c>
      <c r="L1248" s="590">
        <f t="shared" si="427"/>
        <v>0</v>
      </c>
      <c r="M1248" s="590">
        <f t="shared" si="427"/>
        <v>0</v>
      </c>
      <c r="N1248" s="23"/>
      <c r="O1248" s="23"/>
    </row>
    <row r="1249" spans="1:15" hidden="1">
      <c r="A1249" s="578"/>
      <c r="B1249" s="591"/>
      <c r="C1249" s="707" t="s">
        <v>741</v>
      </c>
      <c r="D1249" s="603" t="s">
        <v>742</v>
      </c>
      <c r="E1249" s="40">
        <f t="shared" si="425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743</v>
      </c>
      <c r="D1250" s="603" t="s">
        <v>744</v>
      </c>
      <c r="E1250" s="40">
        <f t="shared" si="425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745</v>
      </c>
      <c r="D1251" s="603" t="s">
        <v>746</v>
      </c>
      <c r="E1251" s="40">
        <f t="shared" si="425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747</v>
      </c>
      <c r="D1252" s="603" t="s">
        <v>748</v>
      </c>
      <c r="E1252" s="40">
        <f t="shared" si="425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749</v>
      </c>
      <c r="C1253" s="626"/>
      <c r="D1253" s="603" t="s">
        <v>750</v>
      </c>
      <c r="E1253" s="40">
        <f t="shared" si="425"/>
        <v>0</v>
      </c>
      <c r="F1253" s="590">
        <f t="shared" ref="F1253:M1253" si="428">F1254</f>
        <v>0</v>
      </c>
      <c r="G1253" s="590">
        <f t="shared" si="428"/>
        <v>0</v>
      </c>
      <c r="H1253" s="590">
        <f t="shared" si="428"/>
        <v>0</v>
      </c>
      <c r="I1253" s="590">
        <f t="shared" si="428"/>
        <v>0</v>
      </c>
      <c r="J1253" s="590">
        <f t="shared" si="428"/>
        <v>0</v>
      </c>
      <c r="K1253" s="590">
        <f t="shared" si="428"/>
        <v>0</v>
      </c>
      <c r="L1253" s="590">
        <f t="shared" si="428"/>
        <v>0</v>
      </c>
      <c r="M1253" s="590">
        <f t="shared" si="428"/>
        <v>0</v>
      </c>
      <c r="N1253" s="23"/>
      <c r="O1253" s="23"/>
    </row>
    <row r="1254" spans="1:15" hidden="1">
      <c r="A1254" s="578"/>
      <c r="B1254" s="591"/>
      <c r="C1254" s="626" t="s">
        <v>751</v>
      </c>
      <c r="D1254" s="603" t="s">
        <v>752</v>
      </c>
      <c r="E1254" s="40">
        <f t="shared" si="425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753</v>
      </c>
      <c r="C1255" s="626"/>
      <c r="D1255" s="603" t="s">
        <v>754</v>
      </c>
      <c r="E1255" s="40">
        <f t="shared" si="425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25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802</v>
      </c>
      <c r="C1257" s="626"/>
      <c r="D1257" s="603" t="s">
        <v>756</v>
      </c>
      <c r="E1257" s="40">
        <f t="shared" si="425"/>
        <v>0</v>
      </c>
      <c r="F1257" s="590">
        <f t="shared" ref="F1257:M1258" si="429">F1258</f>
        <v>0</v>
      </c>
      <c r="G1257" s="590">
        <f t="shared" si="429"/>
        <v>0</v>
      </c>
      <c r="H1257" s="590">
        <f t="shared" si="429"/>
        <v>0</v>
      </c>
      <c r="I1257" s="590">
        <f t="shared" si="429"/>
        <v>0</v>
      </c>
      <c r="J1257" s="590">
        <f t="shared" si="429"/>
        <v>0</v>
      </c>
      <c r="K1257" s="590">
        <f t="shared" si="429"/>
        <v>0</v>
      </c>
      <c r="L1257" s="590">
        <f t="shared" si="429"/>
        <v>0</v>
      </c>
      <c r="M1257" s="590">
        <f t="shared" si="429"/>
        <v>0</v>
      </c>
      <c r="N1257" s="23"/>
      <c r="O1257" s="23"/>
    </row>
    <row r="1258" spans="1:15" hidden="1">
      <c r="A1258" s="578"/>
      <c r="B1258" s="708" t="s">
        <v>757</v>
      </c>
      <c r="C1258" s="709"/>
      <c r="D1258" s="603" t="s">
        <v>758</v>
      </c>
      <c r="E1258" s="40">
        <f t="shared" si="425"/>
        <v>0</v>
      </c>
      <c r="F1258" s="590">
        <f t="shared" si="429"/>
        <v>0</v>
      </c>
      <c r="G1258" s="590">
        <f t="shared" si="429"/>
        <v>0</v>
      </c>
      <c r="H1258" s="590">
        <f t="shared" si="429"/>
        <v>0</v>
      </c>
      <c r="I1258" s="590">
        <f t="shared" si="429"/>
        <v>0</v>
      </c>
      <c r="J1258" s="590">
        <f t="shared" si="429"/>
        <v>0</v>
      </c>
      <c r="K1258" s="590">
        <f t="shared" si="429"/>
        <v>0</v>
      </c>
      <c r="L1258" s="590">
        <f t="shared" si="429"/>
        <v>0</v>
      </c>
      <c r="M1258" s="590">
        <f t="shared" si="429"/>
        <v>0</v>
      </c>
      <c r="N1258" s="23"/>
      <c r="O1258" s="23"/>
    </row>
    <row r="1259" spans="1:15" hidden="1">
      <c r="A1259" s="578"/>
      <c r="B1259" s="591"/>
      <c r="C1259" s="626" t="s">
        <v>759</v>
      </c>
      <c r="D1259" s="603" t="s">
        <v>760</v>
      </c>
      <c r="E1259" s="40">
        <f t="shared" si="425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25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803</v>
      </c>
      <c r="C1261" s="626"/>
      <c r="D1261" s="603" t="s">
        <v>767</v>
      </c>
      <c r="E1261" s="40">
        <f t="shared" si="425"/>
        <v>0</v>
      </c>
      <c r="F1261" s="590">
        <f t="shared" ref="F1261:M1261" si="430">F1262</f>
        <v>0</v>
      </c>
      <c r="G1261" s="590">
        <f t="shared" si="430"/>
        <v>0</v>
      </c>
      <c r="H1261" s="590">
        <f t="shared" si="430"/>
        <v>0</v>
      </c>
      <c r="I1261" s="590">
        <f t="shared" si="430"/>
        <v>0</v>
      </c>
      <c r="J1261" s="590">
        <f t="shared" si="430"/>
        <v>0</v>
      </c>
      <c r="K1261" s="590">
        <f t="shared" si="430"/>
        <v>0</v>
      </c>
      <c r="L1261" s="590">
        <f t="shared" si="430"/>
        <v>0</v>
      </c>
      <c r="M1261" s="590">
        <f t="shared" si="430"/>
        <v>0</v>
      </c>
      <c r="N1261" s="23"/>
      <c r="O1261" s="23"/>
    </row>
    <row r="1262" spans="1:15" hidden="1">
      <c r="A1262" s="578"/>
      <c r="B1262" s="591" t="s">
        <v>645</v>
      </c>
      <c r="C1262" s="626"/>
      <c r="D1262" s="603" t="s">
        <v>646</v>
      </c>
      <c r="E1262" s="40">
        <f t="shared" si="425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776</v>
      </c>
      <c r="B1263" s="711"/>
      <c r="C1263" s="711"/>
      <c r="D1263" s="110"/>
      <c r="E1263" s="40">
        <f t="shared" si="425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47" t="s">
        <v>806</v>
      </c>
      <c r="C1264" s="1247"/>
      <c r="D1264" s="85" t="s">
        <v>807</v>
      </c>
      <c r="E1264" s="40">
        <f t="shared" si="425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47" t="s">
        <v>808</v>
      </c>
      <c r="C1265" s="1247"/>
      <c r="D1265" s="85" t="s">
        <v>809</v>
      </c>
      <c r="E1265" s="40">
        <f t="shared" si="425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47" t="s">
        <v>810</v>
      </c>
      <c r="C1266" s="1247"/>
      <c r="D1266" s="85" t="s">
        <v>811</v>
      </c>
      <c r="E1266" s="40">
        <f t="shared" si="425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25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359" t="s">
        <v>812</v>
      </c>
      <c r="B1268" s="1360"/>
      <c r="C1268" s="1360"/>
      <c r="D1268" s="717" t="s">
        <v>610</v>
      </c>
      <c r="E1268" s="718">
        <f t="shared" si="425"/>
        <v>11573</v>
      </c>
      <c r="F1268" s="719">
        <f t="shared" ref="F1268:M1268" si="431">F1269+F1389</f>
        <v>0</v>
      </c>
      <c r="G1268" s="719">
        <f t="shared" si="431"/>
        <v>3051</v>
      </c>
      <c r="H1268" s="719">
        <f t="shared" si="431"/>
        <v>4796</v>
      </c>
      <c r="I1268" s="719">
        <f t="shared" si="431"/>
        <v>1890</v>
      </c>
      <c r="J1268" s="719">
        <f t="shared" si="431"/>
        <v>1836</v>
      </c>
      <c r="K1268" s="719">
        <f t="shared" si="431"/>
        <v>7486</v>
      </c>
      <c r="L1268" s="719">
        <f t="shared" si="431"/>
        <v>7486</v>
      </c>
      <c r="M1268" s="719">
        <f t="shared" si="431"/>
        <v>7486</v>
      </c>
      <c r="N1268" s="23"/>
      <c r="O1268" s="23"/>
    </row>
    <row r="1269" spans="1:15">
      <c r="A1269" s="720" t="s">
        <v>813</v>
      </c>
      <c r="B1269" s="721"/>
      <c r="C1269" s="722"/>
      <c r="D1269" s="665" t="s">
        <v>773</v>
      </c>
      <c r="E1269" s="718">
        <f t="shared" si="425"/>
        <v>986</v>
      </c>
      <c r="F1269" s="723">
        <f t="shared" ref="F1269:M1269" si="432">F1387</f>
        <v>0</v>
      </c>
      <c r="G1269" s="723">
        <f t="shared" si="432"/>
        <v>240</v>
      </c>
      <c r="H1269" s="723">
        <f t="shared" si="432"/>
        <v>250</v>
      </c>
      <c r="I1269" s="723">
        <f t="shared" si="432"/>
        <v>260</v>
      </c>
      <c r="J1269" s="723">
        <f t="shared" si="432"/>
        <v>236</v>
      </c>
      <c r="K1269" s="723">
        <f t="shared" si="432"/>
        <v>986</v>
      </c>
      <c r="L1269" s="723">
        <f t="shared" si="432"/>
        <v>986</v>
      </c>
      <c r="M1269" s="723">
        <f t="shared" si="432"/>
        <v>986</v>
      </c>
      <c r="N1269" s="23"/>
      <c r="O1269" s="23"/>
    </row>
    <row r="1270" spans="1:15" ht="18" customHeight="1">
      <c r="A1270" s="1303" t="s">
        <v>522</v>
      </c>
      <c r="B1270" s="1436"/>
      <c r="C1270" s="1437"/>
      <c r="D1270" s="724"/>
      <c r="E1270" s="725">
        <f t="shared" si="425"/>
        <v>986</v>
      </c>
      <c r="F1270" s="726"/>
      <c r="G1270" s="726">
        <f>G1271+G1331</f>
        <v>240</v>
      </c>
      <c r="H1270" s="726">
        <f t="shared" ref="H1270:M1270" si="433">H1271+H1331</f>
        <v>250</v>
      </c>
      <c r="I1270" s="726">
        <f t="shared" si="433"/>
        <v>260</v>
      </c>
      <c r="J1270" s="726">
        <f t="shared" si="433"/>
        <v>236</v>
      </c>
      <c r="K1270" s="726">
        <f t="shared" si="433"/>
        <v>986</v>
      </c>
      <c r="L1270" s="726">
        <f t="shared" si="433"/>
        <v>986</v>
      </c>
      <c r="M1270" s="726">
        <f t="shared" si="433"/>
        <v>986</v>
      </c>
      <c r="N1270" s="23"/>
      <c r="O1270" s="23"/>
    </row>
    <row r="1271" spans="1:15" ht="17.25" customHeight="1">
      <c r="A1271" s="727"/>
      <c r="B1271" s="668" t="s">
        <v>524</v>
      </c>
      <c r="C1271" s="728"/>
      <c r="D1271" s="729"/>
      <c r="E1271" s="730">
        <f t="shared" si="425"/>
        <v>986</v>
      </c>
      <c r="F1271" s="671">
        <f t="shared" ref="F1271:M1271" si="434">F1272</f>
        <v>0</v>
      </c>
      <c r="G1271" s="671">
        <f t="shared" si="434"/>
        <v>240</v>
      </c>
      <c r="H1271" s="671">
        <f t="shared" si="434"/>
        <v>250</v>
      </c>
      <c r="I1271" s="671">
        <f t="shared" si="434"/>
        <v>260</v>
      </c>
      <c r="J1271" s="671">
        <f t="shared" si="434"/>
        <v>236</v>
      </c>
      <c r="K1271" s="671">
        <f t="shared" si="434"/>
        <v>986</v>
      </c>
      <c r="L1271" s="671">
        <f t="shared" si="434"/>
        <v>986</v>
      </c>
      <c r="M1271" s="671">
        <f t="shared" si="434"/>
        <v>986</v>
      </c>
      <c r="N1271" s="23"/>
      <c r="O1271" s="23"/>
    </row>
    <row r="1272" spans="1:15">
      <c r="A1272" s="577"/>
      <c r="B1272" s="579" t="s">
        <v>525</v>
      </c>
      <c r="C1272" s="731"/>
      <c r="D1272" s="732" t="s">
        <v>526</v>
      </c>
      <c r="E1272" s="22">
        <f t="shared" si="425"/>
        <v>986</v>
      </c>
      <c r="F1272" s="280">
        <f t="shared" ref="F1272:M1272" si="435">F1273+F1274+F1275+F1280+F1284+F1286+F1298+F1304+F1311</f>
        <v>0</v>
      </c>
      <c r="G1272" s="280">
        <f t="shared" si="435"/>
        <v>240</v>
      </c>
      <c r="H1272" s="280">
        <f t="shared" si="435"/>
        <v>250</v>
      </c>
      <c r="I1272" s="280">
        <f t="shared" si="435"/>
        <v>260</v>
      </c>
      <c r="J1272" s="280">
        <f t="shared" si="435"/>
        <v>236</v>
      </c>
      <c r="K1272" s="280">
        <f t="shared" si="435"/>
        <v>986</v>
      </c>
      <c r="L1272" s="280">
        <f t="shared" si="435"/>
        <v>986</v>
      </c>
      <c r="M1272" s="280">
        <f t="shared" si="435"/>
        <v>986</v>
      </c>
      <c r="N1272" s="23"/>
      <c r="O1272" s="23"/>
    </row>
    <row r="1273" spans="1:15">
      <c r="A1273" s="578"/>
      <c r="B1273" s="579"/>
      <c r="C1273" s="580" t="s">
        <v>527</v>
      </c>
      <c r="D1273" s="581" t="s">
        <v>528</v>
      </c>
      <c r="E1273" s="40">
        <f t="shared" si="425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529</v>
      </c>
      <c r="D1274" s="423" t="s">
        <v>530</v>
      </c>
      <c r="E1274" s="94">
        <f t="shared" si="425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531</v>
      </c>
      <c r="C1275" s="422"/>
      <c r="D1275" s="423" t="s">
        <v>532</v>
      </c>
      <c r="E1275" s="94">
        <f t="shared" si="425"/>
        <v>0</v>
      </c>
      <c r="F1275" s="448">
        <f t="shared" ref="F1275:M1275" si="436">F1276+F1277+F1278</f>
        <v>0</v>
      </c>
      <c r="G1275" s="448">
        <f t="shared" si="436"/>
        <v>0</v>
      </c>
      <c r="H1275" s="448">
        <f t="shared" si="436"/>
        <v>0</v>
      </c>
      <c r="I1275" s="448">
        <f t="shared" si="436"/>
        <v>0</v>
      </c>
      <c r="J1275" s="448">
        <f t="shared" si="436"/>
        <v>0</v>
      </c>
      <c r="K1275" s="448">
        <f t="shared" si="436"/>
        <v>0</v>
      </c>
      <c r="L1275" s="448">
        <f t="shared" si="436"/>
        <v>0</v>
      </c>
      <c r="M1275" s="448">
        <f t="shared" si="436"/>
        <v>0</v>
      </c>
      <c r="N1275" s="23"/>
      <c r="O1275" s="23"/>
    </row>
    <row r="1276" spans="1:15" ht="0.75" customHeight="1">
      <c r="A1276" s="533"/>
      <c r="B1276" s="425" t="s">
        <v>533</v>
      </c>
      <c r="C1276" s="422"/>
      <c r="D1276" s="423" t="s">
        <v>534</v>
      </c>
      <c r="E1276" s="94">
        <f t="shared" si="425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535</v>
      </c>
      <c r="C1277" s="428"/>
      <c r="D1277" s="423" t="s">
        <v>129</v>
      </c>
      <c r="E1277" s="94">
        <f t="shared" si="425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536</v>
      </c>
      <c r="C1278" s="429"/>
      <c r="D1278" s="423" t="s">
        <v>537</v>
      </c>
      <c r="E1278" s="94">
        <f t="shared" si="425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25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538</v>
      </c>
      <c r="C1280" s="429"/>
      <c r="D1280" s="423" t="s">
        <v>539</v>
      </c>
      <c r="E1280" s="94">
        <f t="shared" si="425"/>
        <v>0</v>
      </c>
      <c r="F1280" s="448">
        <f t="shared" ref="F1280:M1280" si="437">F1281+F1282+F1283</f>
        <v>0</v>
      </c>
      <c r="G1280" s="448">
        <f t="shared" si="437"/>
        <v>0</v>
      </c>
      <c r="H1280" s="448">
        <f t="shared" si="437"/>
        <v>0</v>
      </c>
      <c r="I1280" s="448">
        <f t="shared" si="437"/>
        <v>0</v>
      </c>
      <c r="J1280" s="448">
        <f t="shared" si="437"/>
        <v>0</v>
      </c>
      <c r="K1280" s="448">
        <f t="shared" si="437"/>
        <v>0</v>
      </c>
      <c r="L1280" s="448">
        <f t="shared" si="437"/>
        <v>0</v>
      </c>
      <c r="M1280" s="448">
        <f t="shared" si="437"/>
        <v>0</v>
      </c>
      <c r="N1280" s="23"/>
      <c r="O1280" s="23"/>
    </row>
    <row r="1281" spans="1:15" hidden="1">
      <c r="A1281" s="533"/>
      <c r="B1281" s="425"/>
      <c r="C1281" s="429" t="s">
        <v>540</v>
      </c>
      <c r="D1281" s="423" t="s">
        <v>541</v>
      </c>
      <c r="E1281" s="94">
        <f t="shared" si="425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542</v>
      </c>
      <c r="D1282" s="431" t="s">
        <v>543</v>
      </c>
      <c r="E1282" s="94">
        <f t="shared" si="425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544</v>
      </c>
      <c r="D1283" s="433" t="s">
        <v>545</v>
      </c>
      <c r="E1283" s="94">
        <f t="shared" si="425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546</v>
      </c>
      <c r="C1284" s="735"/>
      <c r="D1284" s="736" t="s">
        <v>547</v>
      </c>
      <c r="E1284" s="94">
        <f t="shared" si="425"/>
        <v>0</v>
      </c>
      <c r="F1284" s="448">
        <f t="shared" ref="F1284:M1284" si="438">F1285</f>
        <v>0</v>
      </c>
      <c r="G1284" s="448">
        <f t="shared" si="438"/>
        <v>0</v>
      </c>
      <c r="H1284" s="448">
        <f t="shared" si="438"/>
        <v>0</v>
      </c>
      <c r="I1284" s="448">
        <f t="shared" si="438"/>
        <v>0</v>
      </c>
      <c r="J1284" s="448">
        <f t="shared" si="438"/>
        <v>0</v>
      </c>
      <c r="K1284" s="448">
        <f t="shared" si="438"/>
        <v>0</v>
      </c>
      <c r="L1284" s="448">
        <f t="shared" si="438"/>
        <v>0</v>
      </c>
      <c r="M1284" s="448">
        <f t="shared" si="438"/>
        <v>0</v>
      </c>
      <c r="N1284" s="23"/>
      <c r="O1284" s="23"/>
    </row>
    <row r="1285" spans="1:15" hidden="1">
      <c r="A1285" s="533"/>
      <c r="B1285" s="434" t="s">
        <v>548</v>
      </c>
      <c r="C1285" s="737"/>
      <c r="D1285" s="736" t="s">
        <v>549</v>
      </c>
      <c r="E1285" s="94">
        <f t="shared" si="425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1">
      <c r="A1286" s="533"/>
      <c r="B1286" s="434"/>
      <c r="C1286" s="429" t="s">
        <v>550</v>
      </c>
      <c r="D1286" s="736" t="s">
        <v>551</v>
      </c>
      <c r="E1286" s="94">
        <f t="shared" si="425"/>
        <v>0</v>
      </c>
      <c r="F1286" s="448">
        <f t="shared" ref="F1286:M1286" si="439">F1287</f>
        <v>0</v>
      </c>
      <c r="G1286" s="448">
        <f t="shared" si="439"/>
        <v>0</v>
      </c>
      <c r="H1286" s="448">
        <f t="shared" si="439"/>
        <v>0</v>
      </c>
      <c r="I1286" s="448">
        <f t="shared" si="439"/>
        <v>0</v>
      </c>
      <c r="J1286" s="448">
        <f t="shared" si="439"/>
        <v>0</v>
      </c>
      <c r="K1286" s="448">
        <f t="shared" si="439"/>
        <v>0</v>
      </c>
      <c r="L1286" s="448">
        <f t="shared" si="439"/>
        <v>0</v>
      </c>
      <c r="M1286" s="448">
        <f t="shared" si="439"/>
        <v>0</v>
      </c>
      <c r="N1286" s="23"/>
      <c r="O1286" s="23"/>
    </row>
    <row r="1287" spans="1:15" ht="0.75" customHeight="1">
      <c r="A1287" s="533"/>
      <c r="B1287" s="1358" t="s">
        <v>814</v>
      </c>
      <c r="C1287" s="1321"/>
      <c r="D1287" s="423" t="s">
        <v>553</v>
      </c>
      <c r="E1287" s="94">
        <f t="shared" si="425"/>
        <v>0</v>
      </c>
      <c r="F1287" s="448">
        <f t="shared" ref="F1287:M1287" si="440">F1288+F1289+F1290+F1291+F1292+F1293+F1294+F1295+F1296+F1297</f>
        <v>0</v>
      </c>
      <c r="G1287" s="448">
        <f t="shared" si="440"/>
        <v>0</v>
      </c>
      <c r="H1287" s="448">
        <f t="shared" si="440"/>
        <v>0</v>
      </c>
      <c r="I1287" s="448">
        <f t="shared" si="440"/>
        <v>0</v>
      </c>
      <c r="J1287" s="448">
        <f t="shared" si="440"/>
        <v>0</v>
      </c>
      <c r="K1287" s="448">
        <f t="shared" si="440"/>
        <v>0</v>
      </c>
      <c r="L1287" s="448">
        <f t="shared" si="440"/>
        <v>0</v>
      </c>
      <c r="M1287" s="448">
        <f t="shared" si="440"/>
        <v>0</v>
      </c>
      <c r="N1287" s="23"/>
      <c r="O1287" s="23"/>
    </row>
    <row r="1288" spans="1:15" ht="0.75" hidden="1" customHeight="1">
      <c r="A1288" s="533"/>
      <c r="B1288" s="738"/>
      <c r="C1288" s="441" t="s">
        <v>554</v>
      </c>
      <c r="D1288" s="534" t="s">
        <v>555</v>
      </c>
      <c r="E1288" s="94">
        <f t="shared" si="425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556</v>
      </c>
      <c r="D1289" s="433" t="s">
        <v>557</v>
      </c>
      <c r="E1289" s="94">
        <f t="shared" si="425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558</v>
      </c>
      <c r="D1290" s="423" t="s">
        <v>559</v>
      </c>
      <c r="E1290" s="94">
        <f t="shared" si="425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560</v>
      </c>
      <c r="D1291" s="423" t="s">
        <v>561</v>
      </c>
      <c r="E1291" s="94">
        <f t="shared" si="425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562</v>
      </c>
      <c r="D1292" s="423" t="s">
        <v>563</v>
      </c>
      <c r="E1292" s="94">
        <f t="shared" si="425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1" hidden="1">
      <c r="A1293" s="533"/>
      <c r="B1293" s="425"/>
      <c r="C1293" s="429" t="s">
        <v>564</v>
      </c>
      <c r="D1293" s="423" t="s">
        <v>565</v>
      </c>
      <c r="E1293" s="94">
        <f t="shared" si="425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1" hidden="1">
      <c r="A1294" s="533"/>
      <c r="B1294" s="425"/>
      <c r="C1294" s="429" t="s">
        <v>566</v>
      </c>
      <c r="D1294" s="423" t="s">
        <v>567</v>
      </c>
      <c r="E1294" s="94">
        <f t="shared" si="425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1" hidden="1">
      <c r="A1295" s="533"/>
      <c r="B1295" s="427"/>
      <c r="C1295" s="429" t="s">
        <v>568</v>
      </c>
      <c r="D1295" s="423" t="s">
        <v>569</v>
      </c>
      <c r="E1295" s="94">
        <f t="shared" si="425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1" hidden="1">
      <c r="A1296" s="533"/>
      <c r="B1296" s="427"/>
      <c r="C1296" s="429" t="s">
        <v>570</v>
      </c>
      <c r="D1296" s="423" t="s">
        <v>571</v>
      </c>
      <c r="E1296" s="94">
        <f t="shared" si="425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idden="1">
      <c r="A1297" s="533"/>
      <c r="B1297" s="427"/>
      <c r="C1297" s="429" t="s">
        <v>572</v>
      </c>
      <c r="D1297" s="423" t="s">
        <v>573</v>
      </c>
      <c r="E1297" s="94">
        <f t="shared" si="425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578</v>
      </c>
      <c r="D1298" s="423" t="s">
        <v>579</v>
      </c>
      <c r="E1298" s="94">
        <f t="shared" si="425"/>
        <v>0</v>
      </c>
      <c r="F1298" s="448">
        <f t="shared" ref="F1298:M1298" si="441">F1299+F1301</f>
        <v>0</v>
      </c>
      <c r="G1298" s="448">
        <f t="shared" si="441"/>
        <v>0</v>
      </c>
      <c r="H1298" s="448">
        <f t="shared" si="441"/>
        <v>0</v>
      </c>
      <c r="I1298" s="448">
        <f t="shared" si="441"/>
        <v>0</v>
      </c>
      <c r="J1298" s="448">
        <f t="shared" si="441"/>
        <v>0</v>
      </c>
      <c r="K1298" s="448">
        <f t="shared" si="441"/>
        <v>0</v>
      </c>
      <c r="L1298" s="448">
        <f t="shared" si="441"/>
        <v>0</v>
      </c>
      <c r="M1298" s="448">
        <f t="shared" si="441"/>
        <v>0</v>
      </c>
      <c r="N1298" s="23"/>
      <c r="O1298" s="23"/>
    </row>
    <row r="1299" spans="1:15" hidden="1">
      <c r="A1299" s="533"/>
      <c r="B1299" s="427" t="s">
        <v>580</v>
      </c>
      <c r="C1299" s="429" t="s">
        <v>581</v>
      </c>
      <c r="D1299" s="423" t="s">
        <v>582</v>
      </c>
      <c r="E1299" s="94">
        <f t="shared" si="425"/>
        <v>0</v>
      </c>
      <c r="F1299" s="448">
        <f t="shared" ref="F1299:M1299" si="442">F1300</f>
        <v>0</v>
      </c>
      <c r="G1299" s="448">
        <f t="shared" si="442"/>
        <v>0</v>
      </c>
      <c r="H1299" s="448">
        <f t="shared" si="442"/>
        <v>0</v>
      </c>
      <c r="I1299" s="448">
        <f t="shared" si="442"/>
        <v>0</v>
      </c>
      <c r="J1299" s="448">
        <f t="shared" si="442"/>
        <v>0</v>
      </c>
      <c r="K1299" s="448">
        <f t="shared" si="442"/>
        <v>0</v>
      </c>
      <c r="L1299" s="448">
        <f t="shared" si="442"/>
        <v>0</v>
      </c>
      <c r="M1299" s="448">
        <f t="shared" si="442"/>
        <v>0</v>
      </c>
      <c r="N1299" s="23"/>
      <c r="O1299" s="23"/>
    </row>
    <row r="1300" spans="1:15" hidden="1">
      <c r="A1300" s="533"/>
      <c r="B1300" s="427"/>
      <c r="C1300" s="428" t="s">
        <v>783</v>
      </c>
      <c r="D1300" s="423" t="s">
        <v>784</v>
      </c>
      <c r="E1300" s="94">
        <f t="shared" si="425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587</v>
      </c>
      <c r="C1301" s="450"/>
      <c r="D1301" s="433" t="s">
        <v>588</v>
      </c>
      <c r="E1301" s="94">
        <f t="shared" si="425"/>
        <v>0</v>
      </c>
      <c r="F1301" s="448">
        <f t="shared" ref="F1301:M1301" si="443">F1302+F1303</f>
        <v>0</v>
      </c>
      <c r="G1301" s="448">
        <f t="shared" si="443"/>
        <v>0</v>
      </c>
      <c r="H1301" s="448">
        <f t="shared" si="443"/>
        <v>0</v>
      </c>
      <c r="I1301" s="448">
        <f t="shared" si="443"/>
        <v>0</v>
      </c>
      <c r="J1301" s="448">
        <f t="shared" si="443"/>
        <v>0</v>
      </c>
      <c r="K1301" s="448">
        <f t="shared" si="443"/>
        <v>0</v>
      </c>
      <c r="L1301" s="448">
        <f t="shared" si="443"/>
        <v>0</v>
      </c>
      <c r="M1301" s="448">
        <f t="shared" si="443"/>
        <v>0</v>
      </c>
      <c r="N1301" s="23"/>
      <c r="O1301" s="23"/>
    </row>
    <row r="1302" spans="1:15" hidden="1">
      <c r="A1302" s="533"/>
      <c r="B1302" s="449"/>
      <c r="C1302" s="450" t="s">
        <v>589</v>
      </c>
      <c r="D1302" s="433" t="s">
        <v>590</v>
      </c>
      <c r="E1302" s="94">
        <f t="shared" si="425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591</v>
      </c>
      <c r="D1303" s="433" t="s">
        <v>592</v>
      </c>
      <c r="E1303" s="94">
        <f t="shared" si="425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815</v>
      </c>
      <c r="C1304" s="425"/>
      <c r="D1304" s="423" t="s">
        <v>594</v>
      </c>
      <c r="E1304" s="94">
        <f t="shared" si="425"/>
        <v>0</v>
      </c>
      <c r="F1304" s="448">
        <f t="shared" ref="F1304:M1304" si="444">F1305</f>
        <v>0</v>
      </c>
      <c r="G1304" s="448">
        <f t="shared" si="444"/>
        <v>0</v>
      </c>
      <c r="H1304" s="448">
        <f t="shared" si="444"/>
        <v>0</v>
      </c>
      <c r="I1304" s="448">
        <f t="shared" si="444"/>
        <v>0</v>
      </c>
      <c r="J1304" s="448">
        <f t="shared" si="444"/>
        <v>0</v>
      </c>
      <c r="K1304" s="448">
        <f t="shared" si="444"/>
        <v>0</v>
      </c>
      <c r="L1304" s="448">
        <f t="shared" si="444"/>
        <v>0</v>
      </c>
      <c r="M1304" s="448">
        <f t="shared" si="444"/>
        <v>0</v>
      </c>
      <c r="N1304" s="23"/>
      <c r="O1304" s="23"/>
    </row>
    <row r="1305" spans="1:15" hidden="1">
      <c r="A1305" s="533"/>
      <c r="B1305" s="452" t="s">
        <v>595</v>
      </c>
      <c r="C1305" s="422"/>
      <c r="D1305" s="423" t="s">
        <v>596</v>
      </c>
      <c r="E1305" s="94">
        <f t="shared" si="425"/>
        <v>0</v>
      </c>
      <c r="F1305" s="448">
        <f t="shared" ref="F1305:M1305" si="445">F1306+F1307+F1308+F1309</f>
        <v>0</v>
      </c>
      <c r="G1305" s="448">
        <f t="shared" si="445"/>
        <v>0</v>
      </c>
      <c r="H1305" s="448">
        <f t="shared" si="445"/>
        <v>0</v>
      </c>
      <c r="I1305" s="448">
        <f t="shared" si="445"/>
        <v>0</v>
      </c>
      <c r="J1305" s="448">
        <f t="shared" si="445"/>
        <v>0</v>
      </c>
      <c r="K1305" s="448">
        <f t="shared" si="445"/>
        <v>0</v>
      </c>
      <c r="L1305" s="448">
        <f t="shared" si="445"/>
        <v>0</v>
      </c>
      <c r="M1305" s="448">
        <f t="shared" si="445"/>
        <v>0</v>
      </c>
      <c r="N1305" s="23"/>
      <c r="O1305" s="23"/>
    </row>
    <row r="1306" spans="1:15" hidden="1">
      <c r="A1306" s="533"/>
      <c r="B1306" s="453"/>
      <c r="C1306" s="422" t="s">
        <v>597</v>
      </c>
      <c r="D1306" s="423" t="s">
        <v>598</v>
      </c>
      <c r="E1306" s="94">
        <f t="shared" si="425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599</v>
      </c>
      <c r="D1307" s="423" t="s">
        <v>600</v>
      </c>
      <c r="E1307" s="94">
        <f t="shared" si="425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601</v>
      </c>
      <c r="D1308" s="423" t="s">
        <v>602</v>
      </c>
      <c r="E1308" s="94">
        <f t="shared" si="425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603</v>
      </c>
      <c r="D1309" s="423" t="s">
        <v>604</v>
      </c>
      <c r="E1309" s="94">
        <f t="shared" si="425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25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797</v>
      </c>
      <c r="C1311" s="456"/>
      <c r="D1311" s="423" t="s">
        <v>606</v>
      </c>
      <c r="E1311" s="94">
        <f t="shared" si="425"/>
        <v>0</v>
      </c>
      <c r="F1311" s="448">
        <f t="shared" ref="F1311:M1311" si="446">F1312+F1313+F1314+F1315+F1316+F1317+F1318+F1319+F1320</f>
        <v>0</v>
      </c>
      <c r="G1311" s="448">
        <f t="shared" si="446"/>
        <v>0</v>
      </c>
      <c r="H1311" s="448">
        <f t="shared" si="446"/>
        <v>0</v>
      </c>
      <c r="I1311" s="448">
        <f t="shared" si="446"/>
        <v>0</v>
      </c>
      <c r="J1311" s="448">
        <f t="shared" si="446"/>
        <v>0</v>
      </c>
      <c r="K1311" s="448">
        <f t="shared" si="446"/>
        <v>0</v>
      </c>
      <c r="L1311" s="448">
        <f t="shared" si="446"/>
        <v>0</v>
      </c>
      <c r="M1311" s="448">
        <f t="shared" si="446"/>
        <v>0</v>
      </c>
      <c r="N1311" s="23"/>
      <c r="O1311" s="23"/>
    </row>
    <row r="1312" spans="1:15" hidden="1">
      <c r="A1312" s="533"/>
      <c r="B1312" s="457" t="s">
        <v>607</v>
      </c>
      <c r="C1312" s="456"/>
      <c r="D1312" s="423" t="s">
        <v>608</v>
      </c>
      <c r="E1312" s="94">
        <f t="shared" ref="E1312:E1375" si="447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609</v>
      </c>
      <c r="C1313" s="456"/>
      <c r="D1313" s="459" t="s">
        <v>610</v>
      </c>
      <c r="E1313" s="94">
        <f t="shared" si="447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611</v>
      </c>
      <c r="C1314" s="742"/>
      <c r="D1314" s="433" t="s">
        <v>612</v>
      </c>
      <c r="E1314" s="94">
        <f t="shared" si="447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613</v>
      </c>
      <c r="C1315" s="428"/>
      <c r="D1315" s="423" t="s">
        <v>614</v>
      </c>
      <c r="E1315" s="94">
        <f t="shared" si="447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615</v>
      </c>
      <c r="C1316" s="428"/>
      <c r="D1316" s="423" t="s">
        <v>616</v>
      </c>
      <c r="E1316" s="94">
        <f t="shared" si="447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617</v>
      </c>
      <c r="C1317" s="744"/>
      <c r="D1317" s="423" t="s">
        <v>618</v>
      </c>
      <c r="E1317" s="94">
        <f t="shared" si="447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621</v>
      </c>
      <c r="C1318" s="744"/>
      <c r="D1318" s="423" t="s">
        <v>622</v>
      </c>
      <c r="E1318" s="94">
        <f t="shared" si="447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623</v>
      </c>
      <c r="C1319" s="428"/>
      <c r="D1319" s="423" t="s">
        <v>624</v>
      </c>
      <c r="E1319" s="94">
        <f t="shared" si="447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625</v>
      </c>
      <c r="C1320" s="428"/>
      <c r="D1320" s="423" t="s">
        <v>626</v>
      </c>
      <c r="E1320" s="94">
        <f t="shared" si="447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629</v>
      </c>
      <c r="C1321" s="745"/>
      <c r="D1321" s="423" t="s">
        <v>630</v>
      </c>
      <c r="E1321" s="94">
        <f t="shared" si="447"/>
        <v>0</v>
      </c>
      <c r="F1321" s="448">
        <f t="shared" ref="F1321:M1321" si="448">F1322+F1326</f>
        <v>0</v>
      </c>
      <c r="G1321" s="448">
        <f t="shared" si="448"/>
        <v>0</v>
      </c>
      <c r="H1321" s="448">
        <f t="shared" si="448"/>
        <v>0</v>
      </c>
      <c r="I1321" s="448">
        <f t="shared" si="448"/>
        <v>0</v>
      </c>
      <c r="J1321" s="448">
        <f t="shared" si="448"/>
        <v>0</v>
      </c>
      <c r="K1321" s="448">
        <f t="shared" si="448"/>
        <v>0</v>
      </c>
      <c r="L1321" s="448">
        <f t="shared" si="448"/>
        <v>0</v>
      </c>
      <c r="M1321" s="448">
        <f t="shared" si="448"/>
        <v>0</v>
      </c>
      <c r="N1321" s="23"/>
      <c r="O1321" s="23"/>
    </row>
    <row r="1322" spans="1:15" hidden="1">
      <c r="A1322" s="533"/>
      <c r="B1322" s="427" t="s">
        <v>798</v>
      </c>
      <c r="C1322" s="745"/>
      <c r="D1322" s="423" t="s">
        <v>632</v>
      </c>
      <c r="E1322" s="94">
        <f t="shared" si="447"/>
        <v>0</v>
      </c>
      <c r="F1322" s="448">
        <f t="shared" ref="F1322:M1322" si="449">F1323+F1324</f>
        <v>0</v>
      </c>
      <c r="G1322" s="448">
        <f t="shared" si="449"/>
        <v>0</v>
      </c>
      <c r="H1322" s="448">
        <f t="shared" si="449"/>
        <v>0</v>
      </c>
      <c r="I1322" s="448">
        <f t="shared" si="449"/>
        <v>0</v>
      </c>
      <c r="J1322" s="448">
        <f t="shared" si="449"/>
        <v>0</v>
      </c>
      <c r="K1322" s="448">
        <f t="shared" si="449"/>
        <v>0</v>
      </c>
      <c r="L1322" s="448">
        <f t="shared" si="449"/>
        <v>0</v>
      </c>
      <c r="M1322" s="448">
        <f t="shared" si="449"/>
        <v>0</v>
      </c>
      <c r="N1322" s="23"/>
      <c r="O1322" s="23"/>
    </row>
    <row r="1323" spans="1:15" ht="0.75" hidden="1" customHeight="1">
      <c r="A1323" s="533"/>
      <c r="B1323" s="452"/>
      <c r="C1323" s="469" t="s">
        <v>633</v>
      </c>
      <c r="D1323" s="423" t="s">
        <v>634</v>
      </c>
      <c r="E1323" s="94">
        <f t="shared" si="447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635</v>
      </c>
      <c r="C1324" s="680"/>
      <c r="D1324" s="423" t="s">
        <v>636</v>
      </c>
      <c r="E1324" s="94">
        <f t="shared" si="447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47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799</v>
      </c>
      <c r="C1326" s="747"/>
      <c r="D1326" s="423" t="s">
        <v>638</v>
      </c>
      <c r="E1326" s="94">
        <f t="shared" si="447"/>
        <v>0</v>
      </c>
      <c r="F1326" s="448">
        <f t="shared" ref="F1326:M1326" si="450">F1327+F1328</f>
        <v>0</v>
      </c>
      <c r="G1326" s="448">
        <f t="shared" si="450"/>
        <v>0</v>
      </c>
      <c r="H1326" s="448">
        <f t="shared" si="450"/>
        <v>0</v>
      </c>
      <c r="I1326" s="448">
        <f t="shared" si="450"/>
        <v>0</v>
      </c>
      <c r="J1326" s="448">
        <f t="shared" si="450"/>
        <v>0</v>
      </c>
      <c r="K1326" s="448">
        <f t="shared" si="450"/>
        <v>0</v>
      </c>
      <c r="L1326" s="448">
        <f t="shared" si="450"/>
        <v>0</v>
      </c>
      <c r="M1326" s="448">
        <f t="shared" si="450"/>
        <v>0</v>
      </c>
      <c r="N1326" s="23"/>
      <c r="O1326" s="23"/>
    </row>
    <row r="1327" spans="1:15" hidden="1">
      <c r="A1327" s="533"/>
      <c r="B1327" s="427" t="s">
        <v>639</v>
      </c>
      <c r="C1327" s="428"/>
      <c r="D1327" s="423" t="s">
        <v>640</v>
      </c>
      <c r="E1327" s="94">
        <f t="shared" si="447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641</v>
      </c>
      <c r="C1328" s="429"/>
      <c r="D1328" s="423" t="s">
        <v>642</v>
      </c>
      <c r="E1328" s="94">
        <f t="shared" si="447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803</v>
      </c>
      <c r="C1329" s="454"/>
      <c r="D1329" s="423" t="s">
        <v>767</v>
      </c>
      <c r="E1329" s="94">
        <f t="shared" si="447"/>
        <v>0</v>
      </c>
      <c r="F1329" s="448">
        <f t="shared" ref="F1329:M1329" si="451">F1330</f>
        <v>0</v>
      </c>
      <c r="G1329" s="448">
        <f t="shared" si="451"/>
        <v>0</v>
      </c>
      <c r="H1329" s="448">
        <f t="shared" si="451"/>
        <v>0</v>
      </c>
      <c r="I1329" s="448">
        <f t="shared" si="451"/>
        <v>0</v>
      </c>
      <c r="J1329" s="448">
        <f t="shared" si="451"/>
        <v>0</v>
      </c>
      <c r="K1329" s="448">
        <f t="shared" si="451"/>
        <v>0</v>
      </c>
      <c r="L1329" s="448">
        <f t="shared" si="451"/>
        <v>0</v>
      </c>
      <c r="M1329" s="448">
        <f t="shared" si="451"/>
        <v>0</v>
      </c>
      <c r="N1329" s="23"/>
      <c r="O1329" s="23"/>
    </row>
    <row r="1330" spans="1:15" hidden="1">
      <c r="A1330" s="578"/>
      <c r="B1330" s="641" t="s">
        <v>645</v>
      </c>
      <c r="C1330" s="642"/>
      <c r="D1330" s="584" t="s">
        <v>646</v>
      </c>
      <c r="E1330" s="40">
        <f t="shared" si="447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333" t="s">
        <v>647</v>
      </c>
      <c r="B1331" s="1334"/>
      <c r="C1331" s="1335"/>
      <c r="D1331" s="354"/>
      <c r="E1331" s="22">
        <f t="shared" si="447"/>
        <v>0</v>
      </c>
      <c r="F1331" s="356">
        <f t="shared" ref="F1331:M1331" si="452">F1332+F1343+F1356+F1369+F1380+F1384</f>
        <v>0</v>
      </c>
      <c r="G1331" s="356">
        <f t="shared" si="452"/>
        <v>0</v>
      </c>
      <c r="H1331" s="356">
        <f t="shared" si="452"/>
        <v>0</v>
      </c>
      <c r="I1331" s="356">
        <f t="shared" si="452"/>
        <v>0</v>
      </c>
      <c r="J1331" s="356">
        <f t="shared" si="452"/>
        <v>0</v>
      </c>
      <c r="K1331" s="356">
        <f t="shared" si="452"/>
        <v>0</v>
      </c>
      <c r="L1331" s="356">
        <f t="shared" si="452"/>
        <v>0</v>
      </c>
      <c r="M1331" s="356">
        <f t="shared" si="452"/>
        <v>0</v>
      </c>
      <c r="N1331" s="23"/>
      <c r="O1331" s="23"/>
    </row>
    <row r="1332" spans="1:15">
      <c r="A1332" s="586"/>
      <c r="B1332" s="682" t="s">
        <v>650</v>
      </c>
      <c r="C1332" s="683"/>
      <c r="D1332" s="597" t="s">
        <v>651</v>
      </c>
      <c r="E1332" s="40">
        <f t="shared" si="447"/>
        <v>0</v>
      </c>
      <c r="F1332" s="448">
        <f t="shared" ref="F1332:M1332" si="453">F1333</f>
        <v>0</v>
      </c>
      <c r="G1332" s="448">
        <f t="shared" si="453"/>
        <v>0</v>
      </c>
      <c r="H1332" s="448">
        <f t="shared" si="453"/>
        <v>0</v>
      </c>
      <c r="I1332" s="448">
        <f t="shared" si="453"/>
        <v>0</v>
      </c>
      <c r="J1332" s="448">
        <f t="shared" si="453"/>
        <v>0</v>
      </c>
      <c r="K1332" s="448">
        <f t="shared" si="453"/>
        <v>0</v>
      </c>
      <c r="L1332" s="448">
        <f t="shared" si="453"/>
        <v>0</v>
      </c>
      <c r="M1332" s="448">
        <f t="shared" si="453"/>
        <v>0</v>
      </c>
      <c r="N1332" s="23"/>
      <c r="O1332" s="23"/>
    </row>
    <row r="1333" spans="1:15" ht="10.5" customHeight="1">
      <c r="A1333" s="586"/>
      <c r="B1333" s="601" t="s">
        <v>652</v>
      </c>
      <c r="C1333" s="619"/>
      <c r="D1333" s="603" t="s">
        <v>653</v>
      </c>
      <c r="E1333" s="40">
        <f t="shared" si="447"/>
        <v>0</v>
      </c>
      <c r="F1333" s="448">
        <f t="shared" ref="F1333:M1333" si="454">F1334+F1335+F1336+F1337+F1338+F1339+F1340+F1341</f>
        <v>0</v>
      </c>
      <c r="G1333" s="448">
        <f t="shared" si="454"/>
        <v>0</v>
      </c>
      <c r="H1333" s="448">
        <f t="shared" si="454"/>
        <v>0</v>
      </c>
      <c r="I1333" s="448">
        <f t="shared" si="454"/>
        <v>0</v>
      </c>
      <c r="J1333" s="448">
        <f t="shared" si="454"/>
        <v>0</v>
      </c>
      <c r="K1333" s="448">
        <f t="shared" si="454"/>
        <v>0</v>
      </c>
      <c r="L1333" s="448">
        <f t="shared" si="454"/>
        <v>0</v>
      </c>
      <c r="M1333" s="448">
        <f t="shared" si="454"/>
        <v>0</v>
      </c>
      <c r="N1333" s="23"/>
      <c r="O1333" s="23"/>
    </row>
    <row r="1334" spans="1:15" hidden="1">
      <c r="A1334" s="586"/>
      <c r="B1334" s="684"/>
      <c r="C1334" s="685" t="s">
        <v>654</v>
      </c>
      <c r="D1334" s="597" t="s">
        <v>655</v>
      </c>
      <c r="E1334" s="40">
        <f t="shared" si="447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1.35" hidden="1">
      <c r="A1335" s="586"/>
      <c r="B1335" s="684"/>
      <c r="C1335" s="686" t="s">
        <v>656</v>
      </c>
      <c r="D1335" s="687" t="s">
        <v>657</v>
      </c>
      <c r="E1335" s="40">
        <f t="shared" si="447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1" hidden="1">
      <c r="A1336" s="586"/>
      <c r="B1336" s="684"/>
      <c r="C1336" s="686" t="s">
        <v>658</v>
      </c>
      <c r="D1336" s="687" t="s">
        <v>659</v>
      </c>
      <c r="E1336" s="40">
        <f t="shared" si="447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0.65" hidden="1">
      <c r="A1337" s="586"/>
      <c r="B1337" s="684"/>
      <c r="C1337" s="685" t="s">
        <v>660</v>
      </c>
      <c r="D1337" s="597" t="s">
        <v>661</v>
      </c>
      <c r="E1337" s="40">
        <f t="shared" si="447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1.35" hidden="1">
      <c r="A1338" s="586"/>
      <c r="B1338" s="618"/>
      <c r="C1338" s="688" t="s">
        <v>662</v>
      </c>
      <c r="D1338" s="623" t="s">
        <v>663</v>
      </c>
      <c r="E1338" s="40">
        <f t="shared" si="447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20.65" hidden="1">
      <c r="A1339" s="586"/>
      <c r="B1339" s="651"/>
      <c r="C1339" s="652" t="s">
        <v>664</v>
      </c>
      <c r="D1339" s="689" t="s">
        <v>665</v>
      </c>
      <c r="E1339" s="40">
        <f t="shared" si="447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0.65" hidden="1">
      <c r="A1340" s="586"/>
      <c r="B1340" s="690"/>
      <c r="C1340" s="652" t="s">
        <v>666</v>
      </c>
      <c r="D1340" s="689" t="s">
        <v>667</v>
      </c>
      <c r="E1340" s="40">
        <f t="shared" si="447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668</v>
      </c>
      <c r="D1341" s="603" t="s">
        <v>669</v>
      </c>
      <c r="E1341" s="40">
        <f t="shared" si="447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47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674</v>
      </c>
      <c r="C1343" s="694"/>
      <c r="D1343" s="603" t="s">
        <v>675</v>
      </c>
      <c r="E1343" s="40">
        <f t="shared" si="447"/>
        <v>0</v>
      </c>
      <c r="F1343" s="448">
        <f t="shared" ref="F1343:M1343" si="455">F1344</f>
        <v>0</v>
      </c>
      <c r="G1343" s="448">
        <f t="shared" si="455"/>
        <v>0</v>
      </c>
      <c r="H1343" s="448">
        <f t="shared" si="455"/>
        <v>0</v>
      </c>
      <c r="I1343" s="448">
        <f t="shared" si="455"/>
        <v>0</v>
      </c>
      <c r="J1343" s="448">
        <f t="shared" si="455"/>
        <v>0</v>
      </c>
      <c r="K1343" s="448">
        <f t="shared" si="455"/>
        <v>0</v>
      </c>
      <c r="L1343" s="448">
        <f t="shared" si="455"/>
        <v>0</v>
      </c>
      <c r="M1343" s="448">
        <f t="shared" si="455"/>
        <v>0</v>
      </c>
      <c r="N1343" s="23"/>
      <c r="O1343" s="23"/>
    </row>
    <row r="1344" spans="1:15">
      <c r="A1344" s="586"/>
      <c r="B1344" s="695" t="s">
        <v>676</v>
      </c>
      <c r="C1344" s="619"/>
      <c r="D1344" s="589" t="s">
        <v>582</v>
      </c>
      <c r="E1344" s="40">
        <f t="shared" si="447"/>
        <v>0</v>
      </c>
      <c r="F1344" s="448">
        <f t="shared" ref="F1344:M1344" si="456">F1348+F1349+F1350+F1351+F1352+F1353+F1354</f>
        <v>0</v>
      </c>
      <c r="G1344" s="448">
        <f t="shared" si="456"/>
        <v>0</v>
      </c>
      <c r="H1344" s="448">
        <f t="shared" si="456"/>
        <v>0</v>
      </c>
      <c r="I1344" s="448">
        <f t="shared" si="456"/>
        <v>0</v>
      </c>
      <c r="J1344" s="448">
        <f t="shared" si="456"/>
        <v>0</v>
      </c>
      <c r="K1344" s="448">
        <f t="shared" si="456"/>
        <v>0</v>
      </c>
      <c r="L1344" s="448">
        <f t="shared" si="456"/>
        <v>0</v>
      </c>
      <c r="M1344" s="448">
        <f t="shared" si="456"/>
        <v>0</v>
      </c>
      <c r="N1344" s="23"/>
      <c r="O1344" s="23"/>
    </row>
    <row r="1345" spans="1:15" hidden="1">
      <c r="A1345" s="586"/>
      <c r="B1345" s="696"/>
      <c r="C1345" s="697" t="s">
        <v>677</v>
      </c>
      <c r="D1345" s="698" t="s">
        <v>678</v>
      </c>
      <c r="E1345" s="40">
        <f t="shared" si="447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679</v>
      </c>
      <c r="D1346" s="698" t="s">
        <v>680</v>
      </c>
      <c r="E1346" s="40">
        <f t="shared" si="447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681</v>
      </c>
      <c r="D1347" s="698" t="s">
        <v>682</v>
      </c>
      <c r="E1347" s="40">
        <f t="shared" si="447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683</v>
      </c>
      <c r="D1348" s="589" t="s">
        <v>684</v>
      </c>
      <c r="E1348" s="40">
        <f t="shared" si="447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685</v>
      </c>
      <c r="D1349" s="589" t="s">
        <v>686</v>
      </c>
      <c r="E1349" s="40">
        <f t="shared" si="447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687</v>
      </c>
      <c r="D1350" s="589" t="s">
        <v>688</v>
      </c>
      <c r="E1350" s="40">
        <f t="shared" si="447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689</v>
      </c>
      <c r="D1351" s="589" t="s">
        <v>690</v>
      </c>
      <c r="E1351" s="40">
        <f t="shared" si="447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691</v>
      </c>
      <c r="D1352" s="589" t="s">
        <v>584</v>
      </c>
      <c r="E1352" s="40">
        <f t="shared" si="447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692</v>
      </c>
      <c r="D1353" s="589" t="s">
        <v>693</v>
      </c>
      <c r="E1353" s="40">
        <f t="shared" si="447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694</v>
      </c>
      <c r="D1354" s="589" t="s">
        <v>695</v>
      </c>
      <c r="E1354" s="40">
        <f t="shared" si="447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47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696</v>
      </c>
      <c r="C1356" s="700"/>
      <c r="D1356" s="589" t="s">
        <v>697</v>
      </c>
      <c r="E1356" s="40">
        <f t="shared" si="447"/>
        <v>0</v>
      </c>
      <c r="F1356" s="448">
        <f t="shared" ref="F1356:M1356" si="457">F1357+F1358+F1359+F1360+F1361+F1362+F1363+F1364+F1365+F1366+F1367</f>
        <v>0</v>
      </c>
      <c r="G1356" s="448">
        <f t="shared" si="457"/>
        <v>0</v>
      </c>
      <c r="H1356" s="448">
        <f t="shared" si="457"/>
        <v>0</v>
      </c>
      <c r="I1356" s="448">
        <f t="shared" si="457"/>
        <v>0</v>
      </c>
      <c r="J1356" s="448">
        <f t="shared" si="457"/>
        <v>0</v>
      </c>
      <c r="K1356" s="448">
        <f t="shared" si="457"/>
        <v>0</v>
      </c>
      <c r="L1356" s="448">
        <f t="shared" si="457"/>
        <v>0</v>
      </c>
      <c r="M1356" s="448">
        <f t="shared" si="457"/>
        <v>0</v>
      </c>
      <c r="N1356" s="23"/>
      <c r="O1356" s="23"/>
    </row>
    <row r="1357" spans="1:15" hidden="1">
      <c r="A1357" s="586"/>
      <c r="B1357" s="601" t="s">
        <v>698</v>
      </c>
      <c r="C1357" s="700"/>
      <c r="D1357" s="589" t="s">
        <v>699</v>
      </c>
      <c r="E1357" s="40">
        <f t="shared" si="447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700</v>
      </c>
      <c r="C1358" s="619"/>
      <c r="D1358" s="589" t="s">
        <v>701</v>
      </c>
      <c r="E1358" s="40">
        <f t="shared" si="447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702</v>
      </c>
      <c r="C1359" s="700"/>
      <c r="D1359" s="589" t="s">
        <v>703</v>
      </c>
      <c r="E1359" s="40">
        <f t="shared" si="447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704</v>
      </c>
      <c r="C1360" s="701"/>
      <c r="D1360" s="589" t="s">
        <v>705</v>
      </c>
      <c r="E1360" s="40">
        <f t="shared" si="447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706</v>
      </c>
      <c r="C1361" s="703"/>
      <c r="D1361" s="589" t="s">
        <v>707</v>
      </c>
      <c r="E1361" s="40">
        <f t="shared" si="447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708</v>
      </c>
      <c r="C1362" s="619"/>
      <c r="D1362" s="603" t="s">
        <v>709</v>
      </c>
      <c r="E1362" s="40">
        <f t="shared" si="447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710</v>
      </c>
      <c r="C1363" s="700"/>
      <c r="D1363" s="589" t="s">
        <v>711</v>
      </c>
      <c r="E1363" s="40">
        <f t="shared" si="447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712</v>
      </c>
      <c r="C1364" s="700"/>
      <c r="D1364" s="589" t="s">
        <v>713</v>
      </c>
      <c r="E1364" s="40">
        <f t="shared" si="447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714</v>
      </c>
      <c r="C1365" s="705"/>
      <c r="D1365" s="603" t="s">
        <v>715</v>
      </c>
      <c r="E1365" s="40">
        <f t="shared" si="447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716</v>
      </c>
      <c r="C1366" s="700"/>
      <c r="D1366" s="589" t="s">
        <v>717</v>
      </c>
      <c r="E1366" s="40">
        <f t="shared" si="447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718</v>
      </c>
      <c r="C1367" s="705"/>
      <c r="D1367" s="603" t="s">
        <v>719</v>
      </c>
      <c r="E1367" s="40">
        <f t="shared" si="447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47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735</v>
      </c>
      <c r="C1369" s="626"/>
      <c r="D1369" s="603" t="s">
        <v>736</v>
      </c>
      <c r="E1369" s="40">
        <f t="shared" si="447"/>
        <v>0</v>
      </c>
      <c r="F1369" s="448">
        <f t="shared" ref="F1369:M1369" si="458">F1370+F1380</f>
        <v>0</v>
      </c>
      <c r="G1369" s="448">
        <f t="shared" si="458"/>
        <v>0</v>
      </c>
      <c r="H1369" s="448">
        <f t="shared" si="458"/>
        <v>0</v>
      </c>
      <c r="I1369" s="448">
        <f t="shared" si="458"/>
        <v>0</v>
      </c>
      <c r="J1369" s="448">
        <f t="shared" si="458"/>
        <v>0</v>
      </c>
      <c r="K1369" s="448">
        <f t="shared" si="458"/>
        <v>0</v>
      </c>
      <c r="L1369" s="448">
        <f t="shared" si="458"/>
        <v>0</v>
      </c>
      <c r="M1369" s="448">
        <f t="shared" si="458"/>
        <v>0</v>
      </c>
      <c r="N1369" s="23"/>
      <c r="O1369" s="23"/>
    </row>
    <row r="1370" spans="1:15">
      <c r="A1370" s="586"/>
      <c r="B1370" s="622" t="s">
        <v>737</v>
      </c>
      <c r="C1370" s="588"/>
      <c r="D1370" s="589" t="s">
        <v>738</v>
      </c>
      <c r="E1370" s="40">
        <f t="shared" si="447"/>
        <v>0</v>
      </c>
      <c r="F1370" s="448">
        <f t="shared" ref="F1370:M1370" si="459">F1371+F1376+F1378</f>
        <v>0</v>
      </c>
      <c r="G1370" s="448">
        <f t="shared" si="459"/>
        <v>0</v>
      </c>
      <c r="H1370" s="448">
        <f t="shared" si="459"/>
        <v>0</v>
      </c>
      <c r="I1370" s="448">
        <f t="shared" si="459"/>
        <v>0</v>
      </c>
      <c r="J1370" s="448">
        <f t="shared" si="459"/>
        <v>0</v>
      </c>
      <c r="K1370" s="448">
        <f t="shared" si="459"/>
        <v>0</v>
      </c>
      <c r="L1370" s="448">
        <f t="shared" si="459"/>
        <v>0</v>
      </c>
      <c r="M1370" s="448">
        <f t="shared" si="459"/>
        <v>0</v>
      </c>
      <c r="N1370" s="23"/>
      <c r="O1370" s="23"/>
    </row>
    <row r="1371" spans="1:15">
      <c r="A1371" s="586"/>
      <c r="B1371" s="587" t="s">
        <v>739</v>
      </c>
      <c r="C1371" s="588"/>
      <c r="D1371" s="589" t="s">
        <v>740</v>
      </c>
      <c r="E1371" s="40">
        <f t="shared" si="447"/>
        <v>0</v>
      </c>
      <c r="F1371" s="448">
        <f t="shared" ref="F1371:M1371" si="460">F1372+F1373+F1374+F1375</f>
        <v>0</v>
      </c>
      <c r="G1371" s="448">
        <f t="shared" si="460"/>
        <v>0</v>
      </c>
      <c r="H1371" s="448">
        <f t="shared" si="460"/>
        <v>0</v>
      </c>
      <c r="I1371" s="448">
        <f t="shared" si="460"/>
        <v>0</v>
      </c>
      <c r="J1371" s="448">
        <f t="shared" si="460"/>
        <v>0</v>
      </c>
      <c r="K1371" s="448">
        <f t="shared" si="460"/>
        <v>0</v>
      </c>
      <c r="L1371" s="448">
        <f t="shared" si="460"/>
        <v>0</v>
      </c>
      <c r="M1371" s="448">
        <f t="shared" si="460"/>
        <v>0</v>
      </c>
      <c r="N1371" s="23"/>
      <c r="O1371" s="23"/>
    </row>
    <row r="1372" spans="1:15">
      <c r="A1372" s="586"/>
      <c r="B1372" s="425"/>
      <c r="C1372" s="422" t="s">
        <v>741</v>
      </c>
      <c r="D1372" s="423" t="s">
        <v>742</v>
      </c>
      <c r="E1372" s="94">
        <f t="shared" si="447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743</v>
      </c>
      <c r="D1373" s="423" t="s">
        <v>744</v>
      </c>
      <c r="E1373" s="94">
        <f t="shared" si="447"/>
        <v>0</v>
      </c>
      <c r="F1373" s="448"/>
      <c r="G1373" s="448"/>
      <c r="H1373" s="448"/>
      <c r="I1373" s="448"/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745</v>
      </c>
      <c r="D1374" s="423" t="s">
        <v>746</v>
      </c>
      <c r="E1374" s="94">
        <f t="shared" si="447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747</v>
      </c>
      <c r="D1375" s="423" t="s">
        <v>748</v>
      </c>
      <c r="E1375" s="94">
        <f t="shared" si="447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749</v>
      </c>
      <c r="C1376" s="626"/>
      <c r="D1376" s="603" t="s">
        <v>750</v>
      </c>
      <c r="E1376" s="40">
        <f t="shared" ref="E1376:E1440" si="461">G1376+H1376+I1376+J1376</f>
        <v>0</v>
      </c>
      <c r="F1376" s="590">
        <f t="shared" ref="F1376:M1376" si="462">F1377</f>
        <v>0</v>
      </c>
      <c r="G1376" s="590">
        <f t="shared" si="462"/>
        <v>0</v>
      </c>
      <c r="H1376" s="590">
        <f t="shared" si="462"/>
        <v>0</v>
      </c>
      <c r="I1376" s="590">
        <f t="shared" si="462"/>
        <v>0</v>
      </c>
      <c r="J1376" s="590">
        <f t="shared" si="462"/>
        <v>0</v>
      </c>
      <c r="K1376" s="590">
        <f t="shared" si="462"/>
        <v>0</v>
      </c>
      <c r="L1376" s="590">
        <f t="shared" si="462"/>
        <v>0</v>
      </c>
      <c r="M1376" s="590">
        <f t="shared" si="462"/>
        <v>0</v>
      </c>
      <c r="N1376" s="23"/>
      <c r="O1376" s="23"/>
    </row>
    <row r="1377" spans="1:15">
      <c r="A1377" s="586"/>
      <c r="B1377" s="591"/>
      <c r="C1377" s="626" t="s">
        <v>751</v>
      </c>
      <c r="D1377" s="603" t="s">
        <v>752</v>
      </c>
      <c r="E1377" s="40">
        <f t="shared" si="461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753</v>
      </c>
      <c r="C1378" s="626"/>
      <c r="D1378" s="603" t="s">
        <v>754</v>
      </c>
      <c r="E1378" s="40">
        <f t="shared" si="461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61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755</v>
      </c>
      <c r="C1380" s="626"/>
      <c r="D1380" s="603" t="s">
        <v>756</v>
      </c>
      <c r="E1380" s="40">
        <f t="shared" si="461"/>
        <v>0</v>
      </c>
      <c r="F1380" s="590">
        <f t="shared" ref="F1380:M1381" si="463">F1381</f>
        <v>0</v>
      </c>
      <c r="G1380" s="590">
        <f t="shared" si="463"/>
        <v>0</v>
      </c>
      <c r="H1380" s="590">
        <f t="shared" si="463"/>
        <v>0</v>
      </c>
      <c r="I1380" s="590">
        <f t="shared" si="463"/>
        <v>0</v>
      </c>
      <c r="J1380" s="590">
        <f t="shared" si="463"/>
        <v>0</v>
      </c>
      <c r="K1380" s="590">
        <f t="shared" si="463"/>
        <v>0</v>
      </c>
      <c r="L1380" s="590">
        <f t="shared" si="463"/>
        <v>0</v>
      </c>
      <c r="M1380" s="590">
        <f t="shared" si="463"/>
        <v>0</v>
      </c>
      <c r="N1380" s="23"/>
      <c r="O1380" s="23"/>
    </row>
    <row r="1381" spans="1:15">
      <c r="A1381" s="586"/>
      <c r="B1381" s="708" t="s">
        <v>757</v>
      </c>
      <c r="C1381" s="709"/>
      <c r="D1381" s="603" t="s">
        <v>758</v>
      </c>
      <c r="E1381" s="40">
        <f t="shared" si="461"/>
        <v>0</v>
      </c>
      <c r="F1381" s="590">
        <f t="shared" si="463"/>
        <v>0</v>
      </c>
      <c r="G1381" s="590">
        <f t="shared" si="463"/>
        <v>0</v>
      </c>
      <c r="H1381" s="590">
        <f t="shared" si="463"/>
        <v>0</v>
      </c>
      <c r="I1381" s="590">
        <f t="shared" si="463"/>
        <v>0</v>
      </c>
      <c r="J1381" s="590">
        <f t="shared" si="463"/>
        <v>0</v>
      </c>
      <c r="K1381" s="590">
        <f t="shared" si="463"/>
        <v>0</v>
      </c>
      <c r="L1381" s="590">
        <f t="shared" si="463"/>
        <v>0</v>
      </c>
      <c r="M1381" s="590">
        <f t="shared" si="463"/>
        <v>0</v>
      </c>
      <c r="N1381" s="23"/>
      <c r="O1381" s="23"/>
    </row>
    <row r="1382" spans="1:15" ht="12" customHeight="1">
      <c r="A1382" s="586"/>
      <c r="B1382" s="591"/>
      <c r="C1382" s="626" t="s">
        <v>759</v>
      </c>
      <c r="D1382" s="603" t="s">
        <v>760</v>
      </c>
      <c r="E1382" s="40">
        <f t="shared" si="461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61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643</v>
      </c>
      <c r="C1384" s="626"/>
      <c r="D1384" s="603" t="s">
        <v>644</v>
      </c>
      <c r="E1384" s="40">
        <f t="shared" si="461"/>
        <v>0</v>
      </c>
      <c r="F1384" s="590">
        <f t="shared" ref="F1384:M1384" si="464">F1385</f>
        <v>0</v>
      </c>
      <c r="G1384" s="590">
        <f t="shared" si="464"/>
        <v>0</v>
      </c>
      <c r="H1384" s="590">
        <f t="shared" si="464"/>
        <v>0</v>
      </c>
      <c r="I1384" s="590">
        <f t="shared" si="464"/>
        <v>0</v>
      </c>
      <c r="J1384" s="590">
        <f t="shared" si="464"/>
        <v>0</v>
      </c>
      <c r="K1384" s="590">
        <f t="shared" si="464"/>
        <v>0</v>
      </c>
      <c r="L1384" s="590">
        <f t="shared" si="464"/>
        <v>0</v>
      </c>
      <c r="M1384" s="590">
        <f t="shared" si="464"/>
        <v>0</v>
      </c>
      <c r="N1384" s="23"/>
      <c r="O1384" s="23"/>
    </row>
    <row r="1385" spans="1:15">
      <c r="A1385" s="586"/>
      <c r="B1385" s="425" t="s">
        <v>645</v>
      </c>
      <c r="C1385" s="626"/>
      <c r="D1385" s="603" t="s">
        <v>646</v>
      </c>
      <c r="E1385" s="40">
        <f t="shared" si="461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776</v>
      </c>
      <c r="B1386" s="711"/>
      <c r="C1386" s="711"/>
      <c r="D1386" s="110"/>
      <c r="E1386" s="40">
        <f t="shared" si="461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816</v>
      </c>
      <c r="C1387" s="751"/>
      <c r="D1387" s="110" t="s">
        <v>817</v>
      </c>
      <c r="E1387" s="40">
        <f t="shared" si="461"/>
        <v>986</v>
      </c>
      <c r="F1387" s="712"/>
      <c r="G1387" s="712">
        <f>G1331+G1271</f>
        <v>240</v>
      </c>
      <c r="H1387" s="712">
        <f t="shared" ref="H1387:M1387" si="465">H1331+H1271</f>
        <v>250</v>
      </c>
      <c r="I1387" s="712">
        <f t="shared" si="465"/>
        <v>260</v>
      </c>
      <c r="J1387" s="712">
        <f t="shared" si="465"/>
        <v>236</v>
      </c>
      <c r="K1387" s="712">
        <f t="shared" si="465"/>
        <v>986</v>
      </c>
      <c r="L1387" s="712">
        <f t="shared" si="465"/>
        <v>986</v>
      </c>
      <c r="M1387" s="712">
        <f t="shared" si="465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61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818</v>
      </c>
      <c r="B1389" s="721"/>
      <c r="C1389" s="753"/>
      <c r="D1389" s="665" t="s">
        <v>819</v>
      </c>
      <c r="E1389" s="22">
        <f t="shared" si="461"/>
        <v>10587</v>
      </c>
      <c r="F1389" s="723">
        <f t="shared" ref="F1389:M1389" si="466">F1507+F1509+F1510</f>
        <v>0</v>
      </c>
      <c r="G1389" s="723">
        <f t="shared" si="466"/>
        <v>2811</v>
      </c>
      <c r="H1389" s="723">
        <f t="shared" si="466"/>
        <v>4546</v>
      </c>
      <c r="I1389" s="723">
        <f t="shared" si="466"/>
        <v>1630</v>
      </c>
      <c r="J1389" s="723">
        <f t="shared" si="466"/>
        <v>1600</v>
      </c>
      <c r="K1389" s="723">
        <f t="shared" si="466"/>
        <v>6500</v>
      </c>
      <c r="L1389" s="723">
        <f t="shared" si="466"/>
        <v>6500</v>
      </c>
      <c r="M1389" s="723">
        <f t="shared" si="466"/>
        <v>6500</v>
      </c>
      <c r="N1389" s="23"/>
      <c r="O1389" s="23"/>
    </row>
    <row r="1390" spans="1:15">
      <c r="A1390" s="1303" t="s">
        <v>522</v>
      </c>
      <c r="B1390" s="1436"/>
      <c r="C1390" s="1437"/>
      <c r="D1390" s="724"/>
      <c r="E1390" s="22">
        <f t="shared" si="461"/>
        <v>10587</v>
      </c>
      <c r="F1390" s="726"/>
      <c r="G1390" s="726">
        <f>G1391+G1451</f>
        <v>2811</v>
      </c>
      <c r="H1390" s="726">
        <f t="shared" ref="H1390:M1390" si="467">H1391+H1451</f>
        <v>4546</v>
      </c>
      <c r="I1390" s="726">
        <f t="shared" si="467"/>
        <v>1630</v>
      </c>
      <c r="J1390" s="726">
        <f t="shared" si="467"/>
        <v>1600</v>
      </c>
      <c r="K1390" s="726">
        <f t="shared" si="467"/>
        <v>6500</v>
      </c>
      <c r="L1390" s="726">
        <f t="shared" si="467"/>
        <v>6500</v>
      </c>
      <c r="M1390" s="726">
        <f t="shared" si="467"/>
        <v>6500</v>
      </c>
      <c r="N1390" s="23"/>
      <c r="O1390" s="23"/>
    </row>
    <row r="1391" spans="1:15">
      <c r="A1391" s="754"/>
      <c r="B1391" s="272" t="s">
        <v>524</v>
      </c>
      <c r="C1391" s="755"/>
      <c r="D1391" s="756"/>
      <c r="E1391" s="275">
        <f t="shared" si="461"/>
        <v>6510</v>
      </c>
      <c r="F1391" s="276">
        <f t="shared" ref="F1391:M1391" si="468">F1392</f>
        <v>0</v>
      </c>
      <c r="G1391" s="276">
        <f t="shared" si="468"/>
        <v>1650</v>
      </c>
      <c r="H1391" s="276">
        <f t="shared" si="468"/>
        <v>1630</v>
      </c>
      <c r="I1391" s="276">
        <f t="shared" si="468"/>
        <v>1630</v>
      </c>
      <c r="J1391" s="276">
        <f t="shared" si="468"/>
        <v>1600</v>
      </c>
      <c r="K1391" s="276">
        <f t="shared" si="468"/>
        <v>6500</v>
      </c>
      <c r="L1391" s="276">
        <f t="shared" si="468"/>
        <v>6500</v>
      </c>
      <c r="M1391" s="276">
        <f t="shared" si="468"/>
        <v>6500</v>
      </c>
      <c r="N1391" s="23"/>
      <c r="O1391" s="23"/>
    </row>
    <row r="1392" spans="1:15">
      <c r="A1392" s="757"/>
      <c r="B1392" s="758" t="s">
        <v>525</v>
      </c>
      <c r="C1392" s="759"/>
      <c r="D1392" s="760" t="s">
        <v>526</v>
      </c>
      <c r="E1392" s="94">
        <f t="shared" si="461"/>
        <v>6510</v>
      </c>
      <c r="F1392" s="424">
        <f t="shared" ref="F1392" si="469">F1393+F1394+F1395+F1400+F1404+F1406+F1418+F1424+F1431</f>
        <v>0</v>
      </c>
      <c r="G1392" s="458">
        <f t="shared" ref="G1392:H1392" si="470">G1393+G1394+G1395+G1400+G1404+G1406+G1418+G1424+G1431+G1449</f>
        <v>1650</v>
      </c>
      <c r="H1392" s="458">
        <f t="shared" si="470"/>
        <v>1630</v>
      </c>
      <c r="I1392" s="458">
        <f>I1393+I1394+I1395+I1400+I1404+I1406+I1418+I1424+I1431+I1449</f>
        <v>1630</v>
      </c>
      <c r="J1392" s="458">
        <f t="shared" ref="J1392:M1392" si="471">J1393+J1394+J1395+J1400+J1404+J1406+J1418+J1424+J1431+J1449</f>
        <v>1600</v>
      </c>
      <c r="K1392" s="458">
        <f t="shared" si="471"/>
        <v>6500</v>
      </c>
      <c r="L1392" s="458">
        <f t="shared" si="471"/>
        <v>6500</v>
      </c>
      <c r="M1392" s="458">
        <f t="shared" si="471"/>
        <v>6500</v>
      </c>
      <c r="N1392" s="23"/>
      <c r="O1392" s="23"/>
    </row>
    <row r="1393" spans="1:15">
      <c r="A1393" s="481"/>
      <c r="B1393" s="758"/>
      <c r="C1393" s="761" t="s">
        <v>527</v>
      </c>
      <c r="D1393" s="762" t="s">
        <v>528</v>
      </c>
      <c r="E1393" s="94">
        <f t="shared" si="461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529</v>
      </c>
      <c r="D1394" s="423" t="s">
        <v>530</v>
      </c>
      <c r="E1394" s="94">
        <f t="shared" si="461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531</v>
      </c>
      <c r="C1395" s="422"/>
      <c r="D1395" s="423" t="s">
        <v>532</v>
      </c>
      <c r="E1395" s="94">
        <f t="shared" si="461"/>
        <v>0</v>
      </c>
      <c r="F1395" s="448">
        <f t="shared" ref="F1395:M1395" si="472">F1396+F1397+F1398</f>
        <v>0</v>
      </c>
      <c r="G1395" s="448">
        <f t="shared" si="472"/>
        <v>0</v>
      </c>
      <c r="H1395" s="448">
        <f t="shared" si="472"/>
        <v>0</v>
      </c>
      <c r="I1395" s="448">
        <f t="shared" si="472"/>
        <v>0</v>
      </c>
      <c r="J1395" s="448">
        <f t="shared" si="472"/>
        <v>0</v>
      </c>
      <c r="K1395" s="448">
        <f t="shared" si="472"/>
        <v>0</v>
      </c>
      <c r="L1395" s="448">
        <f t="shared" si="472"/>
        <v>0</v>
      </c>
      <c r="M1395" s="448">
        <f t="shared" si="472"/>
        <v>0</v>
      </c>
      <c r="N1395" s="23"/>
      <c r="O1395" s="23"/>
    </row>
    <row r="1396" spans="1:15" ht="0.75" customHeight="1">
      <c r="A1396" s="533"/>
      <c r="B1396" s="425" t="s">
        <v>533</v>
      </c>
      <c r="C1396" s="422"/>
      <c r="D1396" s="423" t="s">
        <v>534</v>
      </c>
      <c r="E1396" s="94">
        <f t="shared" si="461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535</v>
      </c>
      <c r="C1397" s="428"/>
      <c r="D1397" s="423" t="s">
        <v>129</v>
      </c>
      <c r="E1397" s="94">
        <f t="shared" si="461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536</v>
      </c>
      <c r="C1398" s="429"/>
      <c r="D1398" s="423" t="s">
        <v>537</v>
      </c>
      <c r="E1398" s="94">
        <f t="shared" si="461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61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538</v>
      </c>
      <c r="C1400" s="429"/>
      <c r="D1400" s="423" t="s">
        <v>539</v>
      </c>
      <c r="E1400" s="94">
        <f t="shared" si="461"/>
        <v>0</v>
      </c>
      <c r="F1400" s="448">
        <f t="shared" ref="F1400:M1400" si="473">F1401+F1402+F1403</f>
        <v>0</v>
      </c>
      <c r="G1400" s="448">
        <f t="shared" si="473"/>
        <v>0</v>
      </c>
      <c r="H1400" s="448">
        <f t="shared" si="473"/>
        <v>0</v>
      </c>
      <c r="I1400" s="448">
        <f t="shared" si="473"/>
        <v>0</v>
      </c>
      <c r="J1400" s="448">
        <f t="shared" si="473"/>
        <v>0</v>
      </c>
      <c r="K1400" s="448">
        <f t="shared" si="473"/>
        <v>0</v>
      </c>
      <c r="L1400" s="448">
        <f t="shared" si="473"/>
        <v>0</v>
      </c>
      <c r="M1400" s="448">
        <f t="shared" si="473"/>
        <v>0</v>
      </c>
      <c r="N1400" s="23"/>
      <c r="O1400" s="23"/>
    </row>
    <row r="1401" spans="1:15" hidden="1">
      <c r="A1401" s="481"/>
      <c r="B1401" s="430"/>
      <c r="C1401" s="429" t="s">
        <v>540</v>
      </c>
      <c r="D1401" s="423" t="s">
        <v>541</v>
      </c>
      <c r="E1401" s="94">
        <f t="shared" si="461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542</v>
      </c>
      <c r="D1402" s="431" t="s">
        <v>543</v>
      </c>
      <c r="E1402" s="94">
        <f t="shared" si="461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544</v>
      </c>
      <c r="D1403" s="445" t="s">
        <v>545</v>
      </c>
      <c r="E1403" s="94">
        <f t="shared" si="461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546</v>
      </c>
      <c r="C1404" s="435"/>
      <c r="D1404" s="436" t="s">
        <v>547</v>
      </c>
      <c r="E1404" s="94">
        <f t="shared" si="461"/>
        <v>0</v>
      </c>
      <c r="F1404" s="448">
        <f t="shared" ref="F1404:M1404" si="474">F1405</f>
        <v>0</v>
      </c>
      <c r="G1404" s="448">
        <f t="shared" si="474"/>
        <v>0</v>
      </c>
      <c r="H1404" s="448">
        <f t="shared" si="474"/>
        <v>0</v>
      </c>
      <c r="I1404" s="448">
        <f t="shared" si="474"/>
        <v>0</v>
      </c>
      <c r="J1404" s="448">
        <f t="shared" si="474"/>
        <v>0</v>
      </c>
      <c r="K1404" s="448">
        <f t="shared" si="474"/>
        <v>0</v>
      </c>
      <c r="L1404" s="448">
        <f t="shared" si="474"/>
        <v>0</v>
      </c>
      <c r="M1404" s="448">
        <f t="shared" si="474"/>
        <v>0</v>
      </c>
      <c r="N1404" s="23"/>
      <c r="O1404" s="23"/>
    </row>
    <row r="1405" spans="1:15" hidden="1">
      <c r="A1405" s="481"/>
      <c r="B1405" s="434" t="s">
        <v>548</v>
      </c>
      <c r="C1405" s="438"/>
      <c r="D1405" s="436" t="s">
        <v>549</v>
      </c>
      <c r="E1405" s="94">
        <f t="shared" si="461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1">
      <c r="A1406" s="481"/>
      <c r="B1406" s="437"/>
      <c r="C1406" s="429" t="s">
        <v>550</v>
      </c>
      <c r="D1406" s="436" t="s">
        <v>551</v>
      </c>
      <c r="E1406" s="94">
        <f t="shared" si="461"/>
        <v>0</v>
      </c>
      <c r="F1406" s="448">
        <f t="shared" ref="F1406:M1406" si="475">F1407</f>
        <v>0</v>
      </c>
      <c r="G1406" s="448">
        <f t="shared" si="475"/>
        <v>0</v>
      </c>
      <c r="H1406" s="448">
        <f t="shared" si="475"/>
        <v>0</v>
      </c>
      <c r="I1406" s="448">
        <f t="shared" si="475"/>
        <v>0</v>
      </c>
      <c r="J1406" s="448">
        <f t="shared" si="475"/>
        <v>0</v>
      </c>
      <c r="K1406" s="448">
        <f t="shared" si="475"/>
        <v>0</v>
      </c>
      <c r="L1406" s="448">
        <f t="shared" si="475"/>
        <v>0</v>
      </c>
      <c r="M1406" s="448">
        <f t="shared" si="475"/>
        <v>0</v>
      </c>
      <c r="N1406" s="23"/>
      <c r="O1406" s="23"/>
    </row>
    <row r="1407" spans="1:15" ht="12" customHeight="1">
      <c r="A1407" s="481"/>
      <c r="B1407" s="1320" t="s">
        <v>764</v>
      </c>
      <c r="C1407" s="1321"/>
      <c r="D1407" s="439" t="s">
        <v>553</v>
      </c>
      <c r="E1407" s="94">
        <f t="shared" si="461"/>
        <v>0</v>
      </c>
      <c r="F1407" s="448">
        <f t="shared" ref="F1407:M1407" si="476">F1408+F1409+F1410+F1411+F1412+F1413+F1414+F1415+F1416+F1417</f>
        <v>0</v>
      </c>
      <c r="G1407" s="448">
        <f t="shared" si="476"/>
        <v>0</v>
      </c>
      <c r="H1407" s="448">
        <f t="shared" si="476"/>
        <v>0</v>
      </c>
      <c r="I1407" s="448">
        <f t="shared" si="476"/>
        <v>0</v>
      </c>
      <c r="J1407" s="448">
        <f t="shared" si="476"/>
        <v>0</v>
      </c>
      <c r="K1407" s="448">
        <f t="shared" si="476"/>
        <v>0</v>
      </c>
      <c r="L1407" s="448">
        <f t="shared" si="476"/>
        <v>0</v>
      </c>
      <c r="M1407" s="448">
        <f t="shared" si="476"/>
        <v>0</v>
      </c>
      <c r="N1407" s="23"/>
      <c r="O1407" s="23"/>
    </row>
    <row r="1408" spans="1:15" hidden="1">
      <c r="A1408" s="481"/>
      <c r="B1408" s="440"/>
      <c r="C1408" s="441" t="s">
        <v>554</v>
      </c>
      <c r="D1408" s="442" t="s">
        <v>555</v>
      </c>
      <c r="E1408" s="94">
        <f t="shared" si="461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556</v>
      </c>
      <c r="D1409" s="445" t="s">
        <v>557</v>
      </c>
      <c r="E1409" s="94">
        <f t="shared" si="461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558</v>
      </c>
      <c r="D1410" s="439" t="s">
        <v>559</v>
      </c>
      <c r="E1410" s="94">
        <f t="shared" si="461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560</v>
      </c>
      <c r="D1411" s="423" t="s">
        <v>561</v>
      </c>
      <c r="E1411" s="94">
        <f t="shared" si="461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562</v>
      </c>
      <c r="D1412" s="423" t="s">
        <v>563</v>
      </c>
      <c r="E1412" s="94">
        <f t="shared" si="461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1" hidden="1">
      <c r="A1413" s="481"/>
      <c r="B1413" s="430"/>
      <c r="C1413" s="429" t="s">
        <v>564</v>
      </c>
      <c r="D1413" s="423" t="s">
        <v>565</v>
      </c>
      <c r="E1413" s="94">
        <f t="shared" si="461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1" hidden="1">
      <c r="A1414" s="481"/>
      <c r="B1414" s="430"/>
      <c r="C1414" s="429" t="s">
        <v>566</v>
      </c>
      <c r="D1414" s="423" t="s">
        <v>567</v>
      </c>
      <c r="E1414" s="94">
        <f t="shared" si="461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1" hidden="1">
      <c r="A1415" s="481"/>
      <c r="B1415" s="427"/>
      <c r="C1415" s="429" t="s">
        <v>568</v>
      </c>
      <c r="D1415" s="423" t="s">
        <v>569</v>
      </c>
      <c r="E1415" s="94">
        <f t="shared" si="461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1" hidden="1">
      <c r="A1416" s="481"/>
      <c r="B1416" s="427"/>
      <c r="C1416" s="429" t="s">
        <v>570</v>
      </c>
      <c r="D1416" s="423" t="s">
        <v>571</v>
      </c>
      <c r="E1416" s="94">
        <f t="shared" si="461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idden="1">
      <c r="A1417" s="481"/>
      <c r="B1417" s="427"/>
      <c r="C1417" s="429" t="s">
        <v>572</v>
      </c>
      <c r="D1417" s="423" t="s">
        <v>573</v>
      </c>
      <c r="E1417" s="94">
        <f t="shared" si="461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578</v>
      </c>
      <c r="D1418" s="423" t="s">
        <v>579</v>
      </c>
      <c r="E1418" s="94">
        <f t="shared" si="461"/>
        <v>0</v>
      </c>
      <c r="F1418" s="448">
        <f t="shared" ref="F1418:M1418" si="477">F1419+F1421</f>
        <v>0</v>
      </c>
      <c r="G1418" s="448">
        <f t="shared" si="477"/>
        <v>0</v>
      </c>
      <c r="H1418" s="448">
        <f t="shared" si="477"/>
        <v>0</v>
      </c>
      <c r="I1418" s="448">
        <f t="shared" si="477"/>
        <v>0</v>
      </c>
      <c r="J1418" s="448">
        <f t="shared" si="477"/>
        <v>0</v>
      </c>
      <c r="K1418" s="448">
        <f t="shared" si="477"/>
        <v>0</v>
      </c>
      <c r="L1418" s="448">
        <f t="shared" si="477"/>
        <v>0</v>
      </c>
      <c r="M1418" s="448">
        <f t="shared" si="477"/>
        <v>0</v>
      </c>
      <c r="N1418" s="23"/>
      <c r="O1418" s="23"/>
    </row>
    <row r="1419" spans="1:15">
      <c r="A1419" s="481"/>
      <c r="B1419" s="427" t="s">
        <v>580</v>
      </c>
      <c r="C1419" s="429" t="s">
        <v>581</v>
      </c>
      <c r="D1419" s="423" t="s">
        <v>582</v>
      </c>
      <c r="E1419" s="94">
        <f t="shared" si="461"/>
        <v>0</v>
      </c>
      <c r="F1419" s="448">
        <f t="shared" ref="F1419:M1419" si="478">F1420</f>
        <v>0</v>
      </c>
      <c r="G1419" s="448">
        <f t="shared" si="478"/>
        <v>0</v>
      </c>
      <c r="H1419" s="448">
        <f t="shared" si="478"/>
        <v>0</v>
      </c>
      <c r="I1419" s="448">
        <f t="shared" si="478"/>
        <v>0</v>
      </c>
      <c r="J1419" s="448">
        <f t="shared" si="478"/>
        <v>0</v>
      </c>
      <c r="K1419" s="448">
        <f t="shared" si="478"/>
        <v>0</v>
      </c>
      <c r="L1419" s="448">
        <f t="shared" si="478"/>
        <v>0</v>
      </c>
      <c r="M1419" s="448">
        <f t="shared" si="478"/>
        <v>0</v>
      </c>
      <c r="N1419" s="23"/>
      <c r="O1419" s="23"/>
    </row>
    <row r="1420" spans="1:15">
      <c r="A1420" s="481"/>
      <c r="B1420" s="427"/>
      <c r="C1420" s="428" t="s">
        <v>783</v>
      </c>
      <c r="D1420" s="423" t="s">
        <v>784</v>
      </c>
      <c r="E1420" s="94">
        <f t="shared" si="461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587</v>
      </c>
      <c r="C1421" s="450"/>
      <c r="D1421" s="433" t="s">
        <v>588</v>
      </c>
      <c r="E1421" s="94">
        <f t="shared" si="461"/>
        <v>0</v>
      </c>
      <c r="F1421" s="424">
        <f t="shared" ref="F1421:M1421" si="479">F1422+F1423</f>
        <v>0</v>
      </c>
      <c r="G1421" s="424">
        <f t="shared" si="479"/>
        <v>0</v>
      </c>
      <c r="H1421" s="424">
        <f t="shared" si="479"/>
        <v>0</v>
      </c>
      <c r="I1421" s="424">
        <f t="shared" si="479"/>
        <v>0</v>
      </c>
      <c r="J1421" s="424">
        <f t="shared" si="479"/>
        <v>0</v>
      </c>
      <c r="K1421" s="424">
        <f t="shared" si="479"/>
        <v>0</v>
      </c>
      <c r="L1421" s="424">
        <f t="shared" si="479"/>
        <v>0</v>
      </c>
      <c r="M1421" s="424">
        <f t="shared" si="479"/>
        <v>0</v>
      </c>
      <c r="N1421" s="23"/>
      <c r="O1421" s="23"/>
    </row>
    <row r="1422" spans="1:15" ht="1.5" customHeight="1">
      <c r="A1422" s="481"/>
      <c r="B1422" s="449"/>
      <c r="C1422" s="450" t="s">
        <v>589</v>
      </c>
      <c r="D1422" s="433" t="s">
        <v>590</v>
      </c>
      <c r="E1422" s="94">
        <f t="shared" si="461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591</v>
      </c>
      <c r="D1423" s="445" t="s">
        <v>592</v>
      </c>
      <c r="E1423" s="94">
        <f t="shared" si="461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766</v>
      </c>
      <c r="C1424" s="430"/>
      <c r="D1424" s="439" t="s">
        <v>594</v>
      </c>
      <c r="E1424" s="94">
        <f t="shared" si="461"/>
        <v>0</v>
      </c>
      <c r="F1424" s="448">
        <f t="shared" ref="F1424:M1424" si="480">F1425</f>
        <v>0</v>
      </c>
      <c r="G1424" s="448">
        <f t="shared" si="480"/>
        <v>0</v>
      </c>
      <c r="H1424" s="448">
        <f t="shared" si="480"/>
        <v>0</v>
      </c>
      <c r="I1424" s="448">
        <f t="shared" si="480"/>
        <v>0</v>
      </c>
      <c r="J1424" s="448">
        <f t="shared" si="480"/>
        <v>0</v>
      </c>
      <c r="K1424" s="448">
        <f t="shared" si="480"/>
        <v>0</v>
      </c>
      <c r="L1424" s="448">
        <f t="shared" si="480"/>
        <v>0</v>
      </c>
      <c r="M1424" s="448">
        <f t="shared" si="480"/>
        <v>0</v>
      </c>
      <c r="N1424" s="23"/>
      <c r="O1424" s="23"/>
    </row>
    <row r="1425" spans="1:15" hidden="1">
      <c r="A1425" s="533"/>
      <c r="B1425" s="452" t="s">
        <v>595</v>
      </c>
      <c r="C1425" s="422"/>
      <c r="D1425" s="423" t="s">
        <v>596</v>
      </c>
      <c r="E1425" s="94">
        <f t="shared" si="461"/>
        <v>0</v>
      </c>
      <c r="F1425" s="448">
        <f t="shared" ref="F1425:M1425" si="481">F1426+F1427+F1428+F1429</f>
        <v>0</v>
      </c>
      <c r="G1425" s="448">
        <f t="shared" si="481"/>
        <v>0</v>
      </c>
      <c r="H1425" s="448">
        <f t="shared" si="481"/>
        <v>0</v>
      </c>
      <c r="I1425" s="448">
        <f t="shared" si="481"/>
        <v>0</v>
      </c>
      <c r="J1425" s="448">
        <f t="shared" si="481"/>
        <v>0</v>
      </c>
      <c r="K1425" s="448">
        <f t="shared" si="481"/>
        <v>0</v>
      </c>
      <c r="L1425" s="448">
        <f t="shared" si="481"/>
        <v>0</v>
      </c>
      <c r="M1425" s="448">
        <f t="shared" si="481"/>
        <v>0</v>
      </c>
      <c r="N1425" s="23"/>
      <c r="O1425" s="23"/>
    </row>
    <row r="1426" spans="1:15" hidden="1">
      <c r="A1426" s="533"/>
      <c r="B1426" s="453"/>
      <c r="C1426" s="422" t="s">
        <v>597</v>
      </c>
      <c r="D1426" s="423" t="s">
        <v>598</v>
      </c>
      <c r="E1426" s="94">
        <f t="shared" si="461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599</v>
      </c>
      <c r="D1427" s="423" t="s">
        <v>600</v>
      </c>
      <c r="E1427" s="94">
        <f t="shared" si="461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601</v>
      </c>
      <c r="D1428" s="423" t="s">
        <v>602</v>
      </c>
      <c r="E1428" s="94">
        <f t="shared" si="461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603</v>
      </c>
      <c r="D1429" s="423" t="s">
        <v>604</v>
      </c>
      <c r="E1429" s="94">
        <f t="shared" si="461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61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605</v>
      </c>
      <c r="C1431" s="456"/>
      <c r="D1431" s="423" t="s">
        <v>606</v>
      </c>
      <c r="E1431" s="94">
        <f t="shared" si="461"/>
        <v>0</v>
      </c>
      <c r="F1431" s="448">
        <f t="shared" ref="F1431:M1431" si="482">F1432+F1433+F1434+F1435+F1436+F1437+F1438+F1439+F1440</f>
        <v>0</v>
      </c>
      <c r="G1431" s="218">
        <f t="shared" si="482"/>
        <v>0</v>
      </c>
      <c r="H1431" s="218">
        <f t="shared" si="482"/>
        <v>0</v>
      </c>
      <c r="I1431" s="218">
        <f t="shared" si="482"/>
        <v>0</v>
      </c>
      <c r="J1431" s="218">
        <f t="shared" si="482"/>
        <v>0</v>
      </c>
      <c r="K1431" s="218">
        <f t="shared" si="482"/>
        <v>0</v>
      </c>
      <c r="L1431" s="218">
        <f t="shared" si="482"/>
        <v>0</v>
      </c>
      <c r="M1431" s="218">
        <f t="shared" si="482"/>
        <v>0</v>
      </c>
      <c r="N1431" s="23"/>
      <c r="O1431" s="23"/>
    </row>
    <row r="1432" spans="1:15">
      <c r="A1432" s="481"/>
      <c r="B1432" s="457" t="s">
        <v>607</v>
      </c>
      <c r="C1432" s="456"/>
      <c r="D1432" s="423" t="s">
        <v>608</v>
      </c>
      <c r="E1432" s="94">
        <f t="shared" si="461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609</v>
      </c>
      <c r="C1433" s="456"/>
      <c r="D1433" s="459" t="s">
        <v>610</v>
      </c>
      <c r="E1433" s="94">
        <f t="shared" si="461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611</v>
      </c>
      <c r="C1434" s="742"/>
      <c r="D1434" s="433" t="s">
        <v>612</v>
      </c>
      <c r="E1434" s="94">
        <f t="shared" si="461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613</v>
      </c>
      <c r="C1435" s="428"/>
      <c r="D1435" s="423" t="s">
        <v>614</v>
      </c>
      <c r="E1435" s="94">
        <f t="shared" si="461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615</v>
      </c>
      <c r="C1436" s="428"/>
      <c r="D1436" s="423" t="s">
        <v>616</v>
      </c>
      <c r="E1436" s="94">
        <f t="shared" si="461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617</v>
      </c>
      <c r="C1437" s="744"/>
      <c r="D1437" s="423" t="s">
        <v>618</v>
      </c>
      <c r="E1437" s="94">
        <f t="shared" si="461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621</v>
      </c>
      <c r="C1438" s="744"/>
      <c r="D1438" s="423" t="s">
        <v>622</v>
      </c>
      <c r="E1438" s="94">
        <f t="shared" si="461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623</v>
      </c>
      <c r="C1439" s="428"/>
      <c r="D1439" s="423" t="s">
        <v>624</v>
      </c>
      <c r="E1439" s="94">
        <f t="shared" si="461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625</v>
      </c>
      <c r="C1440" s="428"/>
      <c r="D1440" s="423" t="s">
        <v>626</v>
      </c>
      <c r="E1440" s="94">
        <f t="shared" si="461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629</v>
      </c>
      <c r="C1441" s="745"/>
      <c r="D1441" s="423" t="s">
        <v>630</v>
      </c>
      <c r="E1441" s="94">
        <f t="shared" ref="E1441:E1504" si="483">G1441+H1441+I1441+J1441</f>
        <v>0</v>
      </c>
      <c r="F1441" s="424">
        <f t="shared" ref="F1441:M1441" si="484">F1442+F1446</f>
        <v>0</v>
      </c>
      <c r="G1441" s="424">
        <f t="shared" si="484"/>
        <v>0</v>
      </c>
      <c r="H1441" s="424">
        <f t="shared" si="484"/>
        <v>0</v>
      </c>
      <c r="I1441" s="424">
        <f t="shared" si="484"/>
        <v>0</v>
      </c>
      <c r="J1441" s="424">
        <f t="shared" si="484"/>
        <v>0</v>
      </c>
      <c r="K1441" s="424">
        <f t="shared" si="484"/>
        <v>0</v>
      </c>
      <c r="L1441" s="424">
        <f t="shared" si="484"/>
        <v>0</v>
      </c>
      <c r="M1441" s="424">
        <f t="shared" si="484"/>
        <v>0</v>
      </c>
      <c r="N1441" s="23"/>
      <c r="O1441" s="23"/>
    </row>
    <row r="1442" spans="1:15" ht="12" customHeight="1">
      <c r="A1442" s="481"/>
      <c r="B1442" s="427" t="s">
        <v>631</v>
      </c>
      <c r="C1442" s="745"/>
      <c r="D1442" s="423" t="s">
        <v>632</v>
      </c>
      <c r="E1442" s="94">
        <f t="shared" si="483"/>
        <v>0</v>
      </c>
      <c r="F1442" s="448">
        <f t="shared" ref="F1442:M1442" si="485">F1443+F1444</f>
        <v>0</v>
      </c>
      <c r="G1442" s="448">
        <f t="shared" si="485"/>
        <v>0</v>
      </c>
      <c r="H1442" s="448">
        <f t="shared" si="485"/>
        <v>0</v>
      </c>
      <c r="I1442" s="448">
        <f t="shared" si="485"/>
        <v>0</v>
      </c>
      <c r="J1442" s="448">
        <f t="shared" si="485"/>
        <v>0</v>
      </c>
      <c r="K1442" s="448">
        <f t="shared" si="485"/>
        <v>0</v>
      </c>
      <c r="L1442" s="448">
        <f t="shared" si="485"/>
        <v>0</v>
      </c>
      <c r="M1442" s="448">
        <f t="shared" si="485"/>
        <v>0</v>
      </c>
      <c r="N1442" s="23"/>
      <c r="O1442" s="23"/>
    </row>
    <row r="1443" spans="1:15" ht="21.4" hidden="1">
      <c r="A1443" s="481"/>
      <c r="B1443" s="452"/>
      <c r="C1443" s="469" t="s">
        <v>633</v>
      </c>
      <c r="D1443" s="423" t="s">
        <v>634</v>
      </c>
      <c r="E1443" s="94">
        <f t="shared" si="483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635</v>
      </c>
      <c r="C1444" s="680"/>
      <c r="D1444" s="423" t="s">
        <v>636</v>
      </c>
      <c r="E1444" s="94">
        <f t="shared" si="483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83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637</v>
      </c>
      <c r="C1446" s="474"/>
      <c r="D1446" s="439" t="s">
        <v>638</v>
      </c>
      <c r="E1446" s="94">
        <f t="shared" si="483"/>
        <v>0</v>
      </c>
      <c r="F1446" s="424">
        <f t="shared" ref="F1446:M1446" si="486">F1447+F1448</f>
        <v>0</v>
      </c>
      <c r="G1446" s="424">
        <f t="shared" si="486"/>
        <v>0</v>
      </c>
      <c r="H1446" s="424">
        <f t="shared" si="486"/>
        <v>0</v>
      </c>
      <c r="I1446" s="424">
        <f t="shared" si="486"/>
        <v>0</v>
      </c>
      <c r="J1446" s="424">
        <f t="shared" si="486"/>
        <v>0</v>
      </c>
      <c r="K1446" s="424">
        <f t="shared" si="486"/>
        <v>0</v>
      </c>
      <c r="L1446" s="424">
        <f t="shared" si="486"/>
        <v>0</v>
      </c>
      <c r="M1446" s="424">
        <f t="shared" si="486"/>
        <v>0</v>
      </c>
      <c r="N1446" s="23"/>
      <c r="O1446" s="23"/>
    </row>
    <row r="1447" spans="1:15" hidden="1">
      <c r="A1447" s="481"/>
      <c r="B1447" s="427" t="s">
        <v>639</v>
      </c>
      <c r="C1447" s="428"/>
      <c r="D1447" s="423" t="s">
        <v>640</v>
      </c>
      <c r="E1447" s="94">
        <f t="shared" si="483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641</v>
      </c>
      <c r="C1448" s="429"/>
      <c r="D1448" s="423" t="s">
        <v>642</v>
      </c>
      <c r="E1448" s="94">
        <f t="shared" si="483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643</v>
      </c>
      <c r="C1449" s="454"/>
      <c r="D1449" s="423" t="s">
        <v>644</v>
      </c>
      <c r="E1449" s="94">
        <f t="shared" si="483"/>
        <v>0</v>
      </c>
      <c r="F1449" s="424">
        <f t="shared" ref="F1449:M1449" si="487">F1450</f>
        <v>0</v>
      </c>
      <c r="G1449" s="424">
        <f t="shared" si="487"/>
        <v>0</v>
      </c>
      <c r="H1449" s="424">
        <f t="shared" si="487"/>
        <v>0</v>
      </c>
      <c r="I1449" s="424">
        <f t="shared" si="487"/>
        <v>0</v>
      </c>
      <c r="J1449" s="424">
        <f t="shared" si="487"/>
        <v>0</v>
      </c>
      <c r="K1449" s="424">
        <f t="shared" si="487"/>
        <v>0</v>
      </c>
      <c r="L1449" s="424">
        <f t="shared" si="487"/>
        <v>0</v>
      </c>
      <c r="M1449" s="424">
        <f t="shared" si="487"/>
        <v>0</v>
      </c>
      <c r="N1449" s="23"/>
      <c r="O1449" s="23"/>
    </row>
    <row r="1450" spans="1:15">
      <c r="A1450" s="413"/>
      <c r="B1450" s="475" t="s">
        <v>645</v>
      </c>
      <c r="C1450" s="476"/>
      <c r="D1450" s="420" t="s">
        <v>646</v>
      </c>
      <c r="E1450" s="94">
        <f t="shared" si="483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324" t="s">
        <v>647</v>
      </c>
      <c r="B1451" s="1325"/>
      <c r="C1451" s="1326"/>
      <c r="D1451" s="477"/>
      <c r="E1451" s="154">
        <f t="shared" si="483"/>
        <v>4077</v>
      </c>
      <c r="F1451" s="478">
        <f t="shared" ref="F1451:M1451" si="488">F1489</f>
        <v>0</v>
      </c>
      <c r="G1451" s="478">
        <f t="shared" si="488"/>
        <v>1161</v>
      </c>
      <c r="H1451" s="478">
        <f t="shared" si="488"/>
        <v>2916</v>
      </c>
      <c r="I1451" s="478">
        <f t="shared" si="488"/>
        <v>0</v>
      </c>
      <c r="J1451" s="478">
        <f t="shared" si="488"/>
        <v>0</v>
      </c>
      <c r="K1451" s="478">
        <f t="shared" si="488"/>
        <v>0</v>
      </c>
      <c r="L1451" s="478">
        <f t="shared" si="488"/>
        <v>0</v>
      </c>
      <c r="M1451" s="478">
        <f t="shared" si="488"/>
        <v>0</v>
      </c>
      <c r="N1451" s="87"/>
      <c r="O1451" s="23"/>
    </row>
    <row r="1452" spans="1:15">
      <c r="A1452" s="481"/>
      <c r="B1452" s="482" t="s">
        <v>650</v>
      </c>
      <c r="C1452" s="483"/>
      <c r="D1452" s="445" t="s">
        <v>651</v>
      </c>
      <c r="E1452" s="94">
        <f t="shared" si="483"/>
        <v>0</v>
      </c>
      <c r="F1452" s="424">
        <f t="shared" ref="F1452:M1452" si="489">F1453</f>
        <v>0</v>
      </c>
      <c r="G1452" s="424">
        <f t="shared" si="489"/>
        <v>0</v>
      </c>
      <c r="H1452" s="424">
        <f t="shared" si="489"/>
        <v>0</v>
      </c>
      <c r="I1452" s="424">
        <f t="shared" si="489"/>
        <v>0</v>
      </c>
      <c r="J1452" s="424">
        <f t="shared" si="489"/>
        <v>0</v>
      </c>
      <c r="K1452" s="424">
        <f t="shared" si="489"/>
        <v>0</v>
      </c>
      <c r="L1452" s="424">
        <f t="shared" si="489"/>
        <v>0</v>
      </c>
      <c r="M1452" s="424">
        <f t="shared" si="489"/>
        <v>0</v>
      </c>
      <c r="N1452" s="23"/>
      <c r="O1452" s="23"/>
    </row>
    <row r="1453" spans="1:15">
      <c r="A1453" s="481"/>
      <c r="B1453" s="434" t="s">
        <v>652</v>
      </c>
      <c r="C1453" s="454"/>
      <c r="D1453" s="423" t="s">
        <v>653</v>
      </c>
      <c r="E1453" s="94">
        <f t="shared" si="483"/>
        <v>0</v>
      </c>
      <c r="F1453" s="448">
        <f t="shared" ref="F1453:M1453" si="490">F1454+F1455+F1456+F1457+F1458+F1459+F1460+F1461</f>
        <v>0</v>
      </c>
      <c r="G1453" s="448">
        <f t="shared" si="490"/>
        <v>0</v>
      </c>
      <c r="H1453" s="448">
        <f t="shared" si="490"/>
        <v>0</v>
      </c>
      <c r="I1453" s="448">
        <f t="shared" si="490"/>
        <v>0</v>
      </c>
      <c r="J1453" s="448">
        <f t="shared" si="490"/>
        <v>0</v>
      </c>
      <c r="K1453" s="448">
        <f t="shared" si="490"/>
        <v>0</v>
      </c>
      <c r="L1453" s="448">
        <f t="shared" si="490"/>
        <v>0</v>
      </c>
      <c r="M1453" s="448">
        <f t="shared" si="490"/>
        <v>0</v>
      </c>
      <c r="N1453" s="23"/>
      <c r="O1453" s="23"/>
    </row>
    <row r="1454" spans="1:15" ht="0.75" customHeight="1">
      <c r="A1454" s="481"/>
      <c r="B1454" s="484"/>
      <c r="C1454" s="485" t="s">
        <v>654</v>
      </c>
      <c r="D1454" s="445" t="s">
        <v>655</v>
      </c>
      <c r="E1454" s="94">
        <f t="shared" si="483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1.35" hidden="1">
      <c r="A1455" s="481"/>
      <c r="B1455" s="484"/>
      <c r="C1455" s="486" t="s">
        <v>656</v>
      </c>
      <c r="D1455" s="487" t="s">
        <v>657</v>
      </c>
      <c r="E1455" s="94">
        <f t="shared" si="483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1" hidden="1">
      <c r="A1456" s="481"/>
      <c r="B1456" s="484"/>
      <c r="C1456" s="486" t="s">
        <v>658</v>
      </c>
      <c r="D1456" s="487" t="s">
        <v>659</v>
      </c>
      <c r="E1456" s="94">
        <f t="shared" si="483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0.65" hidden="1">
      <c r="A1457" s="481"/>
      <c r="B1457" s="484"/>
      <c r="C1457" s="485" t="s">
        <v>660</v>
      </c>
      <c r="D1457" s="445" t="s">
        <v>661</v>
      </c>
      <c r="E1457" s="94">
        <f t="shared" si="483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1.35" hidden="1">
      <c r="A1458" s="481"/>
      <c r="B1458" s="453"/>
      <c r="C1458" s="488" t="s">
        <v>662</v>
      </c>
      <c r="D1458" s="459" t="s">
        <v>663</v>
      </c>
      <c r="E1458" s="94">
        <f t="shared" si="483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20.65" hidden="1">
      <c r="A1459" s="481"/>
      <c r="B1459" s="489"/>
      <c r="C1459" s="490" t="s">
        <v>664</v>
      </c>
      <c r="D1459" s="491" t="s">
        <v>665</v>
      </c>
      <c r="E1459" s="94">
        <f t="shared" si="483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0.65" hidden="1">
      <c r="A1460" s="481"/>
      <c r="B1460" s="492"/>
      <c r="C1460" s="490" t="s">
        <v>666</v>
      </c>
      <c r="D1460" s="491" t="s">
        <v>667</v>
      </c>
      <c r="E1460" s="94">
        <f t="shared" si="483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668</v>
      </c>
      <c r="D1461" s="439" t="s">
        <v>669</v>
      </c>
      <c r="E1461" s="94">
        <f t="shared" si="483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83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674</v>
      </c>
      <c r="C1463" s="496"/>
      <c r="D1463" s="439" t="s">
        <v>675</v>
      </c>
      <c r="E1463" s="94">
        <f t="shared" si="483"/>
        <v>0</v>
      </c>
      <c r="F1463" s="424">
        <f t="shared" ref="F1463:M1463" si="491">F1464</f>
        <v>0</v>
      </c>
      <c r="G1463" s="424">
        <f t="shared" si="491"/>
        <v>0</v>
      </c>
      <c r="H1463" s="424">
        <f t="shared" si="491"/>
        <v>0</v>
      </c>
      <c r="I1463" s="424">
        <f t="shared" si="491"/>
        <v>0</v>
      </c>
      <c r="J1463" s="424">
        <f t="shared" si="491"/>
        <v>0</v>
      </c>
      <c r="K1463" s="424">
        <f t="shared" si="491"/>
        <v>0</v>
      </c>
      <c r="L1463" s="424">
        <f t="shared" si="491"/>
        <v>0</v>
      </c>
      <c r="M1463" s="424">
        <f t="shared" si="491"/>
        <v>0</v>
      </c>
      <c r="N1463" s="23"/>
      <c r="O1463" s="23"/>
    </row>
    <row r="1464" spans="1:15" ht="12" customHeight="1">
      <c r="A1464" s="481"/>
      <c r="B1464" s="557" t="s">
        <v>676</v>
      </c>
      <c r="C1464" s="454"/>
      <c r="D1464" s="423" t="s">
        <v>582</v>
      </c>
      <c r="E1464" s="94">
        <f t="shared" si="483"/>
        <v>0</v>
      </c>
      <c r="F1464" s="424">
        <f t="shared" ref="F1464:M1464" si="492">F1468+F1469+F1470+F1471+F1472+F1473+F1474</f>
        <v>0</v>
      </c>
      <c r="G1464" s="424">
        <f t="shared" si="492"/>
        <v>0</v>
      </c>
      <c r="H1464" s="424">
        <f t="shared" si="492"/>
        <v>0</v>
      </c>
      <c r="I1464" s="424">
        <f t="shared" si="492"/>
        <v>0</v>
      </c>
      <c r="J1464" s="424">
        <f t="shared" si="492"/>
        <v>0</v>
      </c>
      <c r="K1464" s="424">
        <f t="shared" si="492"/>
        <v>0</v>
      </c>
      <c r="L1464" s="424">
        <f t="shared" si="492"/>
        <v>0</v>
      </c>
      <c r="M1464" s="424">
        <f t="shared" si="492"/>
        <v>0</v>
      </c>
      <c r="N1464" s="23"/>
      <c r="O1464" s="23"/>
    </row>
    <row r="1465" spans="1:15" hidden="1">
      <c r="A1465" s="481"/>
      <c r="B1465" s="498"/>
      <c r="C1465" s="499" t="s">
        <v>677</v>
      </c>
      <c r="D1465" s="558" t="s">
        <v>678</v>
      </c>
      <c r="E1465" s="94">
        <f t="shared" si="483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679</v>
      </c>
      <c r="D1466" s="558" t="s">
        <v>680</v>
      </c>
      <c r="E1466" s="94">
        <f t="shared" si="483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681</v>
      </c>
      <c r="D1467" s="558" t="s">
        <v>682</v>
      </c>
      <c r="E1467" s="94">
        <f t="shared" si="483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683</v>
      </c>
      <c r="D1468" s="423" t="s">
        <v>684</v>
      </c>
      <c r="E1468" s="94">
        <f t="shared" si="483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685</v>
      </c>
      <c r="D1469" s="423" t="s">
        <v>686</v>
      </c>
      <c r="E1469" s="94">
        <f t="shared" si="483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687</v>
      </c>
      <c r="D1470" s="423" t="s">
        <v>688</v>
      </c>
      <c r="E1470" s="94">
        <f t="shared" si="483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689</v>
      </c>
      <c r="D1471" s="423" t="s">
        <v>690</v>
      </c>
      <c r="E1471" s="94">
        <f t="shared" si="483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691</v>
      </c>
      <c r="D1472" s="423" t="s">
        <v>584</v>
      </c>
      <c r="E1472" s="94">
        <f t="shared" si="483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692</v>
      </c>
      <c r="D1473" s="423" t="s">
        <v>693</v>
      </c>
      <c r="E1473" s="94">
        <f t="shared" si="483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694</v>
      </c>
      <c r="D1474" s="423" t="s">
        <v>695</v>
      </c>
      <c r="E1474" s="94">
        <f t="shared" si="483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83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696</v>
      </c>
      <c r="C1476" s="502"/>
      <c r="D1476" s="423" t="s">
        <v>697</v>
      </c>
      <c r="E1476" s="94">
        <f t="shared" si="483"/>
        <v>0</v>
      </c>
      <c r="F1476" s="424">
        <f t="shared" ref="F1476:M1476" si="493">F1477+F1478+F1479+F1480+F1481+F1482+F1483+F1484+F1485+F1486+F1487</f>
        <v>0</v>
      </c>
      <c r="G1476" s="424">
        <f t="shared" si="493"/>
        <v>0</v>
      </c>
      <c r="H1476" s="424">
        <f t="shared" si="493"/>
        <v>0</v>
      </c>
      <c r="I1476" s="424">
        <f t="shared" si="493"/>
        <v>0</v>
      </c>
      <c r="J1476" s="424">
        <f t="shared" si="493"/>
        <v>0</v>
      </c>
      <c r="K1476" s="424">
        <f t="shared" si="493"/>
        <v>0</v>
      </c>
      <c r="L1476" s="424">
        <f t="shared" si="493"/>
        <v>0</v>
      </c>
      <c r="M1476" s="424">
        <f t="shared" si="493"/>
        <v>0</v>
      </c>
      <c r="N1476" s="23"/>
      <c r="O1476" s="23"/>
    </row>
    <row r="1477" spans="1:15" hidden="1">
      <c r="A1477" s="481"/>
      <c r="B1477" s="437" t="s">
        <v>698</v>
      </c>
      <c r="C1477" s="502"/>
      <c r="D1477" s="423" t="s">
        <v>699</v>
      </c>
      <c r="E1477" s="94">
        <f t="shared" si="483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700</v>
      </c>
      <c r="C1478" s="454"/>
      <c r="D1478" s="423" t="s">
        <v>701</v>
      </c>
      <c r="E1478" s="94">
        <f t="shared" si="483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702</v>
      </c>
      <c r="C1479" s="502"/>
      <c r="D1479" s="423" t="s">
        <v>703</v>
      </c>
      <c r="E1479" s="94">
        <f t="shared" si="483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704</v>
      </c>
      <c r="C1480" s="503"/>
      <c r="D1480" s="423" t="s">
        <v>705</v>
      </c>
      <c r="E1480" s="94">
        <f t="shared" si="483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706</v>
      </c>
      <c r="C1481" s="505"/>
      <c r="D1481" s="423" t="s">
        <v>707</v>
      </c>
      <c r="E1481" s="94">
        <f t="shared" si="483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708</v>
      </c>
      <c r="C1482" s="454"/>
      <c r="D1482" s="439" t="s">
        <v>709</v>
      </c>
      <c r="E1482" s="94">
        <f t="shared" si="483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710</v>
      </c>
      <c r="C1483" s="502"/>
      <c r="D1483" s="423" t="s">
        <v>711</v>
      </c>
      <c r="E1483" s="94">
        <f t="shared" si="483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712</v>
      </c>
      <c r="C1484" s="502"/>
      <c r="D1484" s="423" t="s">
        <v>713</v>
      </c>
      <c r="E1484" s="94">
        <f t="shared" si="483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714</v>
      </c>
      <c r="C1485" s="561"/>
      <c r="D1485" s="439" t="s">
        <v>715</v>
      </c>
      <c r="E1485" s="94">
        <f t="shared" si="483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716</v>
      </c>
      <c r="C1486" s="502"/>
      <c r="D1486" s="423" t="s">
        <v>717</v>
      </c>
      <c r="E1486" s="94">
        <f t="shared" si="483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718</v>
      </c>
      <c r="C1487" s="561"/>
      <c r="D1487" s="439" t="s">
        <v>719</v>
      </c>
      <c r="E1487" s="94">
        <f t="shared" si="483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83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735</v>
      </c>
      <c r="C1489" s="462"/>
      <c r="D1489" s="439" t="s">
        <v>736</v>
      </c>
      <c r="E1489" s="467">
        <f t="shared" si="483"/>
        <v>4077</v>
      </c>
      <c r="F1489" s="424">
        <f t="shared" ref="F1489:M1489" si="494">F1490+F1500</f>
        <v>0</v>
      </c>
      <c r="G1489" s="424">
        <f t="shared" si="494"/>
        <v>1161</v>
      </c>
      <c r="H1489" s="424">
        <f t="shared" si="494"/>
        <v>2916</v>
      </c>
      <c r="I1489" s="424">
        <f t="shared" si="494"/>
        <v>0</v>
      </c>
      <c r="J1489" s="424">
        <f t="shared" si="494"/>
        <v>0</v>
      </c>
      <c r="K1489" s="424">
        <f t="shared" si="494"/>
        <v>0</v>
      </c>
      <c r="L1489" s="424">
        <f t="shared" si="494"/>
        <v>0</v>
      </c>
      <c r="M1489" s="424">
        <f t="shared" si="494"/>
        <v>0</v>
      </c>
      <c r="N1489" s="23"/>
      <c r="O1489" s="23"/>
    </row>
    <row r="1490" spans="1:15">
      <c r="A1490" s="481"/>
      <c r="B1490" s="457" t="s">
        <v>737</v>
      </c>
      <c r="C1490" s="422"/>
      <c r="D1490" s="423" t="s">
        <v>738</v>
      </c>
      <c r="E1490" s="467">
        <f t="shared" si="483"/>
        <v>4077</v>
      </c>
      <c r="F1490" s="424">
        <f t="shared" ref="F1490:M1490" si="495">F1491+F1496+F1498</f>
        <v>0</v>
      </c>
      <c r="G1490" s="424">
        <f t="shared" si="495"/>
        <v>1161</v>
      </c>
      <c r="H1490" s="424">
        <f t="shared" si="495"/>
        <v>2916</v>
      </c>
      <c r="I1490" s="424">
        <f t="shared" si="495"/>
        <v>0</v>
      </c>
      <c r="J1490" s="424">
        <f t="shared" si="495"/>
        <v>0</v>
      </c>
      <c r="K1490" s="424">
        <f t="shared" si="495"/>
        <v>0</v>
      </c>
      <c r="L1490" s="424">
        <f t="shared" si="495"/>
        <v>0</v>
      </c>
      <c r="M1490" s="424">
        <f t="shared" si="495"/>
        <v>0</v>
      </c>
      <c r="N1490" s="23"/>
      <c r="O1490" s="23"/>
    </row>
    <row r="1491" spans="1:15">
      <c r="A1491" s="481"/>
      <c r="B1491" s="421" t="s">
        <v>739</v>
      </c>
      <c r="C1491" s="422"/>
      <c r="D1491" s="423" t="s">
        <v>740</v>
      </c>
      <c r="E1491" s="467">
        <f t="shared" si="483"/>
        <v>620</v>
      </c>
      <c r="F1491" s="424">
        <f t="shared" ref="F1491:M1491" si="496">F1492+F1493+F1494+F1495</f>
        <v>0</v>
      </c>
      <c r="G1491" s="424">
        <f t="shared" si="496"/>
        <v>620</v>
      </c>
      <c r="H1491" s="424">
        <f t="shared" si="496"/>
        <v>0</v>
      </c>
      <c r="I1491" s="424">
        <f t="shared" si="496"/>
        <v>0</v>
      </c>
      <c r="J1491" s="424">
        <f t="shared" si="496"/>
        <v>0</v>
      </c>
      <c r="K1491" s="424">
        <f t="shared" si="496"/>
        <v>0</v>
      </c>
      <c r="L1491" s="424">
        <f t="shared" si="496"/>
        <v>0</v>
      </c>
      <c r="M1491" s="424">
        <f t="shared" si="496"/>
        <v>0</v>
      </c>
      <c r="N1491" s="23"/>
      <c r="O1491" s="23"/>
    </row>
    <row r="1492" spans="1:15">
      <c r="A1492" s="533"/>
      <c r="B1492" s="425"/>
      <c r="C1492" s="422" t="s">
        <v>741</v>
      </c>
      <c r="D1492" s="423" t="s">
        <v>742</v>
      </c>
      <c r="E1492" s="94">
        <f t="shared" si="483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743</v>
      </c>
      <c r="D1493" s="423" t="s">
        <v>744</v>
      </c>
      <c r="E1493" s="94">
        <f t="shared" si="483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745</v>
      </c>
      <c r="D1494" s="423" t="s">
        <v>746</v>
      </c>
      <c r="E1494" s="94">
        <f t="shared" si="483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747</v>
      </c>
      <c r="D1495" s="423" t="s">
        <v>748</v>
      </c>
      <c r="E1495" s="94">
        <f t="shared" si="483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749</v>
      </c>
      <c r="C1496" s="462"/>
      <c r="D1496" s="439" t="s">
        <v>750</v>
      </c>
      <c r="E1496" s="94">
        <f t="shared" si="483"/>
        <v>0</v>
      </c>
      <c r="F1496" s="424">
        <f t="shared" ref="F1496:M1496" si="497">F1497</f>
        <v>0</v>
      </c>
      <c r="G1496" s="424">
        <f t="shared" si="497"/>
        <v>0</v>
      </c>
      <c r="H1496" s="424">
        <f t="shared" si="497"/>
        <v>0</v>
      </c>
      <c r="I1496" s="424">
        <f t="shared" si="497"/>
        <v>0</v>
      </c>
      <c r="J1496" s="424">
        <f t="shared" si="497"/>
        <v>0</v>
      </c>
      <c r="K1496" s="424">
        <f t="shared" si="497"/>
        <v>0</v>
      </c>
      <c r="L1496" s="424">
        <f t="shared" si="497"/>
        <v>0</v>
      </c>
      <c r="M1496" s="424">
        <f t="shared" si="497"/>
        <v>0</v>
      </c>
      <c r="N1496" s="23"/>
      <c r="O1496" s="23"/>
    </row>
    <row r="1497" spans="1:15">
      <c r="A1497" s="481"/>
      <c r="B1497" s="425"/>
      <c r="C1497" s="428" t="s">
        <v>751</v>
      </c>
      <c r="D1497" s="423" t="s">
        <v>752</v>
      </c>
      <c r="E1497" s="94">
        <f t="shared" si="483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753</v>
      </c>
      <c r="C1498" s="462"/>
      <c r="D1498" s="439" t="s">
        <v>754</v>
      </c>
      <c r="E1498" s="94">
        <f t="shared" si="483"/>
        <v>3457</v>
      </c>
      <c r="F1498" s="424"/>
      <c r="G1498" s="424">
        <v>541</v>
      </c>
      <c r="H1498" s="424">
        <v>2916</v>
      </c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83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755</v>
      </c>
      <c r="C1500" s="462"/>
      <c r="D1500" s="439" t="s">
        <v>756</v>
      </c>
      <c r="E1500" s="94">
        <f t="shared" si="483"/>
        <v>0</v>
      </c>
      <c r="F1500" s="424">
        <f t="shared" ref="F1500:M1501" si="498">F1501</f>
        <v>0</v>
      </c>
      <c r="G1500" s="424">
        <f t="shared" si="498"/>
        <v>0</v>
      </c>
      <c r="H1500" s="424">
        <f t="shared" si="498"/>
        <v>0</v>
      </c>
      <c r="I1500" s="424">
        <f t="shared" si="498"/>
        <v>0</v>
      </c>
      <c r="J1500" s="424">
        <f t="shared" si="498"/>
        <v>0</v>
      </c>
      <c r="K1500" s="424">
        <f t="shared" si="498"/>
        <v>0</v>
      </c>
      <c r="L1500" s="424">
        <f t="shared" si="498"/>
        <v>0</v>
      </c>
      <c r="M1500" s="424">
        <f t="shared" si="498"/>
        <v>0</v>
      </c>
      <c r="N1500" s="23"/>
      <c r="O1500" s="23"/>
    </row>
    <row r="1501" spans="1:15">
      <c r="A1501" s="481"/>
      <c r="B1501" s="764" t="s">
        <v>757</v>
      </c>
      <c r="C1501" s="765"/>
      <c r="D1501" s="423" t="s">
        <v>758</v>
      </c>
      <c r="E1501" s="94">
        <f t="shared" si="483"/>
        <v>0</v>
      </c>
      <c r="F1501" s="448">
        <f t="shared" si="498"/>
        <v>0</v>
      </c>
      <c r="G1501" s="448">
        <f t="shared" si="498"/>
        <v>0</v>
      </c>
      <c r="H1501" s="448">
        <f t="shared" si="498"/>
        <v>0</v>
      </c>
      <c r="I1501" s="448">
        <f t="shared" si="498"/>
        <v>0</v>
      </c>
      <c r="J1501" s="448">
        <f t="shared" si="498"/>
        <v>0</v>
      </c>
      <c r="K1501" s="448">
        <f t="shared" si="498"/>
        <v>0</v>
      </c>
      <c r="L1501" s="448">
        <f t="shared" si="498"/>
        <v>0</v>
      </c>
      <c r="M1501" s="448">
        <f t="shared" si="498"/>
        <v>0</v>
      </c>
      <c r="N1501" s="23"/>
      <c r="O1501" s="23"/>
    </row>
    <row r="1502" spans="1:15" ht="12" customHeight="1">
      <c r="A1502" s="481"/>
      <c r="B1502" s="425"/>
      <c r="C1502" s="428" t="s">
        <v>759</v>
      </c>
      <c r="D1502" s="423" t="s">
        <v>760</v>
      </c>
      <c r="E1502" s="94">
        <f t="shared" si="483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83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643</v>
      </c>
      <c r="C1504" s="462"/>
      <c r="D1504" s="439" t="s">
        <v>644</v>
      </c>
      <c r="E1504" s="94">
        <f t="shared" si="483"/>
        <v>0</v>
      </c>
      <c r="F1504" s="424">
        <f t="shared" ref="F1504:M1504" si="499">F1505</f>
        <v>0</v>
      </c>
      <c r="G1504" s="424">
        <f t="shared" si="499"/>
        <v>0</v>
      </c>
      <c r="H1504" s="424">
        <f t="shared" si="499"/>
        <v>0</v>
      </c>
      <c r="I1504" s="424">
        <f t="shared" si="499"/>
        <v>0</v>
      </c>
      <c r="J1504" s="424">
        <f t="shared" si="499"/>
        <v>0</v>
      </c>
      <c r="K1504" s="424">
        <f t="shared" si="499"/>
        <v>0</v>
      </c>
      <c r="L1504" s="424">
        <f t="shared" si="499"/>
        <v>0</v>
      </c>
      <c r="M1504" s="424">
        <f t="shared" si="499"/>
        <v>0</v>
      </c>
      <c r="N1504" s="23"/>
      <c r="O1504" s="23"/>
    </row>
    <row r="1505" spans="1:15">
      <c r="A1505" s="413"/>
      <c r="B1505" s="425" t="s">
        <v>645</v>
      </c>
      <c r="C1505" s="428"/>
      <c r="D1505" s="423" t="s">
        <v>646</v>
      </c>
      <c r="E1505" s="94">
        <f t="shared" ref="E1505:E1571" si="500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776</v>
      </c>
      <c r="B1506" s="517"/>
      <c r="C1506" s="517"/>
      <c r="D1506" s="518"/>
      <c r="E1506" s="94">
        <f t="shared" si="500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820</v>
      </c>
      <c r="C1507" s="565"/>
      <c r="D1507" s="518" t="s">
        <v>821</v>
      </c>
      <c r="E1507" s="94">
        <f t="shared" si="500"/>
        <v>0</v>
      </c>
      <c r="F1507" s="448">
        <f t="shared" ref="F1507:M1507" si="501">F1508</f>
        <v>0</v>
      </c>
      <c r="G1507" s="448">
        <f t="shared" si="501"/>
        <v>0</v>
      </c>
      <c r="H1507" s="448">
        <f t="shared" si="501"/>
        <v>0</v>
      </c>
      <c r="I1507" s="448">
        <f t="shared" si="501"/>
        <v>0</v>
      </c>
      <c r="J1507" s="448">
        <f t="shared" si="501"/>
        <v>0</v>
      </c>
      <c r="K1507" s="448">
        <f t="shared" si="501"/>
        <v>0</v>
      </c>
      <c r="L1507" s="448">
        <f t="shared" si="501"/>
        <v>0</v>
      </c>
      <c r="M1507" s="448">
        <f t="shared" si="501"/>
        <v>0</v>
      </c>
      <c r="N1507" s="23"/>
      <c r="O1507" s="23"/>
    </row>
    <row r="1508" spans="1:15">
      <c r="A1508" s="519"/>
      <c r="B1508" s="568"/>
      <c r="C1508" s="523" t="s">
        <v>822</v>
      </c>
      <c r="D1508" s="524" t="s">
        <v>823</v>
      </c>
      <c r="E1508" s="94">
        <f t="shared" si="500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824</v>
      </c>
      <c r="C1509" s="565"/>
      <c r="D1509" s="518" t="s">
        <v>825</v>
      </c>
      <c r="E1509" s="217">
        <f t="shared" si="500"/>
        <v>10587</v>
      </c>
      <c r="F1509" s="218"/>
      <c r="G1509" s="218">
        <f>G1451+G1391</f>
        <v>2811</v>
      </c>
      <c r="H1509" s="218">
        <f t="shared" ref="H1509:M1509" si="502">H1451+H1391</f>
        <v>4546</v>
      </c>
      <c r="I1509" s="218">
        <f t="shared" si="502"/>
        <v>1630</v>
      </c>
      <c r="J1509" s="218">
        <f t="shared" si="502"/>
        <v>1600</v>
      </c>
      <c r="K1509" s="218">
        <f t="shared" si="502"/>
        <v>6500</v>
      </c>
      <c r="L1509" s="218">
        <f t="shared" si="502"/>
        <v>6500</v>
      </c>
      <c r="M1509" s="218">
        <f t="shared" si="502"/>
        <v>6500</v>
      </c>
      <c r="N1509" s="23"/>
      <c r="O1509" s="23"/>
    </row>
    <row r="1510" spans="1:15" ht="11.25" customHeight="1">
      <c r="A1510" s="519"/>
      <c r="B1510" s="568" t="s">
        <v>826</v>
      </c>
      <c r="C1510" s="565"/>
      <c r="D1510" s="518" t="s">
        <v>827</v>
      </c>
      <c r="E1510" s="94">
        <f t="shared" si="500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0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365" t="s">
        <v>828</v>
      </c>
      <c r="B1512" s="1366"/>
      <c r="C1512" s="1367"/>
      <c r="D1512" s="767" t="s">
        <v>829</v>
      </c>
      <c r="E1512" s="100">
        <f t="shared" si="500"/>
        <v>368031.17</v>
      </c>
      <c r="F1512" s="397">
        <f t="shared" ref="F1512:M1512" si="503">F1513+F1650+F1777+F1918</f>
        <v>0</v>
      </c>
      <c r="G1512" s="397">
        <f t="shared" si="503"/>
        <v>123255</v>
      </c>
      <c r="H1512" s="397">
        <f t="shared" si="503"/>
        <v>112937.17</v>
      </c>
      <c r="I1512" s="397">
        <f t="shared" si="503"/>
        <v>76543</v>
      </c>
      <c r="J1512" s="397">
        <f t="shared" si="503"/>
        <v>55296</v>
      </c>
      <c r="K1512" s="397">
        <f t="shared" si="503"/>
        <v>285135</v>
      </c>
      <c r="L1512" s="397">
        <f t="shared" si="503"/>
        <v>284228</v>
      </c>
      <c r="M1512" s="397">
        <f t="shared" si="503"/>
        <v>282762</v>
      </c>
      <c r="N1512" s="23"/>
      <c r="O1512" s="23"/>
    </row>
    <row r="1513" spans="1:15">
      <c r="A1513" s="768" t="s">
        <v>830</v>
      </c>
      <c r="B1513" s="769"/>
      <c r="C1513" s="770"/>
      <c r="D1513" s="573" t="s">
        <v>831</v>
      </c>
      <c r="E1513" s="154">
        <f t="shared" si="500"/>
        <v>26242</v>
      </c>
      <c r="F1513" s="575">
        <f t="shared" ref="F1513:M1513" si="504">F1635+F1638+F1642+F1643+F1645+F1648</f>
        <v>0</v>
      </c>
      <c r="G1513" s="575">
        <f t="shared" si="504"/>
        <v>5262</v>
      </c>
      <c r="H1513" s="575">
        <f t="shared" si="504"/>
        <v>10188</v>
      </c>
      <c r="I1513" s="575">
        <f t="shared" si="504"/>
        <v>4609</v>
      </c>
      <c r="J1513" s="575">
        <f t="shared" si="504"/>
        <v>6183</v>
      </c>
      <c r="K1513" s="575">
        <f t="shared" si="504"/>
        <v>26145</v>
      </c>
      <c r="L1513" s="575">
        <f t="shared" si="504"/>
        <v>26191</v>
      </c>
      <c r="M1513" s="575">
        <f t="shared" si="504"/>
        <v>24725</v>
      </c>
      <c r="N1513" s="23"/>
      <c r="O1513" s="23"/>
    </row>
    <row r="1514" spans="1:15">
      <c r="A1514" s="1303" t="s">
        <v>522</v>
      </c>
      <c r="B1514" s="1436"/>
      <c r="C1514" s="1437"/>
      <c r="D1514" s="576"/>
      <c r="E1514" s="154">
        <f t="shared" si="500"/>
        <v>26242</v>
      </c>
      <c r="F1514" s="268"/>
      <c r="G1514" s="268">
        <f>G1516+G1577</f>
        <v>5262</v>
      </c>
      <c r="H1514" s="268">
        <f t="shared" ref="H1514:M1514" si="505">H1516+H1577</f>
        <v>10188</v>
      </c>
      <c r="I1514" s="268">
        <f t="shared" si="505"/>
        <v>4609</v>
      </c>
      <c r="J1514" s="268">
        <f t="shared" si="505"/>
        <v>6183</v>
      </c>
      <c r="K1514" s="268">
        <f t="shared" si="505"/>
        <v>26145</v>
      </c>
      <c r="L1514" s="268">
        <f t="shared" si="505"/>
        <v>26191</v>
      </c>
      <c r="M1514" s="268">
        <f t="shared" si="505"/>
        <v>24725</v>
      </c>
      <c r="N1514" s="23"/>
      <c r="O1514" s="23"/>
    </row>
    <row r="1515" spans="1:15">
      <c r="A1515" s="768"/>
      <c r="B1515" s="414" t="s">
        <v>523</v>
      </c>
      <c r="C1515" s="771"/>
      <c r="D1515" s="576"/>
      <c r="E1515" s="402">
        <f t="shared" si="500"/>
        <v>25999</v>
      </c>
      <c r="F1515" s="575"/>
      <c r="G1515" s="575">
        <f t="shared" ref="G1515:M1515" si="506">G1517+G1578</f>
        <v>5019</v>
      </c>
      <c r="H1515" s="575">
        <f t="shared" si="506"/>
        <v>10188</v>
      </c>
      <c r="I1515" s="575">
        <f t="shared" si="506"/>
        <v>4609</v>
      </c>
      <c r="J1515" s="575">
        <f t="shared" si="506"/>
        <v>6183</v>
      </c>
      <c r="K1515" s="575">
        <f t="shared" si="506"/>
        <v>26145</v>
      </c>
      <c r="L1515" s="575">
        <f t="shared" si="506"/>
        <v>26191</v>
      </c>
      <c r="M1515" s="575">
        <f t="shared" si="506"/>
        <v>24725</v>
      </c>
      <c r="N1515" s="23"/>
      <c r="O1515" s="23"/>
    </row>
    <row r="1516" spans="1:15">
      <c r="A1516" s="754"/>
      <c r="B1516" s="272" t="s">
        <v>524</v>
      </c>
      <c r="C1516" s="273"/>
      <c r="D1516" s="274"/>
      <c r="E1516" s="275">
        <f t="shared" si="500"/>
        <v>24292</v>
      </c>
      <c r="F1516" s="276">
        <f t="shared" ref="F1516:M1516" si="507">F1517+F1575</f>
        <v>0</v>
      </c>
      <c r="G1516" s="276">
        <f t="shared" si="507"/>
        <v>4610</v>
      </c>
      <c r="H1516" s="276">
        <f t="shared" si="507"/>
        <v>9719</v>
      </c>
      <c r="I1516" s="276">
        <f t="shared" si="507"/>
        <v>4140</v>
      </c>
      <c r="J1516" s="276">
        <f t="shared" si="507"/>
        <v>5823</v>
      </c>
      <c r="K1516" s="276">
        <f t="shared" si="507"/>
        <v>24442</v>
      </c>
      <c r="L1516" s="276">
        <f t="shared" si="507"/>
        <v>24586</v>
      </c>
      <c r="M1516" s="276">
        <f t="shared" si="507"/>
        <v>24725</v>
      </c>
      <c r="N1516" s="23"/>
      <c r="O1516" s="23"/>
    </row>
    <row r="1517" spans="1:15">
      <c r="A1517" s="410"/>
      <c r="B1517" s="414" t="s">
        <v>525</v>
      </c>
      <c r="C1517" s="772"/>
      <c r="D1517" s="773" t="s">
        <v>526</v>
      </c>
      <c r="E1517" s="154">
        <f t="shared" si="500"/>
        <v>24292</v>
      </c>
      <c r="F1517" s="101">
        <f t="shared" ref="F1517:M1517" si="508">F1518+F1519+F1520+F1525+F1529+F1531+F1544+F1550+F1557</f>
        <v>0</v>
      </c>
      <c r="G1517" s="101">
        <f t="shared" si="508"/>
        <v>4610</v>
      </c>
      <c r="H1517" s="101">
        <f t="shared" si="508"/>
        <v>9719</v>
      </c>
      <c r="I1517" s="101">
        <f t="shared" si="508"/>
        <v>4140</v>
      </c>
      <c r="J1517" s="101">
        <f t="shared" si="508"/>
        <v>5823</v>
      </c>
      <c r="K1517" s="101">
        <f t="shared" si="508"/>
        <v>24442</v>
      </c>
      <c r="L1517" s="101">
        <f t="shared" si="508"/>
        <v>24586</v>
      </c>
      <c r="M1517" s="101">
        <f t="shared" si="508"/>
        <v>24725</v>
      </c>
      <c r="N1517" s="23"/>
      <c r="O1517" s="23"/>
    </row>
    <row r="1518" spans="1:15">
      <c r="A1518" s="413"/>
      <c r="B1518" s="414"/>
      <c r="C1518" s="415" t="s">
        <v>527</v>
      </c>
      <c r="D1518" s="416" t="s">
        <v>528</v>
      </c>
      <c r="E1518" s="94">
        <f t="shared" si="500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09">150+110+80+40+88+715</f>
        <v>1183</v>
      </c>
      <c r="M1518" s="63">
        <f t="shared" si="509"/>
        <v>1183</v>
      </c>
      <c r="N1518" s="23"/>
      <c r="O1518" s="23"/>
    </row>
    <row r="1519" spans="1:15">
      <c r="A1519" s="413"/>
      <c r="B1519" s="418"/>
      <c r="C1519" s="419" t="s">
        <v>529</v>
      </c>
      <c r="D1519" s="420" t="s">
        <v>530</v>
      </c>
      <c r="E1519" s="94">
        <f t="shared" si="500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0">1020+850+580+235+430+240</f>
        <v>3355</v>
      </c>
      <c r="M1519" s="63">
        <f t="shared" si="510"/>
        <v>3355</v>
      </c>
      <c r="N1519" s="23"/>
      <c r="O1519" s="23"/>
    </row>
    <row r="1520" spans="1:15" ht="0.75" customHeight="1">
      <c r="A1520" s="413"/>
      <c r="B1520" s="774" t="s">
        <v>531</v>
      </c>
      <c r="C1520" s="775"/>
      <c r="D1520" s="420" t="s">
        <v>532</v>
      </c>
      <c r="E1520" s="94">
        <f t="shared" si="500"/>
        <v>0</v>
      </c>
      <c r="F1520" s="101">
        <f t="shared" ref="F1520:M1520" si="511">F1521+F1522+F1523</f>
        <v>0</v>
      </c>
      <c r="G1520" s="101">
        <f t="shared" si="511"/>
        <v>0</v>
      </c>
      <c r="H1520" s="101">
        <f t="shared" si="511"/>
        <v>0</v>
      </c>
      <c r="I1520" s="101">
        <f t="shared" si="511"/>
        <v>0</v>
      </c>
      <c r="J1520" s="101">
        <f t="shared" si="511"/>
        <v>0</v>
      </c>
      <c r="K1520" s="101">
        <f t="shared" si="511"/>
        <v>0</v>
      </c>
      <c r="L1520" s="101">
        <f t="shared" si="511"/>
        <v>0</v>
      </c>
      <c r="M1520" s="101">
        <f t="shared" si="511"/>
        <v>0</v>
      </c>
      <c r="N1520" s="23"/>
      <c r="O1520" s="23"/>
    </row>
    <row r="1521" spans="1:15" hidden="1">
      <c r="A1521" s="481"/>
      <c r="B1521" s="425" t="s">
        <v>533</v>
      </c>
      <c r="C1521" s="422"/>
      <c r="D1521" s="423" t="s">
        <v>534</v>
      </c>
      <c r="E1521" s="94">
        <f t="shared" si="500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535</v>
      </c>
      <c r="C1522" s="428"/>
      <c r="D1522" s="423" t="s">
        <v>129</v>
      </c>
      <c r="E1522" s="94">
        <f t="shared" si="500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536</v>
      </c>
      <c r="C1523" s="429"/>
      <c r="D1523" s="423" t="s">
        <v>537</v>
      </c>
      <c r="E1523" s="94">
        <f t="shared" si="500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0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538</v>
      </c>
      <c r="C1525" s="777"/>
      <c r="D1525" s="420" t="s">
        <v>539</v>
      </c>
      <c r="E1525" s="94">
        <f t="shared" si="500"/>
        <v>0</v>
      </c>
      <c r="F1525" s="101">
        <f t="shared" ref="F1525:M1525" si="512">F1526+F1527+F1528</f>
        <v>0</v>
      </c>
      <c r="G1525" s="101">
        <f t="shared" si="512"/>
        <v>0</v>
      </c>
      <c r="H1525" s="101">
        <f t="shared" si="512"/>
        <v>0</v>
      </c>
      <c r="I1525" s="101">
        <f t="shared" si="512"/>
        <v>0</v>
      </c>
      <c r="J1525" s="101">
        <f t="shared" si="512"/>
        <v>0</v>
      </c>
      <c r="K1525" s="101">
        <f t="shared" si="512"/>
        <v>0</v>
      </c>
      <c r="L1525" s="101">
        <f t="shared" si="512"/>
        <v>0</v>
      </c>
      <c r="M1525" s="101">
        <f t="shared" si="512"/>
        <v>0</v>
      </c>
      <c r="N1525" s="23"/>
      <c r="O1525" s="23"/>
    </row>
    <row r="1526" spans="1:15" hidden="1">
      <c r="A1526" s="413"/>
      <c r="B1526" s="776"/>
      <c r="C1526" s="777" t="s">
        <v>540</v>
      </c>
      <c r="D1526" s="420" t="s">
        <v>541</v>
      </c>
      <c r="E1526" s="94">
        <f t="shared" si="500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542</v>
      </c>
      <c r="D1527" s="779" t="s">
        <v>543</v>
      </c>
      <c r="E1527" s="94">
        <f t="shared" si="500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544</v>
      </c>
      <c r="D1528" s="539" t="s">
        <v>545</v>
      </c>
      <c r="E1528" s="94">
        <f t="shared" si="500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546</v>
      </c>
      <c r="C1529" s="782"/>
      <c r="D1529" s="783" t="s">
        <v>547</v>
      </c>
      <c r="E1529" s="94">
        <f t="shared" si="500"/>
        <v>0</v>
      </c>
      <c r="F1529" s="101">
        <f t="shared" ref="F1529:M1529" si="513">F1530</f>
        <v>0</v>
      </c>
      <c r="G1529" s="101">
        <f t="shared" si="513"/>
        <v>0</v>
      </c>
      <c r="H1529" s="101">
        <f t="shared" si="513"/>
        <v>0</v>
      </c>
      <c r="I1529" s="101">
        <f t="shared" si="513"/>
        <v>0</v>
      </c>
      <c r="J1529" s="101">
        <f t="shared" si="513"/>
        <v>0</v>
      </c>
      <c r="K1529" s="101">
        <f t="shared" si="513"/>
        <v>0</v>
      </c>
      <c r="L1529" s="101">
        <f t="shared" si="513"/>
        <v>0</v>
      </c>
      <c r="M1529" s="101">
        <f t="shared" si="513"/>
        <v>0</v>
      </c>
      <c r="N1529" s="23"/>
      <c r="O1529" s="23"/>
    </row>
    <row r="1530" spans="1:15" hidden="1">
      <c r="A1530" s="413"/>
      <c r="B1530" s="475" t="s">
        <v>548</v>
      </c>
      <c r="C1530" s="784"/>
      <c r="D1530" s="783" t="s">
        <v>549</v>
      </c>
      <c r="E1530" s="94">
        <f t="shared" si="500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1">
      <c r="A1531" s="413"/>
      <c r="B1531" s="437"/>
      <c r="C1531" s="429" t="s">
        <v>550</v>
      </c>
      <c r="D1531" s="436" t="s">
        <v>551</v>
      </c>
      <c r="E1531" s="94">
        <f t="shared" si="500"/>
        <v>0</v>
      </c>
      <c r="F1531" s="424">
        <f t="shared" ref="F1531:M1531" si="514">F1532</f>
        <v>0</v>
      </c>
      <c r="G1531" s="424">
        <f t="shared" si="514"/>
        <v>0</v>
      </c>
      <c r="H1531" s="424">
        <f t="shared" si="514"/>
        <v>0</v>
      </c>
      <c r="I1531" s="424">
        <f t="shared" si="514"/>
        <v>0</v>
      </c>
      <c r="J1531" s="424">
        <f t="shared" si="514"/>
        <v>0</v>
      </c>
      <c r="K1531" s="424">
        <f t="shared" si="514"/>
        <v>0</v>
      </c>
      <c r="L1531" s="424">
        <f t="shared" si="514"/>
        <v>0</v>
      </c>
      <c r="M1531" s="424">
        <f t="shared" si="514"/>
        <v>0</v>
      </c>
      <c r="N1531" s="23"/>
      <c r="O1531" s="23"/>
    </row>
    <row r="1532" spans="1:15">
      <c r="A1532" s="413"/>
      <c r="B1532" s="1320" t="s">
        <v>764</v>
      </c>
      <c r="C1532" s="1321"/>
      <c r="D1532" s="439" t="s">
        <v>553</v>
      </c>
      <c r="E1532" s="94">
        <f t="shared" si="500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15">H1533+H1534+H1535+H1536+H1537+H1538+H1539+H1540+H1541+H1542+H1543</f>
        <v>0</v>
      </c>
      <c r="I1532" s="424">
        <f t="shared" si="515"/>
        <v>0</v>
      </c>
      <c r="J1532" s="424">
        <f t="shared" si="515"/>
        <v>0</v>
      </c>
      <c r="K1532" s="424">
        <f t="shared" si="515"/>
        <v>0</v>
      </c>
      <c r="L1532" s="424">
        <f t="shared" si="515"/>
        <v>0</v>
      </c>
      <c r="M1532" s="424">
        <f t="shared" si="515"/>
        <v>0</v>
      </c>
      <c r="N1532" s="23"/>
      <c r="O1532" s="23"/>
    </row>
    <row r="1533" spans="1:15" ht="12" customHeight="1">
      <c r="A1533" s="413"/>
      <c r="B1533" s="440"/>
      <c r="C1533" s="441" t="s">
        <v>554</v>
      </c>
      <c r="D1533" s="442" t="s">
        <v>555</v>
      </c>
      <c r="E1533" s="94">
        <f t="shared" si="500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556</v>
      </c>
      <c r="D1534" s="445" t="s">
        <v>557</v>
      </c>
      <c r="E1534" s="94">
        <f t="shared" si="500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558</v>
      </c>
      <c r="D1535" s="439" t="s">
        <v>559</v>
      </c>
      <c r="E1535" s="94">
        <f t="shared" si="500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560</v>
      </c>
      <c r="D1536" s="423" t="s">
        <v>561</v>
      </c>
      <c r="E1536" s="94">
        <f t="shared" si="500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562</v>
      </c>
      <c r="D1537" s="423" t="s">
        <v>563</v>
      </c>
      <c r="E1537" s="94">
        <f t="shared" si="500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1" hidden="1">
      <c r="A1538" s="413"/>
      <c r="B1538" s="430"/>
      <c r="C1538" s="429" t="s">
        <v>564</v>
      </c>
      <c r="D1538" s="423" t="s">
        <v>565</v>
      </c>
      <c r="E1538" s="94">
        <f t="shared" si="500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1" hidden="1">
      <c r="A1539" s="413"/>
      <c r="B1539" s="430"/>
      <c r="C1539" s="429" t="s">
        <v>566</v>
      </c>
      <c r="D1539" s="423" t="s">
        <v>567</v>
      </c>
      <c r="E1539" s="94">
        <f t="shared" si="500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1" hidden="1">
      <c r="A1540" s="413"/>
      <c r="B1540" s="427"/>
      <c r="C1540" s="429" t="s">
        <v>568</v>
      </c>
      <c r="D1540" s="423" t="s">
        <v>569</v>
      </c>
      <c r="E1540" s="94">
        <f t="shared" si="500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1" hidden="1">
      <c r="A1541" s="413"/>
      <c r="B1541" s="427"/>
      <c r="C1541" s="429" t="s">
        <v>570</v>
      </c>
      <c r="D1541" s="423" t="s">
        <v>571</v>
      </c>
      <c r="E1541" s="94">
        <f t="shared" si="500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idden="1">
      <c r="A1542" s="413"/>
      <c r="B1542" s="427"/>
      <c r="C1542" s="429" t="s">
        <v>572</v>
      </c>
      <c r="D1542" s="423" t="s">
        <v>573</v>
      </c>
      <c r="E1542" s="94">
        <f t="shared" si="500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1.35">
      <c r="A1543" s="413"/>
      <c r="B1543" s="427"/>
      <c r="C1543" s="429" t="s">
        <v>574</v>
      </c>
      <c r="D1543" s="423" t="s">
        <v>575</v>
      </c>
      <c r="E1543" s="94">
        <f t="shared" si="500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578</v>
      </c>
      <c r="D1544" s="423" t="s">
        <v>579</v>
      </c>
      <c r="E1544" s="94">
        <f t="shared" si="500"/>
        <v>0</v>
      </c>
      <c r="F1544" s="424">
        <f t="shared" ref="F1544:M1544" si="516">F1545+F1547</f>
        <v>0</v>
      </c>
      <c r="G1544" s="424">
        <f t="shared" si="516"/>
        <v>0</v>
      </c>
      <c r="H1544" s="424">
        <f t="shared" si="516"/>
        <v>0</v>
      </c>
      <c r="I1544" s="424">
        <f t="shared" si="516"/>
        <v>0</v>
      </c>
      <c r="J1544" s="424">
        <f t="shared" si="516"/>
        <v>0</v>
      </c>
      <c r="K1544" s="424">
        <f t="shared" si="516"/>
        <v>0</v>
      </c>
      <c r="L1544" s="424">
        <f t="shared" si="516"/>
        <v>0</v>
      </c>
      <c r="M1544" s="424">
        <f t="shared" si="516"/>
        <v>0</v>
      </c>
      <c r="N1544" s="23"/>
      <c r="O1544" s="23"/>
    </row>
    <row r="1545" spans="1:15">
      <c r="A1545" s="413"/>
      <c r="B1545" s="427" t="s">
        <v>580</v>
      </c>
      <c r="C1545" s="429" t="s">
        <v>581</v>
      </c>
      <c r="D1545" s="423" t="s">
        <v>582</v>
      </c>
      <c r="E1545" s="94">
        <f t="shared" si="500"/>
        <v>0</v>
      </c>
      <c r="F1545" s="424">
        <f t="shared" ref="F1545:M1545" si="517">F1546</f>
        <v>0</v>
      </c>
      <c r="G1545" s="424">
        <f t="shared" si="517"/>
        <v>0</v>
      </c>
      <c r="H1545" s="424">
        <f t="shared" si="517"/>
        <v>0</v>
      </c>
      <c r="I1545" s="424">
        <f t="shared" si="517"/>
        <v>0</v>
      </c>
      <c r="J1545" s="424">
        <f t="shared" si="517"/>
        <v>0</v>
      </c>
      <c r="K1545" s="424">
        <f t="shared" si="517"/>
        <v>0</v>
      </c>
      <c r="L1545" s="424">
        <f t="shared" si="517"/>
        <v>0</v>
      </c>
      <c r="M1545" s="424">
        <f t="shared" si="517"/>
        <v>0</v>
      </c>
      <c r="N1545" s="23"/>
      <c r="O1545" s="23"/>
    </row>
    <row r="1546" spans="1:15">
      <c r="A1546" s="413"/>
      <c r="B1546" s="427"/>
      <c r="C1546" s="428" t="s">
        <v>783</v>
      </c>
      <c r="D1546" s="423" t="s">
        <v>784</v>
      </c>
      <c r="E1546" s="94">
        <f t="shared" si="500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587</v>
      </c>
      <c r="C1547" s="450"/>
      <c r="D1547" s="433" t="s">
        <v>588</v>
      </c>
      <c r="E1547" s="94">
        <f t="shared" si="500"/>
        <v>0</v>
      </c>
      <c r="F1547" s="424">
        <f t="shared" ref="F1547:M1547" si="518">F1548+F1549</f>
        <v>0</v>
      </c>
      <c r="G1547" s="424">
        <f t="shared" si="518"/>
        <v>0</v>
      </c>
      <c r="H1547" s="424">
        <f t="shared" si="518"/>
        <v>0</v>
      </c>
      <c r="I1547" s="424">
        <f t="shared" si="518"/>
        <v>0</v>
      </c>
      <c r="J1547" s="424">
        <f t="shared" si="518"/>
        <v>0</v>
      </c>
      <c r="K1547" s="424">
        <f t="shared" si="518"/>
        <v>0</v>
      </c>
      <c r="L1547" s="424">
        <f t="shared" si="518"/>
        <v>0</v>
      </c>
      <c r="M1547" s="424">
        <f t="shared" si="518"/>
        <v>0</v>
      </c>
      <c r="N1547" s="23"/>
      <c r="O1547" s="23"/>
    </row>
    <row r="1548" spans="1:15" hidden="1">
      <c r="A1548" s="413"/>
      <c r="B1548" s="449"/>
      <c r="C1548" s="450" t="s">
        <v>589</v>
      </c>
      <c r="D1548" s="433" t="s">
        <v>590</v>
      </c>
      <c r="E1548" s="94">
        <f t="shared" si="500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591</v>
      </c>
      <c r="D1549" s="423" t="s">
        <v>592</v>
      </c>
      <c r="E1549" s="94">
        <f t="shared" si="500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766</v>
      </c>
      <c r="C1550" s="430"/>
      <c r="D1550" s="439" t="s">
        <v>594</v>
      </c>
      <c r="E1550" s="94">
        <f t="shared" si="500"/>
        <v>19754</v>
      </c>
      <c r="F1550" s="424">
        <f t="shared" ref="F1550:M1550" si="519">F1551</f>
        <v>0</v>
      </c>
      <c r="G1550" s="424">
        <f t="shared" si="519"/>
        <v>3800</v>
      </c>
      <c r="H1550" s="424">
        <f t="shared" si="519"/>
        <v>8200</v>
      </c>
      <c r="I1550" s="424">
        <f t="shared" si="519"/>
        <v>3000</v>
      </c>
      <c r="J1550" s="424">
        <f t="shared" si="519"/>
        <v>4754</v>
      </c>
      <c r="K1550" s="424">
        <f t="shared" si="519"/>
        <v>19904</v>
      </c>
      <c r="L1550" s="424">
        <f t="shared" si="519"/>
        <v>20048</v>
      </c>
      <c r="M1550" s="424">
        <f t="shared" si="519"/>
        <v>20187</v>
      </c>
      <c r="N1550" s="23"/>
      <c r="O1550" s="23"/>
    </row>
    <row r="1551" spans="1:15">
      <c r="A1551" s="413"/>
      <c r="B1551" s="452" t="s">
        <v>595</v>
      </c>
      <c r="C1551" s="422"/>
      <c r="D1551" s="423" t="s">
        <v>596</v>
      </c>
      <c r="E1551" s="94">
        <f t="shared" si="500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0">H1552+H1553</f>
        <v>8200</v>
      </c>
      <c r="I1551" s="448">
        <f t="shared" si="520"/>
        <v>3000</v>
      </c>
      <c r="J1551" s="448">
        <f t="shared" si="520"/>
        <v>4754</v>
      </c>
      <c r="K1551" s="448">
        <f t="shared" si="520"/>
        <v>19904</v>
      </c>
      <c r="L1551" s="448">
        <f t="shared" si="520"/>
        <v>20048</v>
      </c>
      <c r="M1551" s="448">
        <f t="shared" si="520"/>
        <v>20187</v>
      </c>
      <c r="N1551" s="23"/>
      <c r="O1551" s="23"/>
    </row>
    <row r="1552" spans="1:15" ht="14.25" customHeight="1">
      <c r="A1552" s="413"/>
      <c r="B1552" s="453"/>
      <c r="C1552" s="422" t="s">
        <v>597</v>
      </c>
      <c r="D1552" s="423" t="s">
        <v>598</v>
      </c>
      <c r="E1552" s="94">
        <f t="shared" si="500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599</v>
      </c>
      <c r="D1553" s="423" t="s">
        <v>600</v>
      </c>
      <c r="E1553" s="94">
        <f t="shared" si="500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601</v>
      </c>
      <c r="D1554" s="439" t="s">
        <v>602</v>
      </c>
      <c r="E1554" s="94">
        <f t="shared" si="500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603</v>
      </c>
      <c r="D1555" s="423" t="s">
        <v>604</v>
      </c>
      <c r="E1555" s="94">
        <f t="shared" si="500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0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605</v>
      </c>
      <c r="C1557" s="456"/>
      <c r="D1557" s="423" t="s">
        <v>606</v>
      </c>
      <c r="E1557" s="94">
        <f t="shared" si="500"/>
        <v>0</v>
      </c>
      <c r="F1557" s="424">
        <f t="shared" ref="F1557:M1557" si="521">F1558+F1559+F1560+F1561+F1562+F1563+F1564+F1565+F1566</f>
        <v>0</v>
      </c>
      <c r="G1557" s="424">
        <f t="shared" si="521"/>
        <v>0</v>
      </c>
      <c r="H1557" s="424">
        <f t="shared" si="521"/>
        <v>0</v>
      </c>
      <c r="I1557" s="424">
        <f t="shared" si="521"/>
        <v>0</v>
      </c>
      <c r="J1557" s="424">
        <f t="shared" si="521"/>
        <v>0</v>
      </c>
      <c r="K1557" s="424">
        <f t="shared" si="521"/>
        <v>0</v>
      </c>
      <c r="L1557" s="424">
        <f t="shared" si="521"/>
        <v>0</v>
      </c>
      <c r="M1557" s="424">
        <f t="shared" si="521"/>
        <v>0</v>
      </c>
      <c r="N1557" s="23"/>
      <c r="O1557" s="23"/>
    </row>
    <row r="1558" spans="1:15">
      <c r="A1558" s="413"/>
      <c r="B1558" s="457" t="s">
        <v>607</v>
      </c>
      <c r="C1558" s="456"/>
      <c r="D1558" s="423" t="s">
        <v>608</v>
      </c>
      <c r="E1558" s="94">
        <f t="shared" si="500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609</v>
      </c>
      <c r="C1559" s="456"/>
      <c r="D1559" s="459" t="s">
        <v>610</v>
      </c>
      <c r="E1559" s="94">
        <f t="shared" si="500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611</v>
      </c>
      <c r="C1560" s="742"/>
      <c r="D1560" s="433" t="s">
        <v>612</v>
      </c>
      <c r="E1560" s="94">
        <f t="shared" si="500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613</v>
      </c>
      <c r="C1561" s="428"/>
      <c r="D1561" s="423" t="s">
        <v>614</v>
      </c>
      <c r="E1561" s="94">
        <f t="shared" si="500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615</v>
      </c>
      <c r="C1562" s="428"/>
      <c r="D1562" s="423" t="s">
        <v>616</v>
      </c>
      <c r="E1562" s="94">
        <f t="shared" si="500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617</v>
      </c>
      <c r="C1563" s="744"/>
      <c r="D1563" s="423" t="s">
        <v>618</v>
      </c>
      <c r="E1563" s="94">
        <f t="shared" si="500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621</v>
      </c>
      <c r="C1564" s="744"/>
      <c r="D1564" s="423" t="s">
        <v>622</v>
      </c>
      <c r="E1564" s="94">
        <f t="shared" si="500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623</v>
      </c>
      <c r="C1565" s="428"/>
      <c r="D1565" s="423" t="s">
        <v>624</v>
      </c>
      <c r="E1565" s="94">
        <f t="shared" si="500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625</v>
      </c>
      <c r="C1566" s="428"/>
      <c r="D1566" s="423" t="s">
        <v>626</v>
      </c>
      <c r="E1566" s="94">
        <f t="shared" si="500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629</v>
      </c>
      <c r="C1567" s="468"/>
      <c r="D1567" s="439" t="s">
        <v>630</v>
      </c>
      <c r="E1567" s="94">
        <f t="shared" si="500"/>
        <v>0</v>
      </c>
      <c r="F1567" s="424">
        <f t="shared" ref="F1567:M1567" si="522">F1568+F1572</f>
        <v>0</v>
      </c>
      <c r="G1567" s="424">
        <f t="shared" si="522"/>
        <v>0</v>
      </c>
      <c r="H1567" s="424">
        <f t="shared" si="522"/>
        <v>0</v>
      </c>
      <c r="I1567" s="424">
        <f t="shared" si="522"/>
        <v>0</v>
      </c>
      <c r="J1567" s="424">
        <f t="shared" si="522"/>
        <v>0</v>
      </c>
      <c r="K1567" s="424">
        <f t="shared" si="522"/>
        <v>0</v>
      </c>
      <c r="L1567" s="424">
        <f t="shared" si="522"/>
        <v>0</v>
      </c>
      <c r="M1567" s="424">
        <f t="shared" si="522"/>
        <v>0</v>
      </c>
      <c r="N1567" s="23"/>
      <c r="O1567" s="23"/>
    </row>
    <row r="1568" spans="1:15">
      <c r="A1568" s="413"/>
      <c r="B1568" s="427" t="s">
        <v>631</v>
      </c>
      <c r="C1568" s="468"/>
      <c r="D1568" s="439" t="s">
        <v>632</v>
      </c>
      <c r="E1568" s="94">
        <f t="shared" si="500"/>
        <v>0</v>
      </c>
      <c r="F1568" s="424">
        <f t="shared" ref="F1568:M1568" si="523">F1569+F1570</f>
        <v>0</v>
      </c>
      <c r="G1568" s="424">
        <f t="shared" si="523"/>
        <v>0</v>
      </c>
      <c r="H1568" s="424">
        <f t="shared" si="523"/>
        <v>0</v>
      </c>
      <c r="I1568" s="424">
        <f t="shared" si="523"/>
        <v>0</v>
      </c>
      <c r="J1568" s="424">
        <f t="shared" si="523"/>
        <v>0</v>
      </c>
      <c r="K1568" s="424">
        <f t="shared" si="523"/>
        <v>0</v>
      </c>
      <c r="L1568" s="424">
        <f t="shared" si="523"/>
        <v>0</v>
      </c>
      <c r="M1568" s="424">
        <f t="shared" si="523"/>
        <v>0</v>
      </c>
      <c r="N1568" s="23"/>
      <c r="O1568" s="23"/>
    </row>
    <row r="1569" spans="1:15" ht="21.4" hidden="1">
      <c r="A1569" s="413"/>
      <c r="B1569" s="452"/>
      <c r="C1569" s="469" t="s">
        <v>633</v>
      </c>
      <c r="D1569" s="439" t="s">
        <v>634</v>
      </c>
      <c r="E1569" s="94">
        <f t="shared" si="500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635</v>
      </c>
      <c r="C1570" s="471"/>
      <c r="D1570" s="423" t="s">
        <v>636</v>
      </c>
      <c r="E1570" s="94">
        <f t="shared" si="500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0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637</v>
      </c>
      <c r="C1572" s="474"/>
      <c r="D1572" s="439" t="s">
        <v>638</v>
      </c>
      <c r="E1572" s="94">
        <f t="shared" ref="E1572:E1637" si="524">G1572+H1572+I1572+J1572</f>
        <v>0</v>
      </c>
      <c r="F1572" s="424">
        <f t="shared" ref="F1572:M1572" si="525">F1573+F1574</f>
        <v>0</v>
      </c>
      <c r="G1572" s="424">
        <f t="shared" si="525"/>
        <v>0</v>
      </c>
      <c r="H1572" s="424">
        <f t="shared" si="525"/>
        <v>0</v>
      </c>
      <c r="I1572" s="424">
        <f t="shared" si="525"/>
        <v>0</v>
      </c>
      <c r="J1572" s="424">
        <f t="shared" si="525"/>
        <v>0</v>
      </c>
      <c r="K1572" s="424">
        <f t="shared" si="525"/>
        <v>0</v>
      </c>
      <c r="L1572" s="424">
        <f t="shared" si="525"/>
        <v>0</v>
      </c>
      <c r="M1572" s="424">
        <f t="shared" si="525"/>
        <v>0</v>
      </c>
      <c r="N1572" s="23"/>
      <c r="O1572" s="23"/>
    </row>
    <row r="1573" spans="1:15" hidden="1">
      <c r="A1573" s="413"/>
      <c r="B1573" s="427" t="s">
        <v>639</v>
      </c>
      <c r="C1573" s="428"/>
      <c r="D1573" s="423" t="s">
        <v>640</v>
      </c>
      <c r="E1573" s="94">
        <f t="shared" si="524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641</v>
      </c>
      <c r="C1574" s="429"/>
      <c r="D1574" s="423" t="s">
        <v>642</v>
      </c>
      <c r="E1574" s="94">
        <f t="shared" si="524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643</v>
      </c>
      <c r="C1575" s="454"/>
      <c r="D1575" s="423" t="s">
        <v>644</v>
      </c>
      <c r="E1575" s="94">
        <f t="shared" si="524"/>
        <v>0</v>
      </c>
      <c r="F1575" s="424">
        <f t="shared" ref="F1575:M1575" si="526">F1576</f>
        <v>0</v>
      </c>
      <c r="G1575" s="424">
        <f t="shared" si="526"/>
        <v>0</v>
      </c>
      <c r="H1575" s="424">
        <f t="shared" si="526"/>
        <v>0</v>
      </c>
      <c r="I1575" s="424">
        <f t="shared" si="526"/>
        <v>0</v>
      </c>
      <c r="J1575" s="424">
        <f t="shared" si="526"/>
        <v>0</v>
      </c>
      <c r="K1575" s="424">
        <f t="shared" si="526"/>
        <v>0</v>
      </c>
      <c r="L1575" s="424">
        <f t="shared" si="526"/>
        <v>0</v>
      </c>
      <c r="M1575" s="424">
        <f t="shared" si="526"/>
        <v>0</v>
      </c>
      <c r="N1575" s="23"/>
      <c r="O1575" s="23"/>
    </row>
    <row r="1576" spans="1:15">
      <c r="A1576" s="413"/>
      <c r="B1576" s="475" t="s">
        <v>645</v>
      </c>
      <c r="C1576" s="476"/>
      <c r="D1576" s="420" t="s">
        <v>646</v>
      </c>
      <c r="E1576" s="94">
        <f t="shared" si="524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324" t="s">
        <v>647</v>
      </c>
      <c r="B1577" s="1325"/>
      <c r="C1577" s="1326"/>
      <c r="D1577" s="477"/>
      <c r="E1577" s="154">
        <f t="shared" si="524"/>
        <v>1950</v>
      </c>
      <c r="F1577" s="478">
        <f>F1617</f>
        <v>0</v>
      </c>
      <c r="G1577" s="478">
        <f>G1617+G1603</f>
        <v>652</v>
      </c>
      <c r="H1577" s="478">
        <f t="shared" ref="H1577:M1577" si="527">H1617+H1603</f>
        <v>469</v>
      </c>
      <c r="I1577" s="478">
        <f t="shared" si="527"/>
        <v>469</v>
      </c>
      <c r="J1577" s="478">
        <f t="shared" si="527"/>
        <v>360</v>
      </c>
      <c r="K1577" s="478">
        <f t="shared" si="527"/>
        <v>1703</v>
      </c>
      <c r="L1577" s="478">
        <f t="shared" si="527"/>
        <v>1605</v>
      </c>
      <c r="M1577" s="478">
        <f t="shared" si="527"/>
        <v>0</v>
      </c>
      <c r="N1577" s="23"/>
      <c r="O1577" s="23"/>
    </row>
    <row r="1578" spans="1:15" ht="14.25" customHeight="1">
      <c r="A1578" s="785"/>
      <c r="B1578" s="407" t="s">
        <v>768</v>
      </c>
      <c r="C1578" s="786"/>
      <c r="D1578" s="477"/>
      <c r="E1578" s="154">
        <f t="shared" si="524"/>
        <v>1707</v>
      </c>
      <c r="F1578" s="478"/>
      <c r="G1578" s="478">
        <f t="shared" ref="G1578:M1578" si="528">G1579+G1590+G1603</f>
        <v>409</v>
      </c>
      <c r="H1578" s="478">
        <f t="shared" si="528"/>
        <v>469</v>
      </c>
      <c r="I1578" s="478">
        <f t="shared" si="528"/>
        <v>469</v>
      </c>
      <c r="J1578" s="478">
        <f t="shared" si="528"/>
        <v>360</v>
      </c>
      <c r="K1578" s="478">
        <f t="shared" si="528"/>
        <v>1703</v>
      </c>
      <c r="L1578" s="478">
        <f t="shared" si="528"/>
        <v>1605</v>
      </c>
      <c r="M1578" s="478">
        <f t="shared" si="528"/>
        <v>0</v>
      </c>
      <c r="N1578" s="23"/>
      <c r="O1578" s="23"/>
    </row>
    <row r="1579" spans="1:15">
      <c r="A1579" s="413"/>
      <c r="B1579" s="787" t="s">
        <v>650</v>
      </c>
      <c r="C1579" s="538"/>
      <c r="D1579" s="539" t="s">
        <v>651</v>
      </c>
      <c r="E1579" s="94">
        <f t="shared" si="524"/>
        <v>0</v>
      </c>
      <c r="F1579" s="424">
        <f t="shared" ref="F1579:M1579" si="529">F1580</f>
        <v>0</v>
      </c>
      <c r="G1579" s="424">
        <f t="shared" si="529"/>
        <v>0</v>
      </c>
      <c r="H1579" s="424">
        <f t="shared" si="529"/>
        <v>0</v>
      </c>
      <c r="I1579" s="424">
        <f t="shared" si="529"/>
        <v>0</v>
      </c>
      <c r="J1579" s="424">
        <f t="shared" si="529"/>
        <v>0</v>
      </c>
      <c r="K1579" s="424">
        <f t="shared" si="529"/>
        <v>0</v>
      </c>
      <c r="L1579" s="424">
        <f t="shared" si="529"/>
        <v>0</v>
      </c>
      <c r="M1579" s="424">
        <f t="shared" si="529"/>
        <v>0</v>
      </c>
      <c r="N1579" s="23"/>
      <c r="O1579" s="23"/>
    </row>
    <row r="1580" spans="1:15">
      <c r="A1580" s="413"/>
      <c r="B1580" s="781" t="s">
        <v>652</v>
      </c>
      <c r="C1580" s="476"/>
      <c r="D1580" s="540" t="s">
        <v>653</v>
      </c>
      <c r="E1580" s="94">
        <f t="shared" si="524"/>
        <v>0</v>
      </c>
      <c r="F1580" s="424">
        <f t="shared" ref="F1580:M1580" si="530">F1581+F1582+F1583+F1584+F1585+F1586+F1587+F1588</f>
        <v>0</v>
      </c>
      <c r="G1580" s="424">
        <f t="shared" si="530"/>
        <v>0</v>
      </c>
      <c r="H1580" s="424">
        <f t="shared" si="530"/>
        <v>0</v>
      </c>
      <c r="I1580" s="424">
        <f t="shared" si="530"/>
        <v>0</v>
      </c>
      <c r="J1580" s="424">
        <f t="shared" si="530"/>
        <v>0</v>
      </c>
      <c r="K1580" s="424">
        <f t="shared" si="530"/>
        <v>0</v>
      </c>
      <c r="L1580" s="424">
        <f t="shared" si="530"/>
        <v>0</v>
      </c>
      <c r="M1580" s="424">
        <f t="shared" si="530"/>
        <v>0</v>
      </c>
      <c r="N1580" s="23"/>
      <c r="O1580" s="23"/>
    </row>
    <row r="1581" spans="1:15" ht="0.75" customHeight="1">
      <c r="A1581" s="413"/>
      <c r="B1581" s="541"/>
      <c r="C1581" s="542" t="s">
        <v>654</v>
      </c>
      <c r="D1581" s="539" t="s">
        <v>655</v>
      </c>
      <c r="E1581" s="94">
        <f t="shared" si="524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1.35" hidden="1">
      <c r="A1582" s="413"/>
      <c r="B1582" s="541"/>
      <c r="C1582" s="543" t="s">
        <v>656</v>
      </c>
      <c r="D1582" s="544" t="s">
        <v>657</v>
      </c>
      <c r="E1582" s="94">
        <f t="shared" si="524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1" hidden="1">
      <c r="A1583" s="413"/>
      <c r="B1583" s="541"/>
      <c r="C1583" s="543" t="s">
        <v>658</v>
      </c>
      <c r="D1583" s="544" t="s">
        <v>659</v>
      </c>
      <c r="E1583" s="94">
        <f t="shared" si="524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0.65" hidden="1">
      <c r="A1584" s="413"/>
      <c r="B1584" s="541"/>
      <c r="C1584" s="542" t="s">
        <v>660</v>
      </c>
      <c r="D1584" s="539" t="s">
        <v>661</v>
      </c>
      <c r="E1584" s="94">
        <f t="shared" si="524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1.35" hidden="1">
      <c r="A1585" s="413"/>
      <c r="B1585" s="545"/>
      <c r="C1585" s="546" t="s">
        <v>662</v>
      </c>
      <c r="D1585" s="547" t="s">
        <v>663</v>
      </c>
      <c r="E1585" s="94">
        <f t="shared" si="524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20.65" hidden="1">
      <c r="A1586" s="413"/>
      <c r="B1586" s="489"/>
      <c r="C1586" s="490" t="s">
        <v>664</v>
      </c>
      <c r="D1586" s="548" t="s">
        <v>665</v>
      </c>
      <c r="E1586" s="94">
        <f t="shared" si="524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0.65" hidden="1">
      <c r="A1587" s="413"/>
      <c r="B1587" s="549"/>
      <c r="C1587" s="550" t="s">
        <v>666</v>
      </c>
      <c r="D1587" s="551" t="s">
        <v>667</v>
      </c>
      <c r="E1587" s="94">
        <f t="shared" si="524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668</v>
      </c>
      <c r="D1588" s="439" t="s">
        <v>669</v>
      </c>
      <c r="E1588" s="94">
        <f t="shared" si="524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24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674</v>
      </c>
      <c r="C1590" s="496"/>
      <c r="D1590" s="439" t="s">
        <v>675</v>
      </c>
      <c r="E1590" s="94">
        <f t="shared" si="524"/>
        <v>0</v>
      </c>
      <c r="F1590" s="424">
        <f t="shared" ref="F1590:M1590" si="531">F1591</f>
        <v>0</v>
      </c>
      <c r="G1590" s="424">
        <f t="shared" si="531"/>
        <v>0</v>
      </c>
      <c r="H1590" s="424">
        <f t="shared" si="531"/>
        <v>0</v>
      </c>
      <c r="I1590" s="424">
        <f t="shared" si="531"/>
        <v>0</v>
      </c>
      <c r="J1590" s="424">
        <f t="shared" si="531"/>
        <v>0</v>
      </c>
      <c r="K1590" s="424">
        <f t="shared" si="531"/>
        <v>0</v>
      </c>
      <c r="L1590" s="424">
        <f t="shared" si="531"/>
        <v>0</v>
      </c>
      <c r="M1590" s="424">
        <f t="shared" si="531"/>
        <v>0</v>
      </c>
      <c r="N1590" s="23"/>
      <c r="O1590" s="23"/>
    </row>
    <row r="1591" spans="1:15" ht="16.5" customHeight="1">
      <c r="A1591" s="413"/>
      <c r="B1591" s="557" t="s">
        <v>676</v>
      </c>
      <c r="C1591" s="454"/>
      <c r="D1591" s="423" t="s">
        <v>582</v>
      </c>
      <c r="E1591" s="94">
        <f t="shared" si="524"/>
        <v>0</v>
      </c>
      <c r="F1591" s="424">
        <f t="shared" ref="F1591:M1591" si="532">F1595+F1596+F1597+F1598+F1599+F1600+F1601</f>
        <v>0</v>
      </c>
      <c r="G1591" s="424">
        <f t="shared" si="532"/>
        <v>0</v>
      </c>
      <c r="H1591" s="424">
        <f t="shared" si="532"/>
        <v>0</v>
      </c>
      <c r="I1591" s="424">
        <f t="shared" si="532"/>
        <v>0</v>
      </c>
      <c r="J1591" s="424">
        <f t="shared" si="532"/>
        <v>0</v>
      </c>
      <c r="K1591" s="424">
        <f t="shared" si="532"/>
        <v>0</v>
      </c>
      <c r="L1591" s="424">
        <f t="shared" si="532"/>
        <v>0</v>
      </c>
      <c r="M1591" s="424">
        <f t="shared" si="532"/>
        <v>0</v>
      </c>
      <c r="N1591" s="23"/>
      <c r="O1591" s="23"/>
    </row>
    <row r="1592" spans="1:15" hidden="1">
      <c r="A1592" s="413"/>
      <c r="B1592" s="498"/>
      <c r="C1592" s="499" t="s">
        <v>677</v>
      </c>
      <c r="D1592" s="558" t="s">
        <v>678</v>
      </c>
      <c r="E1592" s="94">
        <f t="shared" si="524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679</v>
      </c>
      <c r="D1593" s="558" t="s">
        <v>680</v>
      </c>
      <c r="E1593" s="94">
        <f t="shared" si="524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681</v>
      </c>
      <c r="D1594" s="558" t="s">
        <v>682</v>
      </c>
      <c r="E1594" s="94">
        <f t="shared" si="524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683</v>
      </c>
      <c r="D1595" s="423" t="s">
        <v>684</v>
      </c>
      <c r="E1595" s="94">
        <f t="shared" si="524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685</v>
      </c>
      <c r="D1596" s="423" t="s">
        <v>686</v>
      </c>
      <c r="E1596" s="94">
        <f t="shared" si="524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687</v>
      </c>
      <c r="D1597" s="423" t="s">
        <v>688</v>
      </c>
      <c r="E1597" s="94">
        <f t="shared" si="524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689</v>
      </c>
      <c r="D1598" s="423" t="s">
        <v>690</v>
      </c>
      <c r="E1598" s="94">
        <f t="shared" si="524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691</v>
      </c>
      <c r="D1599" s="423" t="s">
        <v>584</v>
      </c>
      <c r="E1599" s="94">
        <f t="shared" si="524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692</v>
      </c>
      <c r="D1600" s="423" t="s">
        <v>693</v>
      </c>
      <c r="E1600" s="94">
        <f t="shared" si="524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694</v>
      </c>
      <c r="D1601" s="423" t="s">
        <v>695</v>
      </c>
      <c r="E1601" s="94">
        <f t="shared" si="524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24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696</v>
      </c>
      <c r="C1603" s="502"/>
      <c r="D1603" s="423" t="s">
        <v>697</v>
      </c>
      <c r="E1603" s="94">
        <f t="shared" si="524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33">H1615+H1616</f>
        <v>469</v>
      </c>
      <c r="I1603" s="424">
        <f t="shared" si="533"/>
        <v>469</v>
      </c>
      <c r="J1603" s="424">
        <f t="shared" si="533"/>
        <v>360</v>
      </c>
      <c r="K1603" s="424">
        <f t="shared" si="533"/>
        <v>1703</v>
      </c>
      <c r="L1603" s="424">
        <f t="shared" si="533"/>
        <v>1605</v>
      </c>
      <c r="M1603" s="424">
        <f t="shared" si="533"/>
        <v>0</v>
      </c>
      <c r="N1603" s="23"/>
      <c r="O1603" s="23"/>
    </row>
    <row r="1604" spans="1:15" hidden="1">
      <c r="A1604" s="413"/>
      <c r="B1604" s="437" t="s">
        <v>698</v>
      </c>
      <c r="C1604" s="502"/>
      <c r="D1604" s="423" t="s">
        <v>699</v>
      </c>
      <c r="E1604" s="94">
        <f t="shared" si="524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700</v>
      </c>
      <c r="C1605" s="454"/>
      <c r="D1605" s="423" t="s">
        <v>701</v>
      </c>
      <c r="E1605" s="94">
        <f t="shared" si="524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702</v>
      </c>
      <c r="C1606" s="502"/>
      <c r="D1606" s="423" t="s">
        <v>703</v>
      </c>
      <c r="E1606" s="94">
        <f t="shared" si="524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704</v>
      </c>
      <c r="C1607" s="503"/>
      <c r="D1607" s="423" t="s">
        <v>705</v>
      </c>
      <c r="E1607" s="94">
        <f t="shared" si="524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706</v>
      </c>
      <c r="C1608" s="505"/>
      <c r="D1608" s="423" t="s">
        <v>707</v>
      </c>
      <c r="E1608" s="94">
        <f t="shared" si="524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708</v>
      </c>
      <c r="C1609" s="454"/>
      <c r="D1609" s="439" t="s">
        <v>709</v>
      </c>
      <c r="E1609" s="94">
        <f t="shared" si="524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710</v>
      </c>
      <c r="C1610" s="502"/>
      <c r="D1610" s="423" t="s">
        <v>711</v>
      </c>
      <c r="E1610" s="94">
        <f t="shared" si="524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712</v>
      </c>
      <c r="C1611" s="502"/>
      <c r="D1611" s="423" t="s">
        <v>713</v>
      </c>
      <c r="E1611" s="94">
        <f t="shared" si="524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714</v>
      </c>
      <c r="C1612" s="561"/>
      <c r="D1612" s="439" t="s">
        <v>715</v>
      </c>
      <c r="E1612" s="94">
        <f t="shared" si="524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716</v>
      </c>
      <c r="C1613" s="502"/>
      <c r="D1613" s="423" t="s">
        <v>717</v>
      </c>
      <c r="E1613" s="94">
        <f t="shared" si="524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718</v>
      </c>
      <c r="C1614" s="561"/>
      <c r="D1614" s="439" t="s">
        <v>719</v>
      </c>
      <c r="E1614" s="94">
        <f t="shared" si="524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698</v>
      </c>
      <c r="C1615" s="502"/>
      <c r="D1615" s="423" t="s">
        <v>699</v>
      </c>
      <c r="E1615" s="94">
        <f t="shared" si="524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68" t="s">
        <v>832</v>
      </c>
      <c r="C1616" s="1369"/>
      <c r="D1616" s="1184" t="s">
        <v>723</v>
      </c>
      <c r="E1616" s="94">
        <f t="shared" si="524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735</v>
      </c>
      <c r="C1617" s="462"/>
      <c r="D1617" s="439" t="s">
        <v>736</v>
      </c>
      <c r="E1617" s="94">
        <f t="shared" si="524"/>
        <v>243</v>
      </c>
      <c r="F1617" s="424">
        <f t="shared" ref="F1617:M1617" si="534">F1618+F1628</f>
        <v>0</v>
      </c>
      <c r="G1617" s="424">
        <f t="shared" si="534"/>
        <v>243</v>
      </c>
      <c r="H1617" s="424">
        <f t="shared" si="534"/>
        <v>0</v>
      </c>
      <c r="I1617" s="424">
        <f t="shared" si="534"/>
        <v>0</v>
      </c>
      <c r="J1617" s="424">
        <f t="shared" si="534"/>
        <v>0</v>
      </c>
      <c r="K1617" s="424">
        <f t="shared" si="534"/>
        <v>0</v>
      </c>
      <c r="L1617" s="424">
        <f t="shared" si="534"/>
        <v>0</v>
      </c>
      <c r="M1617" s="424">
        <f t="shared" si="534"/>
        <v>0</v>
      </c>
      <c r="N1617" s="23"/>
      <c r="O1617" s="23"/>
    </row>
    <row r="1618" spans="1:15">
      <c r="A1618" s="413"/>
      <c r="B1618" s="457" t="s">
        <v>737</v>
      </c>
      <c r="C1618" s="422"/>
      <c r="D1618" s="423" t="s">
        <v>738</v>
      </c>
      <c r="E1618" s="94">
        <f t="shared" si="524"/>
        <v>243</v>
      </c>
      <c r="F1618" s="448">
        <f t="shared" ref="F1618:M1618" si="535">F1619+F1624+F1626</f>
        <v>0</v>
      </c>
      <c r="G1618" s="448">
        <f t="shared" si="535"/>
        <v>243</v>
      </c>
      <c r="H1618" s="448">
        <f t="shared" si="535"/>
        <v>0</v>
      </c>
      <c r="I1618" s="448">
        <f t="shared" si="535"/>
        <v>0</v>
      </c>
      <c r="J1618" s="448">
        <f t="shared" si="535"/>
        <v>0</v>
      </c>
      <c r="K1618" s="448">
        <f t="shared" si="535"/>
        <v>0</v>
      </c>
      <c r="L1618" s="448">
        <f t="shared" si="535"/>
        <v>0</v>
      </c>
      <c r="M1618" s="448">
        <f t="shared" si="535"/>
        <v>0</v>
      </c>
      <c r="N1618" s="23"/>
      <c r="O1618" s="23"/>
    </row>
    <row r="1619" spans="1:15">
      <c r="A1619" s="413"/>
      <c r="B1619" s="421" t="s">
        <v>739</v>
      </c>
      <c r="C1619" s="422"/>
      <c r="D1619" s="423" t="s">
        <v>740</v>
      </c>
      <c r="E1619" s="94">
        <f t="shared" si="524"/>
        <v>243</v>
      </c>
      <c r="F1619" s="448">
        <f t="shared" ref="F1619:M1619" si="536">F1620+F1621+F1622+F1623</f>
        <v>0</v>
      </c>
      <c r="G1619" s="448">
        <f t="shared" si="536"/>
        <v>243</v>
      </c>
      <c r="H1619" s="448">
        <f t="shared" si="536"/>
        <v>0</v>
      </c>
      <c r="I1619" s="448">
        <f t="shared" si="536"/>
        <v>0</v>
      </c>
      <c r="J1619" s="448">
        <f t="shared" si="536"/>
        <v>0</v>
      </c>
      <c r="K1619" s="448">
        <f t="shared" si="536"/>
        <v>0</v>
      </c>
      <c r="L1619" s="448">
        <f t="shared" si="536"/>
        <v>0</v>
      </c>
      <c r="M1619" s="448">
        <f t="shared" si="536"/>
        <v>0</v>
      </c>
      <c r="N1619" s="23"/>
      <c r="O1619" s="23"/>
    </row>
    <row r="1620" spans="1:15" ht="16.5" customHeight="1">
      <c r="A1620" s="788"/>
      <c r="B1620" s="425"/>
      <c r="C1620" s="422" t="s">
        <v>741</v>
      </c>
      <c r="D1620" s="423" t="s">
        <v>742</v>
      </c>
      <c r="E1620" s="94">
        <f t="shared" si="524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743</v>
      </c>
      <c r="D1621" s="423" t="s">
        <v>744</v>
      </c>
      <c r="E1621" s="94">
        <f t="shared" si="524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745</v>
      </c>
      <c r="D1622" s="423" t="s">
        <v>746</v>
      </c>
      <c r="E1622" s="94">
        <f t="shared" si="524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747</v>
      </c>
      <c r="D1623" s="423" t="s">
        <v>748</v>
      </c>
      <c r="E1623" s="94">
        <f t="shared" si="524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749</v>
      </c>
      <c r="C1624" s="462"/>
      <c r="D1624" s="439" t="s">
        <v>750</v>
      </c>
      <c r="E1624" s="94">
        <f t="shared" si="524"/>
        <v>0</v>
      </c>
      <c r="F1624" s="424">
        <f t="shared" ref="F1624:M1624" si="537">F1625</f>
        <v>0</v>
      </c>
      <c r="G1624" s="424">
        <f t="shared" si="537"/>
        <v>0</v>
      </c>
      <c r="H1624" s="424">
        <f t="shared" si="537"/>
        <v>0</v>
      </c>
      <c r="I1624" s="424">
        <f t="shared" si="537"/>
        <v>0</v>
      </c>
      <c r="J1624" s="424">
        <f t="shared" si="537"/>
        <v>0</v>
      </c>
      <c r="K1624" s="424">
        <f t="shared" si="537"/>
        <v>0</v>
      </c>
      <c r="L1624" s="424">
        <f t="shared" si="537"/>
        <v>0</v>
      </c>
      <c r="M1624" s="424">
        <f t="shared" si="537"/>
        <v>0</v>
      </c>
      <c r="N1624" s="23"/>
      <c r="O1624" s="23"/>
    </row>
    <row r="1625" spans="1:15">
      <c r="A1625" s="413"/>
      <c r="B1625" s="425"/>
      <c r="C1625" s="428" t="s">
        <v>751</v>
      </c>
      <c r="D1625" s="423" t="s">
        <v>752</v>
      </c>
      <c r="E1625" s="94">
        <f t="shared" si="524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753</v>
      </c>
      <c r="C1626" s="462"/>
      <c r="D1626" s="439" t="s">
        <v>754</v>
      </c>
      <c r="E1626" s="94">
        <f t="shared" si="524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24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755</v>
      </c>
      <c r="C1628" s="462"/>
      <c r="D1628" s="439" t="s">
        <v>756</v>
      </c>
      <c r="E1628" s="94">
        <f t="shared" si="524"/>
        <v>0</v>
      </c>
      <c r="F1628" s="424">
        <f t="shared" ref="F1628:M1629" si="538">F1629</f>
        <v>0</v>
      </c>
      <c r="G1628" s="424">
        <f t="shared" si="538"/>
        <v>0</v>
      </c>
      <c r="H1628" s="424">
        <f t="shared" si="538"/>
        <v>0</v>
      </c>
      <c r="I1628" s="424">
        <f t="shared" si="538"/>
        <v>0</v>
      </c>
      <c r="J1628" s="424">
        <f t="shared" si="538"/>
        <v>0</v>
      </c>
      <c r="K1628" s="424">
        <f t="shared" si="538"/>
        <v>0</v>
      </c>
      <c r="L1628" s="424">
        <f t="shared" si="538"/>
        <v>0</v>
      </c>
      <c r="M1628" s="424">
        <f t="shared" si="538"/>
        <v>0</v>
      </c>
      <c r="N1628" s="23"/>
      <c r="O1628" s="23"/>
    </row>
    <row r="1629" spans="1:15">
      <c r="A1629" s="413"/>
      <c r="B1629" s="514" t="s">
        <v>757</v>
      </c>
      <c r="C1629" s="515"/>
      <c r="D1629" s="439" t="s">
        <v>758</v>
      </c>
      <c r="E1629" s="94">
        <f t="shared" si="524"/>
        <v>0</v>
      </c>
      <c r="F1629" s="424">
        <f t="shared" si="538"/>
        <v>0</v>
      </c>
      <c r="G1629" s="424">
        <f t="shared" si="538"/>
        <v>0</v>
      </c>
      <c r="H1629" s="424">
        <f t="shared" si="538"/>
        <v>0</v>
      </c>
      <c r="I1629" s="424">
        <f t="shared" si="538"/>
        <v>0</v>
      </c>
      <c r="J1629" s="424">
        <f t="shared" si="538"/>
        <v>0</v>
      </c>
      <c r="K1629" s="424">
        <f t="shared" si="538"/>
        <v>0</v>
      </c>
      <c r="L1629" s="424">
        <f t="shared" si="538"/>
        <v>0</v>
      </c>
      <c r="M1629" s="424">
        <f t="shared" si="538"/>
        <v>0</v>
      </c>
      <c r="N1629" s="23"/>
      <c r="O1629" s="23"/>
    </row>
    <row r="1630" spans="1:15" ht="12" customHeight="1">
      <c r="A1630" s="413"/>
      <c r="B1630" s="430"/>
      <c r="C1630" s="428" t="s">
        <v>759</v>
      </c>
      <c r="D1630" s="439" t="s">
        <v>760</v>
      </c>
      <c r="E1630" s="94">
        <f t="shared" si="524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24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643</v>
      </c>
      <c r="C1632" s="462"/>
      <c r="D1632" s="439" t="s">
        <v>644</v>
      </c>
      <c r="E1632" s="94">
        <f t="shared" si="524"/>
        <v>0</v>
      </c>
      <c r="F1632" s="424">
        <f t="shared" ref="F1632:M1632" si="539">F1633</f>
        <v>0</v>
      </c>
      <c r="G1632" s="424">
        <f t="shared" si="539"/>
        <v>0</v>
      </c>
      <c r="H1632" s="424">
        <f t="shared" si="539"/>
        <v>0</v>
      </c>
      <c r="I1632" s="424">
        <f t="shared" si="539"/>
        <v>0</v>
      </c>
      <c r="J1632" s="424">
        <f t="shared" si="539"/>
        <v>0</v>
      </c>
      <c r="K1632" s="424">
        <f t="shared" si="539"/>
        <v>0</v>
      </c>
      <c r="L1632" s="424">
        <f t="shared" si="539"/>
        <v>0</v>
      </c>
      <c r="M1632" s="424">
        <f t="shared" si="539"/>
        <v>0</v>
      </c>
      <c r="N1632" s="23"/>
      <c r="O1632" s="23"/>
    </row>
    <row r="1633" spans="1:15">
      <c r="A1633" s="413"/>
      <c r="B1633" s="425" t="s">
        <v>645</v>
      </c>
      <c r="C1633" s="462"/>
      <c r="D1633" s="439" t="s">
        <v>646</v>
      </c>
      <c r="E1633" s="94">
        <f t="shared" si="524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776</v>
      </c>
      <c r="B1634" s="517"/>
      <c r="C1634" s="517"/>
      <c r="D1634" s="518"/>
      <c r="E1634" s="217">
        <f t="shared" si="524"/>
        <v>26242</v>
      </c>
      <c r="F1634" s="218"/>
      <c r="G1634" s="218">
        <f>G1644+G1645+G1648</f>
        <v>5262</v>
      </c>
      <c r="H1634" s="218">
        <f t="shared" ref="H1634:M1634" si="540">H1644+H1645+H1648</f>
        <v>10188</v>
      </c>
      <c r="I1634" s="218">
        <f t="shared" si="540"/>
        <v>4609</v>
      </c>
      <c r="J1634" s="218">
        <f t="shared" si="540"/>
        <v>6183</v>
      </c>
      <c r="K1634" s="218">
        <f t="shared" si="540"/>
        <v>26145</v>
      </c>
      <c r="L1634" s="218">
        <f t="shared" si="540"/>
        <v>26191</v>
      </c>
      <c r="M1634" s="218">
        <f t="shared" si="540"/>
        <v>24725</v>
      </c>
      <c r="N1634" s="23"/>
      <c r="O1634" s="23"/>
    </row>
    <row r="1635" spans="1:15">
      <c r="A1635" s="519"/>
      <c r="B1635" s="789" t="s">
        <v>833</v>
      </c>
      <c r="C1635" s="790"/>
      <c r="D1635" s="518" t="s">
        <v>834</v>
      </c>
      <c r="E1635" s="94">
        <f t="shared" si="524"/>
        <v>0</v>
      </c>
      <c r="F1635" s="448">
        <f t="shared" ref="F1635:M1635" si="541">F1636+F1637</f>
        <v>0</v>
      </c>
      <c r="G1635" s="448">
        <f t="shared" si="541"/>
        <v>0</v>
      </c>
      <c r="H1635" s="448">
        <f t="shared" si="541"/>
        <v>0</v>
      </c>
      <c r="I1635" s="448">
        <f t="shared" si="541"/>
        <v>0</v>
      </c>
      <c r="J1635" s="448">
        <f t="shared" si="541"/>
        <v>0</v>
      </c>
      <c r="K1635" s="448">
        <f t="shared" si="541"/>
        <v>0</v>
      </c>
      <c r="L1635" s="448">
        <f t="shared" si="541"/>
        <v>0</v>
      </c>
      <c r="M1635" s="448">
        <f t="shared" si="541"/>
        <v>0</v>
      </c>
      <c r="N1635" s="23"/>
      <c r="O1635" s="23"/>
    </row>
    <row r="1636" spans="1:15">
      <c r="A1636" s="519"/>
      <c r="B1636" s="789"/>
      <c r="C1636" s="789" t="s">
        <v>835</v>
      </c>
      <c r="D1636" s="524" t="s">
        <v>836</v>
      </c>
      <c r="E1636" s="94">
        <f t="shared" si="524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837</v>
      </c>
      <c r="D1637" s="524" t="s">
        <v>838</v>
      </c>
      <c r="E1637" s="94">
        <f t="shared" si="524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839</v>
      </c>
      <c r="C1638" s="791"/>
      <c r="D1638" s="518" t="s">
        <v>840</v>
      </c>
      <c r="E1638" s="94">
        <f t="shared" ref="E1638:E1703" si="542">G1638+H1638+I1638+J1638</f>
        <v>0</v>
      </c>
      <c r="F1638" s="448">
        <f t="shared" ref="F1638:M1638" si="543">F1639+F1640+F1641</f>
        <v>0</v>
      </c>
      <c r="G1638" s="448">
        <f t="shared" si="543"/>
        <v>0</v>
      </c>
      <c r="H1638" s="448">
        <f t="shared" si="543"/>
        <v>0</v>
      </c>
      <c r="I1638" s="448">
        <f t="shared" si="543"/>
        <v>0</v>
      </c>
      <c r="J1638" s="448">
        <f t="shared" si="543"/>
        <v>0</v>
      </c>
      <c r="K1638" s="448">
        <f t="shared" si="543"/>
        <v>0</v>
      </c>
      <c r="L1638" s="448">
        <f t="shared" si="543"/>
        <v>0</v>
      </c>
      <c r="M1638" s="448">
        <f t="shared" si="543"/>
        <v>0</v>
      </c>
      <c r="N1638" s="23"/>
      <c r="O1638" s="23"/>
    </row>
    <row r="1639" spans="1:15">
      <c r="A1639" s="519"/>
      <c r="B1639" s="789"/>
      <c r="C1639" s="523" t="s">
        <v>841</v>
      </c>
      <c r="D1639" s="524" t="s">
        <v>842</v>
      </c>
      <c r="E1639" s="94">
        <f t="shared" si="542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843</v>
      </c>
      <c r="D1640" s="524" t="s">
        <v>844</v>
      </c>
      <c r="E1640" s="94">
        <f t="shared" si="542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845</v>
      </c>
      <c r="D1641" s="524" t="s">
        <v>846</v>
      </c>
      <c r="E1641" s="94">
        <f t="shared" si="542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847</v>
      </c>
      <c r="C1642" s="523"/>
      <c r="D1642" s="518" t="s">
        <v>848</v>
      </c>
      <c r="E1642" s="94">
        <f t="shared" si="542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849</v>
      </c>
      <c r="C1643" s="792"/>
      <c r="D1643" s="518" t="s">
        <v>850</v>
      </c>
      <c r="E1643" s="94">
        <f t="shared" si="542"/>
        <v>11161</v>
      </c>
      <c r="F1643" s="448">
        <f t="shared" ref="F1643:M1643" si="544">F1644</f>
        <v>0</v>
      </c>
      <c r="G1643" s="218">
        <f t="shared" si="544"/>
        <v>1462</v>
      </c>
      <c r="H1643" s="218">
        <f t="shared" si="544"/>
        <v>4388</v>
      </c>
      <c r="I1643" s="218">
        <f t="shared" si="544"/>
        <v>2809</v>
      </c>
      <c r="J1643" s="218">
        <f t="shared" si="544"/>
        <v>2502</v>
      </c>
      <c r="K1643" s="218">
        <f t="shared" si="544"/>
        <v>11064</v>
      </c>
      <c r="L1643" s="218">
        <f t="shared" si="544"/>
        <v>11110</v>
      </c>
      <c r="M1643" s="218">
        <f t="shared" si="544"/>
        <v>9644</v>
      </c>
      <c r="N1643" s="23"/>
      <c r="O1643" s="23"/>
    </row>
    <row r="1644" spans="1:15">
      <c r="A1644" s="519"/>
      <c r="B1644" s="523"/>
      <c r="C1644" s="523" t="s">
        <v>851</v>
      </c>
      <c r="D1644" s="524" t="s">
        <v>852</v>
      </c>
      <c r="E1644" s="94">
        <f t="shared" si="542"/>
        <v>11161</v>
      </c>
      <c r="F1644" s="448"/>
      <c r="G1644" s="793">
        <f t="shared" ref="G1644:M1644" si="545">G1518+G1519+G1552+G1558+G1577</f>
        <v>1462</v>
      </c>
      <c r="H1644" s="793">
        <f t="shared" si="545"/>
        <v>4388</v>
      </c>
      <c r="I1644" s="793">
        <f t="shared" si="545"/>
        <v>2809</v>
      </c>
      <c r="J1644" s="793">
        <f t="shared" si="545"/>
        <v>2502</v>
      </c>
      <c r="K1644" s="793">
        <f t="shared" si="545"/>
        <v>11064</v>
      </c>
      <c r="L1644" s="793">
        <f t="shared" si="545"/>
        <v>11110</v>
      </c>
      <c r="M1644" s="793">
        <f t="shared" si="545"/>
        <v>9644</v>
      </c>
      <c r="N1644" s="23"/>
      <c r="O1644" s="23"/>
    </row>
    <row r="1645" spans="1:15">
      <c r="A1645" s="519"/>
      <c r="B1645" s="523" t="s">
        <v>853</v>
      </c>
      <c r="C1645" s="523"/>
      <c r="D1645" s="518" t="s">
        <v>854</v>
      </c>
      <c r="E1645" s="94">
        <f t="shared" si="542"/>
        <v>0</v>
      </c>
      <c r="F1645" s="448">
        <f t="shared" ref="F1645:M1645" si="546">F1646+F1647</f>
        <v>0</v>
      </c>
      <c r="G1645" s="218">
        <f t="shared" si="546"/>
        <v>0</v>
      </c>
      <c r="H1645" s="218">
        <f t="shared" si="546"/>
        <v>0</v>
      </c>
      <c r="I1645" s="218">
        <f t="shared" si="546"/>
        <v>0</v>
      </c>
      <c r="J1645" s="218">
        <f t="shared" si="546"/>
        <v>0</v>
      </c>
      <c r="K1645" s="218">
        <f t="shared" si="546"/>
        <v>0</v>
      </c>
      <c r="L1645" s="218">
        <f t="shared" si="546"/>
        <v>0</v>
      </c>
      <c r="M1645" s="218">
        <f t="shared" si="546"/>
        <v>0</v>
      </c>
      <c r="N1645" s="23"/>
      <c r="O1645" s="23"/>
    </row>
    <row r="1646" spans="1:15">
      <c r="A1646" s="519"/>
      <c r="B1646" s="523"/>
      <c r="C1646" s="789" t="s">
        <v>855</v>
      </c>
      <c r="D1646" s="524" t="s">
        <v>856</v>
      </c>
      <c r="E1646" s="94">
        <f t="shared" si="542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857</v>
      </c>
      <c r="D1647" s="524" t="s">
        <v>858</v>
      </c>
      <c r="E1647" s="94">
        <f t="shared" si="542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859</v>
      </c>
      <c r="C1648" s="567"/>
      <c r="D1648" s="518" t="s">
        <v>860</v>
      </c>
      <c r="E1648" s="94">
        <f t="shared" si="542"/>
        <v>15081</v>
      </c>
      <c r="F1648" s="448"/>
      <c r="G1648" s="448">
        <f>G1553</f>
        <v>3800</v>
      </c>
      <c r="H1648" s="448">
        <f t="shared" ref="H1648:M1648" si="547">H1553</f>
        <v>5800</v>
      </c>
      <c r="I1648" s="448">
        <f t="shared" si="547"/>
        <v>1800</v>
      </c>
      <c r="J1648" s="448">
        <f>J1553+J1576</f>
        <v>3681</v>
      </c>
      <c r="K1648" s="448">
        <f t="shared" si="547"/>
        <v>15081</v>
      </c>
      <c r="L1648" s="448">
        <f t="shared" si="547"/>
        <v>15081</v>
      </c>
      <c r="M1648" s="448">
        <f t="shared" si="547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42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861</v>
      </c>
      <c r="B1650" s="796"/>
      <c r="C1650" s="797"/>
      <c r="D1650" s="573" t="s">
        <v>862</v>
      </c>
      <c r="E1650" s="402">
        <f t="shared" si="542"/>
        <v>32496</v>
      </c>
      <c r="F1650" s="575">
        <f t="shared" ref="F1650:M1650" si="548">F1770+F1773+F1774</f>
        <v>0</v>
      </c>
      <c r="G1650" s="575">
        <f t="shared" si="548"/>
        <v>6160</v>
      </c>
      <c r="H1650" s="575">
        <f t="shared" si="548"/>
        <v>19131</v>
      </c>
      <c r="I1650" s="575">
        <f t="shared" si="548"/>
        <v>3560</v>
      </c>
      <c r="J1650" s="575">
        <f t="shared" si="548"/>
        <v>3645</v>
      </c>
      <c r="K1650" s="575">
        <f t="shared" si="548"/>
        <v>8160</v>
      </c>
      <c r="L1650" s="575">
        <f t="shared" si="548"/>
        <v>8160</v>
      </c>
      <c r="M1650" s="575">
        <f t="shared" si="548"/>
        <v>8160</v>
      </c>
      <c r="N1650" s="23"/>
      <c r="O1650" s="23"/>
    </row>
    <row r="1651" spans="1:15">
      <c r="A1651" s="1303" t="s">
        <v>522</v>
      </c>
      <c r="B1651" s="1436"/>
      <c r="C1651" s="1437"/>
      <c r="D1651" s="266"/>
      <c r="E1651" s="402">
        <f t="shared" si="542"/>
        <v>32496</v>
      </c>
      <c r="F1651" s="268"/>
      <c r="G1651" s="268">
        <f>G1653+G1713</f>
        <v>6160</v>
      </c>
      <c r="H1651" s="268">
        <f t="shared" ref="H1651:M1651" si="549">H1653+H1713</f>
        <v>19131</v>
      </c>
      <c r="I1651" s="268">
        <f t="shared" si="549"/>
        <v>3560</v>
      </c>
      <c r="J1651" s="268">
        <f t="shared" si="549"/>
        <v>3645</v>
      </c>
      <c r="K1651" s="268">
        <f t="shared" si="549"/>
        <v>8160</v>
      </c>
      <c r="L1651" s="268">
        <f t="shared" si="549"/>
        <v>8160</v>
      </c>
      <c r="M1651" s="268">
        <f t="shared" si="549"/>
        <v>8160</v>
      </c>
      <c r="N1651" s="23"/>
      <c r="O1651" s="23"/>
    </row>
    <row r="1652" spans="1:15">
      <c r="A1652" s="768"/>
      <c r="B1652" s="414" t="s">
        <v>523</v>
      </c>
      <c r="C1652" s="798"/>
      <c r="D1652" s="576"/>
      <c r="E1652" s="402">
        <f t="shared" si="542"/>
        <v>32496</v>
      </c>
      <c r="F1652" s="575">
        <f>F1771+F1774+F1775</f>
        <v>0</v>
      </c>
      <c r="G1652" s="575">
        <f t="shared" ref="G1652:M1652" si="550">G1654+G1714</f>
        <v>6160</v>
      </c>
      <c r="H1652" s="575">
        <f t="shared" si="550"/>
        <v>19131</v>
      </c>
      <c r="I1652" s="575">
        <f t="shared" si="550"/>
        <v>3560</v>
      </c>
      <c r="J1652" s="575">
        <f t="shared" si="550"/>
        <v>3645</v>
      </c>
      <c r="K1652" s="575">
        <f t="shared" si="550"/>
        <v>8160</v>
      </c>
      <c r="L1652" s="575">
        <f t="shared" si="550"/>
        <v>8160</v>
      </c>
      <c r="M1652" s="575">
        <f t="shared" si="550"/>
        <v>8160</v>
      </c>
      <c r="N1652" s="23"/>
      <c r="O1652" s="23"/>
    </row>
    <row r="1653" spans="1:15">
      <c r="A1653" s="754"/>
      <c r="B1653" s="272" t="s">
        <v>524</v>
      </c>
      <c r="C1653" s="273"/>
      <c r="D1653" s="274"/>
      <c r="E1653" s="799">
        <f t="shared" si="542"/>
        <v>14410</v>
      </c>
      <c r="F1653" s="276">
        <f>F1654</f>
        <v>0</v>
      </c>
      <c r="G1653" s="276">
        <f>G1654+G1711</f>
        <v>3120</v>
      </c>
      <c r="H1653" s="276">
        <f t="shared" ref="H1653:M1653" si="551">H1654+H1711</f>
        <v>4085</v>
      </c>
      <c r="I1653" s="276">
        <f t="shared" si="551"/>
        <v>3560</v>
      </c>
      <c r="J1653" s="276">
        <f t="shared" si="551"/>
        <v>3645</v>
      </c>
      <c r="K1653" s="276">
        <f t="shared" si="551"/>
        <v>8160</v>
      </c>
      <c r="L1653" s="276">
        <f t="shared" si="551"/>
        <v>8160</v>
      </c>
      <c r="M1653" s="276">
        <f t="shared" si="551"/>
        <v>8160</v>
      </c>
      <c r="N1653" s="23"/>
      <c r="O1653" s="23"/>
    </row>
    <row r="1654" spans="1:15" ht="17.25" customHeight="1">
      <c r="A1654" s="410"/>
      <c r="B1654" s="414" t="s">
        <v>525</v>
      </c>
      <c r="C1654" s="772"/>
      <c r="D1654" s="773" t="s">
        <v>526</v>
      </c>
      <c r="E1654" s="154">
        <f t="shared" si="542"/>
        <v>14410</v>
      </c>
      <c r="F1654" s="101">
        <f t="shared" ref="F1654:M1654" si="552">F1655+F1656+F1657+F1662+F1666+F1668+F1680+F1686+F1693</f>
        <v>0</v>
      </c>
      <c r="G1654" s="101">
        <f t="shared" si="552"/>
        <v>3120</v>
      </c>
      <c r="H1654" s="101">
        <f t="shared" si="552"/>
        <v>4085</v>
      </c>
      <c r="I1654" s="101">
        <f t="shared" si="552"/>
        <v>3560</v>
      </c>
      <c r="J1654" s="101">
        <f t="shared" si="552"/>
        <v>3645</v>
      </c>
      <c r="K1654" s="101">
        <f t="shared" si="552"/>
        <v>8160</v>
      </c>
      <c r="L1654" s="101">
        <f t="shared" si="552"/>
        <v>8160</v>
      </c>
      <c r="M1654" s="101">
        <f t="shared" si="552"/>
        <v>8160</v>
      </c>
      <c r="N1654" s="23"/>
      <c r="O1654" s="23"/>
    </row>
    <row r="1655" spans="1:15" ht="19.5" customHeight="1">
      <c r="A1655" s="413"/>
      <c r="B1655" s="414"/>
      <c r="C1655" s="415" t="s">
        <v>527</v>
      </c>
      <c r="D1655" s="416" t="s">
        <v>528</v>
      </c>
      <c r="E1655" s="94">
        <f t="shared" si="542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529</v>
      </c>
      <c r="D1656" s="420" t="s">
        <v>530</v>
      </c>
      <c r="E1656" s="94">
        <f t="shared" si="542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531</v>
      </c>
      <c r="C1657" s="775"/>
      <c r="D1657" s="420" t="s">
        <v>532</v>
      </c>
      <c r="E1657" s="154">
        <f t="shared" si="542"/>
        <v>0</v>
      </c>
      <c r="F1657" s="101">
        <f t="shared" ref="F1657:M1657" si="553">F1658+F1659+F1660</f>
        <v>0</v>
      </c>
      <c r="G1657" s="101">
        <f t="shared" si="553"/>
        <v>0</v>
      </c>
      <c r="H1657" s="101">
        <f t="shared" si="553"/>
        <v>0</v>
      </c>
      <c r="I1657" s="101">
        <f t="shared" si="553"/>
        <v>0</v>
      </c>
      <c r="J1657" s="101">
        <f t="shared" si="553"/>
        <v>0</v>
      </c>
      <c r="K1657" s="101">
        <f t="shared" si="553"/>
        <v>0</v>
      </c>
      <c r="L1657" s="101">
        <f t="shared" si="553"/>
        <v>0</v>
      </c>
      <c r="M1657" s="101">
        <f t="shared" si="553"/>
        <v>0</v>
      </c>
      <c r="N1657" s="23"/>
      <c r="O1657" s="23"/>
    </row>
    <row r="1658" spans="1:15" hidden="1">
      <c r="A1658" s="413"/>
      <c r="B1658" s="800" t="s">
        <v>533</v>
      </c>
      <c r="C1658" s="775"/>
      <c r="D1658" s="420" t="s">
        <v>534</v>
      </c>
      <c r="E1658" s="94">
        <f t="shared" si="542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535</v>
      </c>
      <c r="C1659" s="778"/>
      <c r="D1659" s="420" t="s">
        <v>129</v>
      </c>
      <c r="E1659" s="94">
        <f t="shared" si="542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536</v>
      </c>
      <c r="C1660" s="777"/>
      <c r="D1660" s="420" t="s">
        <v>537</v>
      </c>
      <c r="E1660" s="94">
        <f t="shared" si="542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42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538</v>
      </c>
      <c r="C1662" s="777"/>
      <c r="D1662" s="420" t="s">
        <v>539</v>
      </c>
      <c r="E1662" s="154">
        <f t="shared" si="542"/>
        <v>0</v>
      </c>
      <c r="F1662" s="101">
        <f t="shared" ref="F1662:M1662" si="554">F1663+F1664+F1665</f>
        <v>0</v>
      </c>
      <c r="G1662" s="101">
        <f t="shared" si="554"/>
        <v>0</v>
      </c>
      <c r="H1662" s="101">
        <f t="shared" si="554"/>
        <v>0</v>
      </c>
      <c r="I1662" s="101">
        <f t="shared" si="554"/>
        <v>0</v>
      </c>
      <c r="J1662" s="101">
        <f t="shared" si="554"/>
        <v>0</v>
      </c>
      <c r="K1662" s="101">
        <f t="shared" si="554"/>
        <v>0</v>
      </c>
      <c r="L1662" s="101">
        <f t="shared" si="554"/>
        <v>0</v>
      </c>
      <c r="M1662" s="101">
        <f t="shared" si="554"/>
        <v>0</v>
      </c>
      <c r="N1662" s="23"/>
      <c r="O1662" s="23"/>
    </row>
    <row r="1663" spans="1:15" hidden="1">
      <c r="A1663" s="413"/>
      <c r="B1663" s="776"/>
      <c r="C1663" s="777" t="s">
        <v>540</v>
      </c>
      <c r="D1663" s="420" t="s">
        <v>541</v>
      </c>
      <c r="E1663" s="94">
        <f t="shared" si="542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542</v>
      </c>
      <c r="D1664" s="779" t="s">
        <v>543</v>
      </c>
      <c r="E1664" s="94">
        <f t="shared" si="542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544</v>
      </c>
      <c r="D1665" s="539" t="s">
        <v>545</v>
      </c>
      <c r="E1665" s="94">
        <f t="shared" si="542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546</v>
      </c>
      <c r="C1666" s="782"/>
      <c r="D1666" s="783" t="s">
        <v>547</v>
      </c>
      <c r="E1666" s="154">
        <f t="shared" si="542"/>
        <v>0</v>
      </c>
      <c r="F1666" s="101">
        <f t="shared" ref="F1666:M1666" si="555">F1667</f>
        <v>0</v>
      </c>
      <c r="G1666" s="101">
        <f t="shared" si="555"/>
        <v>0</v>
      </c>
      <c r="H1666" s="101">
        <f t="shared" si="555"/>
        <v>0</v>
      </c>
      <c r="I1666" s="101">
        <f t="shared" si="555"/>
        <v>0</v>
      </c>
      <c r="J1666" s="101">
        <f t="shared" si="555"/>
        <v>0</v>
      </c>
      <c r="K1666" s="101">
        <f t="shared" si="555"/>
        <v>0</v>
      </c>
      <c r="L1666" s="101">
        <f t="shared" si="555"/>
        <v>0</v>
      </c>
      <c r="M1666" s="101">
        <f t="shared" si="555"/>
        <v>0</v>
      </c>
      <c r="N1666" s="23"/>
      <c r="O1666" s="23"/>
    </row>
    <row r="1667" spans="1:15" hidden="1">
      <c r="A1667" s="413"/>
      <c r="B1667" s="475" t="s">
        <v>548</v>
      </c>
      <c r="C1667" s="784"/>
      <c r="D1667" s="783" t="s">
        <v>549</v>
      </c>
      <c r="E1667" s="154">
        <f t="shared" si="542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1" hidden="1">
      <c r="A1668" s="413"/>
      <c r="B1668" s="781"/>
      <c r="C1668" s="777" t="s">
        <v>550</v>
      </c>
      <c r="D1668" s="783" t="s">
        <v>551</v>
      </c>
      <c r="E1668" s="154">
        <f t="shared" si="542"/>
        <v>14410</v>
      </c>
      <c r="F1668" s="101">
        <f t="shared" ref="F1668:M1668" si="556">F1669</f>
        <v>0</v>
      </c>
      <c r="G1668" s="101">
        <f t="shared" si="556"/>
        <v>3120</v>
      </c>
      <c r="H1668" s="101">
        <f t="shared" si="556"/>
        <v>4085</v>
      </c>
      <c r="I1668" s="101">
        <f t="shared" si="556"/>
        <v>3560</v>
      </c>
      <c r="J1668" s="101">
        <f t="shared" si="556"/>
        <v>3645</v>
      </c>
      <c r="K1668" s="101">
        <f t="shared" si="556"/>
        <v>8160</v>
      </c>
      <c r="L1668" s="101">
        <f t="shared" si="556"/>
        <v>8160</v>
      </c>
      <c r="M1668" s="101">
        <f t="shared" si="556"/>
        <v>8160</v>
      </c>
      <c r="N1668" s="23"/>
      <c r="O1668" s="23"/>
    </row>
    <row r="1669" spans="1:15" ht="31.5" customHeight="1">
      <c r="A1669" s="413"/>
      <c r="B1669" s="1361" t="s">
        <v>764</v>
      </c>
      <c r="C1669" s="1362"/>
      <c r="D1669" s="540" t="s">
        <v>553</v>
      </c>
      <c r="E1669" s="94">
        <f t="shared" si="542"/>
        <v>14410</v>
      </c>
      <c r="F1669" s="424">
        <f t="shared" ref="F1669:M1669" si="557">F1670+F1671+F1672+F1673+F1674+F1675+F1676+F1677+F1678+F1679</f>
        <v>0</v>
      </c>
      <c r="G1669" s="458">
        <f t="shared" si="557"/>
        <v>3120</v>
      </c>
      <c r="H1669" s="458">
        <f t="shared" si="557"/>
        <v>4085</v>
      </c>
      <c r="I1669" s="458">
        <f t="shared" si="557"/>
        <v>3560</v>
      </c>
      <c r="J1669" s="458">
        <f t="shared" si="557"/>
        <v>3645</v>
      </c>
      <c r="K1669" s="458">
        <f t="shared" si="557"/>
        <v>8160</v>
      </c>
      <c r="L1669" s="458">
        <f t="shared" si="557"/>
        <v>8160</v>
      </c>
      <c r="M1669" s="458">
        <f t="shared" si="557"/>
        <v>8160</v>
      </c>
      <c r="N1669" s="23"/>
      <c r="O1669" s="23"/>
    </row>
    <row r="1670" spans="1:15">
      <c r="A1670" s="413"/>
      <c r="B1670" s="802"/>
      <c r="C1670" s="803" t="s">
        <v>554</v>
      </c>
      <c r="D1670" s="804" t="s">
        <v>555</v>
      </c>
      <c r="E1670" s="94">
        <f t="shared" si="542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556</v>
      </c>
      <c r="D1671" s="433" t="s">
        <v>557</v>
      </c>
      <c r="E1671" s="94">
        <f t="shared" si="542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558</v>
      </c>
      <c r="D1672" s="540" t="s">
        <v>559</v>
      </c>
      <c r="E1672" s="94">
        <f t="shared" si="542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560</v>
      </c>
      <c r="D1673" s="420" t="s">
        <v>561</v>
      </c>
      <c r="E1673" s="94">
        <f t="shared" si="542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562</v>
      </c>
      <c r="D1674" s="420" t="s">
        <v>563</v>
      </c>
      <c r="E1674" s="94">
        <f t="shared" si="542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1">
      <c r="A1675" s="413"/>
      <c r="B1675" s="776"/>
      <c r="C1675" s="777" t="s">
        <v>564</v>
      </c>
      <c r="D1675" s="420" t="s">
        <v>565</v>
      </c>
      <c r="E1675" s="94">
        <f t="shared" si="542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1">
      <c r="A1676" s="413"/>
      <c r="B1676" s="776"/>
      <c r="C1676" s="777" t="s">
        <v>566</v>
      </c>
      <c r="D1676" s="420" t="s">
        <v>567</v>
      </c>
      <c r="E1676" s="94">
        <f t="shared" si="542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1">
      <c r="A1677" s="413"/>
      <c r="B1677" s="801"/>
      <c r="C1677" s="777" t="s">
        <v>568</v>
      </c>
      <c r="D1677" s="420" t="s">
        <v>569</v>
      </c>
      <c r="E1677" s="94">
        <f t="shared" si="542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58">2000+850+3010+1315+985</f>
        <v>8160</v>
      </c>
      <c r="M1677" s="63">
        <f t="shared" si="558"/>
        <v>8160</v>
      </c>
      <c r="N1677" s="23"/>
      <c r="O1677" s="23"/>
    </row>
    <row r="1678" spans="1:15" ht="21">
      <c r="A1678" s="413"/>
      <c r="B1678" s="801"/>
      <c r="C1678" s="777" t="s">
        <v>570</v>
      </c>
      <c r="D1678" s="420" t="s">
        <v>571</v>
      </c>
      <c r="E1678" s="94">
        <f t="shared" si="542"/>
        <v>6250</v>
      </c>
      <c r="F1678" s="417"/>
      <c r="G1678" s="417">
        <v>1000</v>
      </c>
      <c r="H1678" s="417">
        <v>2000</v>
      </c>
      <c r="I1678" s="417">
        <v>1500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572</v>
      </c>
      <c r="D1679" s="420" t="s">
        <v>573</v>
      </c>
      <c r="E1679" s="94">
        <f t="shared" si="542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578</v>
      </c>
      <c r="D1680" s="423" t="s">
        <v>579</v>
      </c>
      <c r="E1680" s="94">
        <f t="shared" si="542"/>
        <v>0</v>
      </c>
      <c r="F1680" s="448">
        <f t="shared" ref="F1680:M1680" si="559">F1681+F1683</f>
        <v>0</v>
      </c>
      <c r="G1680" s="448">
        <f t="shared" si="559"/>
        <v>0</v>
      </c>
      <c r="H1680" s="448">
        <f t="shared" si="559"/>
        <v>0</v>
      </c>
      <c r="I1680" s="448">
        <f t="shared" si="559"/>
        <v>0</v>
      </c>
      <c r="J1680" s="448">
        <f t="shared" si="559"/>
        <v>0</v>
      </c>
      <c r="K1680" s="448">
        <f t="shared" si="559"/>
        <v>0</v>
      </c>
      <c r="L1680" s="448">
        <f t="shared" si="559"/>
        <v>0</v>
      </c>
      <c r="M1680" s="448">
        <f t="shared" si="559"/>
        <v>0</v>
      </c>
      <c r="N1680" s="23"/>
      <c r="O1680" s="23"/>
    </row>
    <row r="1681" spans="1:15">
      <c r="A1681" s="413"/>
      <c r="B1681" s="801" t="s">
        <v>580</v>
      </c>
      <c r="C1681" s="777" t="s">
        <v>581</v>
      </c>
      <c r="D1681" s="420" t="s">
        <v>582</v>
      </c>
      <c r="E1681" s="94">
        <f t="shared" si="542"/>
        <v>0</v>
      </c>
      <c r="F1681" s="448">
        <f t="shared" ref="F1681:M1681" si="560">F1682</f>
        <v>0</v>
      </c>
      <c r="G1681" s="448">
        <f t="shared" si="560"/>
        <v>0</v>
      </c>
      <c r="H1681" s="448">
        <f t="shared" si="560"/>
        <v>0</v>
      </c>
      <c r="I1681" s="448">
        <f t="shared" si="560"/>
        <v>0</v>
      </c>
      <c r="J1681" s="448">
        <f t="shared" si="560"/>
        <v>0</v>
      </c>
      <c r="K1681" s="448">
        <f t="shared" si="560"/>
        <v>0</v>
      </c>
      <c r="L1681" s="448">
        <f t="shared" si="560"/>
        <v>0</v>
      </c>
      <c r="M1681" s="448">
        <f t="shared" si="560"/>
        <v>0</v>
      </c>
      <c r="N1681" s="23"/>
      <c r="O1681" s="23"/>
    </row>
    <row r="1682" spans="1:15">
      <c r="A1682" s="413"/>
      <c r="B1682" s="801"/>
      <c r="C1682" s="428" t="s">
        <v>783</v>
      </c>
      <c r="D1682" s="420" t="s">
        <v>784</v>
      </c>
      <c r="E1682" s="94">
        <f t="shared" si="542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587</v>
      </c>
      <c r="C1683" s="809"/>
      <c r="D1683" s="810" t="s">
        <v>588</v>
      </c>
      <c r="E1683" s="94">
        <f t="shared" si="542"/>
        <v>0</v>
      </c>
      <c r="F1683" s="448">
        <f t="shared" ref="F1683:M1683" si="561">F1684+F1685</f>
        <v>0</v>
      </c>
      <c r="G1683" s="448">
        <f t="shared" si="561"/>
        <v>0</v>
      </c>
      <c r="H1683" s="448">
        <f t="shared" si="561"/>
        <v>0</v>
      </c>
      <c r="I1683" s="448">
        <f t="shared" si="561"/>
        <v>0</v>
      </c>
      <c r="J1683" s="448">
        <f t="shared" si="561"/>
        <v>0</v>
      </c>
      <c r="K1683" s="448">
        <f t="shared" si="561"/>
        <v>0</v>
      </c>
      <c r="L1683" s="448">
        <f t="shared" si="561"/>
        <v>0</v>
      </c>
      <c r="M1683" s="448">
        <f t="shared" si="561"/>
        <v>0</v>
      </c>
      <c r="N1683" s="23"/>
      <c r="O1683" s="23"/>
    </row>
    <row r="1684" spans="1:15" hidden="1">
      <c r="A1684" s="413"/>
      <c r="B1684" s="808"/>
      <c r="C1684" s="809" t="s">
        <v>589</v>
      </c>
      <c r="D1684" s="810" t="s">
        <v>590</v>
      </c>
      <c r="E1684" s="94">
        <f t="shared" si="542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591</v>
      </c>
      <c r="D1685" s="539" t="s">
        <v>592</v>
      </c>
      <c r="E1685" s="94">
        <f t="shared" si="542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766</v>
      </c>
      <c r="C1686" s="776"/>
      <c r="D1686" s="540" t="s">
        <v>594</v>
      </c>
      <c r="E1686" s="94">
        <f t="shared" si="542"/>
        <v>0</v>
      </c>
      <c r="F1686" s="448">
        <f t="shared" ref="F1686:M1686" si="562">F1687</f>
        <v>0</v>
      </c>
      <c r="G1686" s="448">
        <f t="shared" si="562"/>
        <v>0</v>
      </c>
      <c r="H1686" s="448">
        <f t="shared" si="562"/>
        <v>0</v>
      </c>
      <c r="I1686" s="448">
        <f t="shared" si="562"/>
        <v>0</v>
      </c>
      <c r="J1686" s="448">
        <f t="shared" si="562"/>
        <v>0</v>
      </c>
      <c r="K1686" s="448">
        <f t="shared" si="562"/>
        <v>0</v>
      </c>
      <c r="L1686" s="448">
        <f t="shared" si="562"/>
        <v>0</v>
      </c>
      <c r="M1686" s="448">
        <f t="shared" si="562"/>
        <v>0</v>
      </c>
      <c r="N1686" s="23"/>
      <c r="O1686" s="23"/>
    </row>
    <row r="1687" spans="1:15">
      <c r="A1687" s="413"/>
      <c r="B1687" s="811" t="s">
        <v>595</v>
      </c>
      <c r="C1687" s="775"/>
      <c r="D1687" s="420" t="s">
        <v>596</v>
      </c>
      <c r="E1687" s="94">
        <f t="shared" si="542"/>
        <v>0</v>
      </c>
      <c r="F1687" s="448">
        <f t="shared" ref="F1687:M1687" si="563">F1688+F1689+F1690+F1691</f>
        <v>0</v>
      </c>
      <c r="G1687" s="448">
        <f t="shared" si="563"/>
        <v>0</v>
      </c>
      <c r="H1687" s="448">
        <f t="shared" si="563"/>
        <v>0</v>
      </c>
      <c r="I1687" s="448">
        <f t="shared" si="563"/>
        <v>0</v>
      </c>
      <c r="J1687" s="448">
        <f t="shared" si="563"/>
        <v>0</v>
      </c>
      <c r="K1687" s="448">
        <f t="shared" si="563"/>
        <v>0</v>
      </c>
      <c r="L1687" s="448">
        <f t="shared" si="563"/>
        <v>0</v>
      </c>
      <c r="M1687" s="448">
        <f t="shared" si="563"/>
        <v>0</v>
      </c>
      <c r="N1687" s="23"/>
      <c r="O1687" s="23"/>
    </row>
    <row r="1688" spans="1:15" hidden="1">
      <c r="A1688" s="413"/>
      <c r="B1688" s="545"/>
      <c r="C1688" s="775" t="s">
        <v>597</v>
      </c>
      <c r="D1688" s="420" t="s">
        <v>598</v>
      </c>
      <c r="E1688" s="94">
        <f t="shared" si="542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599</v>
      </c>
      <c r="D1689" s="540" t="s">
        <v>600</v>
      </c>
      <c r="E1689" s="94">
        <f t="shared" si="542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601</v>
      </c>
      <c r="D1690" s="540" t="s">
        <v>602</v>
      </c>
      <c r="E1690" s="94">
        <f t="shared" si="542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603</v>
      </c>
      <c r="D1691" s="420" t="s">
        <v>604</v>
      </c>
      <c r="E1691" s="94">
        <f t="shared" si="542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42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605</v>
      </c>
      <c r="C1693" s="813"/>
      <c r="D1693" s="420" t="s">
        <v>606</v>
      </c>
      <c r="E1693" s="94">
        <f t="shared" si="542"/>
        <v>0</v>
      </c>
      <c r="F1693" s="448">
        <f t="shared" ref="F1693:M1693" si="564">F1694+F1695+F1696+F1697+F1698+F1699+F1700+F1701+F1702</f>
        <v>0</v>
      </c>
      <c r="G1693" s="448">
        <f t="shared" si="564"/>
        <v>0</v>
      </c>
      <c r="H1693" s="448">
        <f t="shared" si="564"/>
        <v>0</v>
      </c>
      <c r="I1693" s="448">
        <f t="shared" si="564"/>
        <v>0</v>
      </c>
      <c r="J1693" s="448">
        <f t="shared" si="564"/>
        <v>0</v>
      </c>
      <c r="K1693" s="448">
        <f t="shared" si="564"/>
        <v>0</v>
      </c>
      <c r="L1693" s="448">
        <f t="shared" si="564"/>
        <v>0</v>
      </c>
      <c r="M1693" s="448">
        <f t="shared" si="564"/>
        <v>0</v>
      </c>
      <c r="N1693" s="23"/>
      <c r="O1693" s="23"/>
    </row>
    <row r="1694" spans="1:15" hidden="1">
      <c r="A1694" s="413"/>
      <c r="B1694" s="774" t="s">
        <v>607</v>
      </c>
      <c r="C1694" s="813"/>
      <c r="D1694" s="420" t="s">
        <v>608</v>
      </c>
      <c r="E1694" s="94">
        <f t="shared" si="542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609</v>
      </c>
      <c r="C1695" s="813"/>
      <c r="D1695" s="547" t="s">
        <v>610</v>
      </c>
      <c r="E1695" s="94">
        <f t="shared" si="542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611</v>
      </c>
      <c r="C1696" s="815"/>
      <c r="D1696" s="539" t="s">
        <v>612</v>
      </c>
      <c r="E1696" s="94">
        <f t="shared" si="542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613</v>
      </c>
      <c r="C1697" s="816"/>
      <c r="D1697" s="540" t="s">
        <v>614</v>
      </c>
      <c r="E1697" s="94">
        <f t="shared" si="542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615</v>
      </c>
      <c r="C1698" s="816"/>
      <c r="D1698" s="540" t="s">
        <v>616</v>
      </c>
      <c r="E1698" s="94">
        <f t="shared" si="542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617</v>
      </c>
      <c r="C1699" s="819"/>
      <c r="D1699" s="540" t="s">
        <v>618</v>
      </c>
      <c r="E1699" s="94">
        <f t="shared" si="542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621</v>
      </c>
      <c r="C1700" s="819"/>
      <c r="D1700" s="540" t="s">
        <v>622</v>
      </c>
      <c r="E1700" s="94">
        <f t="shared" si="542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623</v>
      </c>
      <c r="C1701" s="816"/>
      <c r="D1701" s="540" t="s">
        <v>624</v>
      </c>
      <c r="E1701" s="94">
        <f t="shared" si="542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625</v>
      </c>
      <c r="C1702" s="816"/>
      <c r="D1702" s="540" t="s">
        <v>626</v>
      </c>
      <c r="E1702" s="94">
        <f t="shared" si="542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629</v>
      </c>
      <c r="C1703" s="820"/>
      <c r="D1703" s="540" t="s">
        <v>630</v>
      </c>
      <c r="E1703" s="94">
        <f t="shared" si="542"/>
        <v>0</v>
      </c>
      <c r="F1703" s="448">
        <f t="shared" ref="F1703:M1703" si="565">F1704+F1708</f>
        <v>0</v>
      </c>
      <c r="G1703" s="448">
        <f t="shared" si="565"/>
        <v>0</v>
      </c>
      <c r="H1703" s="448">
        <f t="shared" si="565"/>
        <v>0</v>
      </c>
      <c r="I1703" s="448">
        <f t="shared" si="565"/>
        <v>0</v>
      </c>
      <c r="J1703" s="448">
        <f t="shared" si="565"/>
        <v>0</v>
      </c>
      <c r="K1703" s="448">
        <f t="shared" si="565"/>
        <v>0</v>
      </c>
      <c r="L1703" s="448">
        <f t="shared" si="565"/>
        <v>0</v>
      </c>
      <c r="M1703" s="448">
        <f t="shared" si="565"/>
        <v>0</v>
      </c>
      <c r="N1703" s="23"/>
      <c r="O1703" s="23"/>
    </row>
    <row r="1704" spans="1:15" ht="0.75" customHeight="1">
      <c r="A1704" s="413"/>
      <c r="B1704" s="801" t="s">
        <v>798</v>
      </c>
      <c r="C1704" s="820"/>
      <c r="D1704" s="540" t="s">
        <v>632</v>
      </c>
      <c r="E1704" s="94">
        <f t="shared" ref="E1704:E1768" si="566">G1704+H1704+I1704+J1704</f>
        <v>0</v>
      </c>
      <c r="F1704" s="448">
        <f t="shared" ref="F1704:M1704" si="567">F1705+F1706</f>
        <v>0</v>
      </c>
      <c r="G1704" s="448">
        <f t="shared" si="567"/>
        <v>0</v>
      </c>
      <c r="H1704" s="448">
        <f t="shared" si="567"/>
        <v>0</v>
      </c>
      <c r="I1704" s="448">
        <f t="shared" si="567"/>
        <v>0</v>
      </c>
      <c r="J1704" s="448">
        <f t="shared" si="567"/>
        <v>0</v>
      </c>
      <c r="K1704" s="448">
        <f t="shared" si="567"/>
        <v>0</v>
      </c>
      <c r="L1704" s="448">
        <f t="shared" si="567"/>
        <v>0</v>
      </c>
      <c r="M1704" s="448">
        <f t="shared" si="567"/>
        <v>0</v>
      </c>
      <c r="N1704" s="23"/>
      <c r="O1704" s="23"/>
    </row>
    <row r="1705" spans="1:15" ht="21.4" hidden="1">
      <c r="A1705" s="413"/>
      <c r="B1705" s="811"/>
      <c r="C1705" s="821" t="s">
        <v>633</v>
      </c>
      <c r="D1705" s="540" t="s">
        <v>634</v>
      </c>
      <c r="E1705" s="94">
        <f t="shared" si="566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635</v>
      </c>
      <c r="C1706" s="823"/>
      <c r="D1706" s="420" t="s">
        <v>636</v>
      </c>
      <c r="E1706" s="94">
        <f t="shared" si="566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66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799</v>
      </c>
      <c r="C1708" s="827"/>
      <c r="D1708" s="540" t="s">
        <v>638</v>
      </c>
      <c r="E1708" s="154">
        <f t="shared" si="566"/>
        <v>0</v>
      </c>
      <c r="F1708" s="101">
        <f t="shared" ref="F1708:M1708" si="568">F1709+F1710</f>
        <v>0</v>
      </c>
      <c r="G1708" s="101">
        <f t="shared" si="568"/>
        <v>0</v>
      </c>
      <c r="H1708" s="101">
        <f t="shared" si="568"/>
        <v>0</v>
      </c>
      <c r="I1708" s="101">
        <f t="shared" si="568"/>
        <v>0</v>
      </c>
      <c r="J1708" s="101">
        <f t="shared" si="568"/>
        <v>0</v>
      </c>
      <c r="K1708" s="101">
        <f t="shared" si="568"/>
        <v>0</v>
      </c>
      <c r="L1708" s="101">
        <f t="shared" si="568"/>
        <v>0</v>
      </c>
      <c r="M1708" s="101">
        <f t="shared" si="568"/>
        <v>0</v>
      </c>
      <c r="N1708" s="23"/>
      <c r="O1708" s="23"/>
    </row>
    <row r="1709" spans="1:15" hidden="1">
      <c r="A1709" s="413"/>
      <c r="B1709" s="801" t="s">
        <v>639</v>
      </c>
      <c r="C1709" s="778"/>
      <c r="D1709" s="540" t="s">
        <v>640</v>
      </c>
      <c r="E1709" s="94">
        <f t="shared" si="566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641</v>
      </c>
      <c r="C1710" s="777"/>
      <c r="D1710" s="420" t="s">
        <v>642</v>
      </c>
      <c r="E1710" s="94">
        <f t="shared" si="566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863</v>
      </c>
      <c r="C1711" s="476"/>
      <c r="D1711" s="420" t="s">
        <v>644</v>
      </c>
      <c r="E1711" s="94">
        <f t="shared" si="566"/>
        <v>0</v>
      </c>
      <c r="F1711" s="424">
        <f t="shared" ref="F1711:M1711" si="569">F1712</f>
        <v>0</v>
      </c>
      <c r="G1711" s="424">
        <f t="shared" si="569"/>
        <v>0</v>
      </c>
      <c r="H1711" s="424">
        <f t="shared" si="569"/>
        <v>0</v>
      </c>
      <c r="I1711" s="424">
        <f t="shared" si="569"/>
        <v>0</v>
      </c>
      <c r="J1711" s="424">
        <f t="shared" si="569"/>
        <v>0</v>
      </c>
      <c r="K1711" s="424">
        <f t="shared" si="569"/>
        <v>0</v>
      </c>
      <c r="L1711" s="424">
        <f t="shared" si="569"/>
        <v>0</v>
      </c>
      <c r="M1711" s="424">
        <f t="shared" si="569"/>
        <v>0</v>
      </c>
      <c r="N1711" s="23"/>
      <c r="O1711" s="23"/>
    </row>
    <row r="1712" spans="1:15" ht="14.25" customHeight="1">
      <c r="A1712" s="413"/>
      <c r="B1712" s="475" t="s">
        <v>645</v>
      </c>
      <c r="C1712" s="476"/>
      <c r="D1712" s="420" t="s">
        <v>646</v>
      </c>
      <c r="E1712" s="94">
        <f t="shared" si="566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324" t="s">
        <v>647</v>
      </c>
      <c r="B1713" s="1325"/>
      <c r="C1713" s="1326"/>
      <c r="D1713" s="477"/>
      <c r="E1713" s="154">
        <f t="shared" si="566"/>
        <v>18086</v>
      </c>
      <c r="F1713" s="478">
        <f>F1715</f>
        <v>0</v>
      </c>
      <c r="G1713" s="478">
        <f t="shared" ref="G1713:M1713" si="570">G1714+G1752</f>
        <v>3040</v>
      </c>
      <c r="H1713" s="478">
        <f>H1714+H1752+H1767</f>
        <v>15046</v>
      </c>
      <c r="I1713" s="478">
        <f>I1714+I1752+I1767</f>
        <v>0</v>
      </c>
      <c r="J1713" s="478">
        <f>J1714+J1752+J1767</f>
        <v>0</v>
      </c>
      <c r="K1713" s="478">
        <f t="shared" si="570"/>
        <v>0</v>
      </c>
      <c r="L1713" s="478">
        <f t="shared" si="570"/>
        <v>0</v>
      </c>
      <c r="M1713" s="478">
        <f t="shared" si="570"/>
        <v>0</v>
      </c>
      <c r="N1713" s="23"/>
      <c r="O1713" s="23"/>
    </row>
    <row r="1714" spans="1:15">
      <c r="A1714" s="785"/>
      <c r="B1714" s="407" t="s">
        <v>768</v>
      </c>
      <c r="C1714" s="786"/>
      <c r="D1714" s="477"/>
      <c r="E1714" s="154">
        <f t="shared" si="566"/>
        <v>18086</v>
      </c>
      <c r="F1714" s="478"/>
      <c r="G1714" s="478">
        <f t="shared" ref="G1714:M1714" si="571">G1715+G1726</f>
        <v>3040</v>
      </c>
      <c r="H1714" s="478">
        <f>H1715+H1726+H1739</f>
        <v>15046</v>
      </c>
      <c r="I1714" s="478">
        <f>I1715+I1726+I1739</f>
        <v>0</v>
      </c>
      <c r="J1714" s="478">
        <f>J1715+J1726+J1739</f>
        <v>0</v>
      </c>
      <c r="K1714" s="478">
        <f t="shared" si="571"/>
        <v>0</v>
      </c>
      <c r="L1714" s="478">
        <f t="shared" si="571"/>
        <v>0</v>
      </c>
      <c r="M1714" s="478">
        <f t="shared" si="571"/>
        <v>0</v>
      </c>
      <c r="N1714" s="23"/>
      <c r="O1714" s="23"/>
    </row>
    <row r="1715" spans="1:15">
      <c r="A1715" s="413"/>
      <c r="B1715" s="787" t="s">
        <v>650</v>
      </c>
      <c r="C1715" s="538"/>
      <c r="D1715" s="539" t="s">
        <v>651</v>
      </c>
      <c r="E1715" s="94">
        <f t="shared" si="566"/>
        <v>18086</v>
      </c>
      <c r="F1715" s="424">
        <f t="shared" ref="F1715:M1715" si="572">F1716</f>
        <v>0</v>
      </c>
      <c r="G1715" s="424">
        <f t="shared" si="572"/>
        <v>3040</v>
      </c>
      <c r="H1715" s="424">
        <f t="shared" si="572"/>
        <v>15046</v>
      </c>
      <c r="I1715" s="424">
        <f t="shared" si="572"/>
        <v>0</v>
      </c>
      <c r="J1715" s="424">
        <f t="shared" si="572"/>
        <v>0</v>
      </c>
      <c r="K1715" s="424">
        <f t="shared" si="572"/>
        <v>0</v>
      </c>
      <c r="L1715" s="424">
        <f t="shared" si="572"/>
        <v>0</v>
      </c>
      <c r="M1715" s="424">
        <f t="shared" si="572"/>
        <v>0</v>
      </c>
      <c r="N1715" s="23"/>
      <c r="O1715" s="23"/>
    </row>
    <row r="1716" spans="1:15">
      <c r="A1716" s="413"/>
      <c r="B1716" s="781" t="s">
        <v>652</v>
      </c>
      <c r="C1716" s="476"/>
      <c r="D1716" s="540" t="s">
        <v>653</v>
      </c>
      <c r="E1716" s="94">
        <f t="shared" si="566"/>
        <v>18086</v>
      </c>
      <c r="F1716" s="424">
        <f t="shared" ref="F1716:M1716" si="573">F1717+F1718+F1719+F1720+F1721+F1722+F1723+F1724</f>
        <v>0</v>
      </c>
      <c r="G1716" s="424">
        <f t="shared" si="573"/>
        <v>3040</v>
      </c>
      <c r="H1716" s="424">
        <f t="shared" si="573"/>
        <v>15046</v>
      </c>
      <c r="I1716" s="424">
        <f t="shared" si="573"/>
        <v>0</v>
      </c>
      <c r="J1716" s="424">
        <f t="shared" si="573"/>
        <v>0</v>
      </c>
      <c r="K1716" s="424">
        <f>K1717+K1718+K1719+K1720+K1721+K1722+K1723+K1724</f>
        <v>0</v>
      </c>
      <c r="L1716" s="424">
        <f t="shared" si="573"/>
        <v>0</v>
      </c>
      <c r="M1716" s="424">
        <f t="shared" si="573"/>
        <v>0</v>
      </c>
      <c r="N1716" s="23"/>
      <c r="O1716" s="23"/>
    </row>
    <row r="1717" spans="1:15" ht="14.25" customHeight="1">
      <c r="A1717" s="413"/>
      <c r="B1717" s="541"/>
      <c r="C1717" s="542" t="s">
        <v>654</v>
      </c>
      <c r="D1717" s="539" t="s">
        <v>655</v>
      </c>
      <c r="E1717" s="94">
        <f t="shared" si="566"/>
        <v>18086</v>
      </c>
      <c r="F1717" s="63">
        <v>0</v>
      </c>
      <c r="G1717" s="63">
        <v>3040</v>
      </c>
      <c r="H1717" s="63">
        <f>13836+1210</f>
        <v>15046</v>
      </c>
      <c r="I1717" s="63"/>
      <c r="J1717" s="158"/>
      <c r="K1717" s="63"/>
      <c r="L1717" s="63">
        <v>0</v>
      </c>
      <c r="M1717" s="158">
        <v>0</v>
      </c>
      <c r="N1717" s="23"/>
      <c r="O1717" s="23"/>
    </row>
    <row r="1718" spans="1:15" ht="31.35">
      <c r="A1718" s="413"/>
      <c r="B1718" s="541"/>
      <c r="C1718" s="543" t="s">
        <v>656</v>
      </c>
      <c r="D1718" s="544" t="s">
        <v>657</v>
      </c>
      <c r="E1718" s="94">
        <f t="shared" si="566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1">
      <c r="A1719" s="413"/>
      <c r="B1719" s="541"/>
      <c r="C1719" s="543" t="s">
        <v>658</v>
      </c>
      <c r="D1719" s="544" t="s">
        <v>659</v>
      </c>
      <c r="E1719" s="94">
        <f t="shared" si="566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0.65">
      <c r="A1720" s="413"/>
      <c r="B1720" s="541"/>
      <c r="C1720" s="542" t="s">
        <v>660</v>
      </c>
      <c r="D1720" s="539" t="s">
        <v>661</v>
      </c>
      <c r="E1720" s="94">
        <f t="shared" si="566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1.35">
      <c r="A1721" s="413"/>
      <c r="B1721" s="545"/>
      <c r="C1721" s="546" t="s">
        <v>662</v>
      </c>
      <c r="D1721" s="547" t="s">
        <v>663</v>
      </c>
      <c r="E1721" s="94">
        <f t="shared" si="566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20.65">
      <c r="A1722" s="413"/>
      <c r="B1722" s="489"/>
      <c r="C1722" s="490" t="s">
        <v>664</v>
      </c>
      <c r="D1722" s="548" t="s">
        <v>665</v>
      </c>
      <c r="E1722" s="94">
        <f t="shared" si="566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0.65">
      <c r="A1723" s="413"/>
      <c r="B1723" s="492"/>
      <c r="C1723" s="490" t="s">
        <v>666</v>
      </c>
      <c r="D1723" s="491" t="s">
        <v>667</v>
      </c>
      <c r="E1723" s="94">
        <f t="shared" si="566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668</v>
      </c>
      <c r="D1724" s="439" t="s">
        <v>669</v>
      </c>
      <c r="E1724" s="94">
        <f t="shared" si="566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66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674</v>
      </c>
      <c r="C1726" s="502"/>
      <c r="D1726" s="423" t="s">
        <v>675</v>
      </c>
      <c r="E1726" s="94">
        <f t="shared" si="566"/>
        <v>0</v>
      </c>
      <c r="F1726" s="448">
        <f t="shared" ref="F1726:M1726" si="574">F1727</f>
        <v>0</v>
      </c>
      <c r="G1726" s="448">
        <f t="shared" si="574"/>
        <v>0</v>
      </c>
      <c r="H1726" s="448">
        <f t="shared" si="574"/>
        <v>0</v>
      </c>
      <c r="I1726" s="448">
        <f t="shared" si="574"/>
        <v>0</v>
      </c>
      <c r="J1726" s="448">
        <f t="shared" si="574"/>
        <v>0</v>
      </c>
      <c r="K1726" s="448">
        <f t="shared" si="574"/>
        <v>0</v>
      </c>
      <c r="L1726" s="448">
        <f t="shared" si="574"/>
        <v>0</v>
      </c>
      <c r="M1726" s="448">
        <f t="shared" si="574"/>
        <v>0</v>
      </c>
      <c r="N1726" s="23"/>
      <c r="O1726" s="23"/>
    </row>
    <row r="1727" spans="1:15" ht="12.75" customHeight="1">
      <c r="A1727" s="533"/>
      <c r="B1727" s="557" t="s">
        <v>676</v>
      </c>
      <c r="C1727" s="454"/>
      <c r="D1727" s="423" t="s">
        <v>582</v>
      </c>
      <c r="E1727" s="94">
        <f t="shared" si="566"/>
        <v>0</v>
      </c>
      <c r="F1727" s="448">
        <f t="shared" ref="F1727:M1727" si="575">F1731+F1732+F1733+F1734+F1735+F1736+F1737</f>
        <v>0</v>
      </c>
      <c r="G1727" s="448">
        <f t="shared" si="575"/>
        <v>0</v>
      </c>
      <c r="H1727" s="448">
        <f t="shared" si="575"/>
        <v>0</v>
      </c>
      <c r="I1727" s="448">
        <f t="shared" si="575"/>
        <v>0</v>
      </c>
      <c r="J1727" s="448">
        <f t="shared" si="575"/>
        <v>0</v>
      </c>
      <c r="K1727" s="448">
        <f t="shared" si="575"/>
        <v>0</v>
      </c>
      <c r="L1727" s="448">
        <f t="shared" si="575"/>
        <v>0</v>
      </c>
      <c r="M1727" s="448">
        <f t="shared" si="575"/>
        <v>0</v>
      </c>
      <c r="N1727" s="23"/>
      <c r="O1727" s="23"/>
    </row>
    <row r="1728" spans="1:15" hidden="1">
      <c r="A1728" s="533"/>
      <c r="B1728" s="828"/>
      <c r="C1728" s="499" t="s">
        <v>677</v>
      </c>
      <c r="D1728" s="558" t="s">
        <v>678</v>
      </c>
      <c r="E1728" s="94">
        <f t="shared" si="566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679</v>
      </c>
      <c r="D1729" s="558" t="s">
        <v>680</v>
      </c>
      <c r="E1729" s="94">
        <f t="shared" si="566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681</v>
      </c>
      <c r="D1730" s="558" t="s">
        <v>682</v>
      </c>
      <c r="E1730" s="94">
        <f t="shared" si="566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683</v>
      </c>
      <c r="D1731" s="423" t="s">
        <v>684</v>
      </c>
      <c r="E1731" s="94">
        <f t="shared" si="566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685</v>
      </c>
      <c r="D1732" s="423" t="s">
        <v>686</v>
      </c>
      <c r="E1732" s="94">
        <f t="shared" si="566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687</v>
      </c>
      <c r="D1733" s="423" t="s">
        <v>688</v>
      </c>
      <c r="E1733" s="94">
        <f t="shared" si="566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689</v>
      </c>
      <c r="D1734" s="423" t="s">
        <v>690</v>
      </c>
      <c r="E1734" s="94">
        <f t="shared" si="566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691</v>
      </c>
      <c r="D1735" s="423" t="s">
        <v>584</v>
      </c>
      <c r="E1735" s="94">
        <f t="shared" si="566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692</v>
      </c>
      <c r="D1736" s="423" t="s">
        <v>693</v>
      </c>
      <c r="E1736" s="94">
        <f t="shared" si="566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694</v>
      </c>
      <c r="D1737" s="423" t="s">
        <v>695</v>
      </c>
      <c r="E1737" s="94">
        <f t="shared" si="566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66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696</v>
      </c>
      <c r="C1739" s="502"/>
      <c r="D1739" s="423" t="s">
        <v>697</v>
      </c>
      <c r="E1739" s="94">
        <f t="shared" si="566"/>
        <v>0</v>
      </c>
      <c r="F1739" s="448">
        <f t="shared" ref="F1739:M1739" si="576">F1740+F1741+F1742+F1743+F1744+F1745+F1746+F1747+F1748+F1749+F1750</f>
        <v>0</v>
      </c>
      <c r="G1739" s="448">
        <f t="shared" si="576"/>
        <v>0</v>
      </c>
      <c r="H1739" s="448"/>
      <c r="I1739" s="448">
        <f t="shared" si="576"/>
        <v>0</v>
      </c>
      <c r="J1739" s="448">
        <f t="shared" si="576"/>
        <v>0</v>
      </c>
      <c r="K1739" s="448">
        <f t="shared" si="576"/>
        <v>0</v>
      </c>
      <c r="L1739" s="448">
        <f t="shared" si="576"/>
        <v>0</v>
      </c>
      <c r="M1739" s="448">
        <f t="shared" si="576"/>
        <v>0</v>
      </c>
      <c r="N1739" s="23"/>
      <c r="O1739" s="23"/>
    </row>
    <row r="1740" spans="1:15" ht="12.75" hidden="1" customHeight="1">
      <c r="A1740" s="533"/>
      <c r="B1740" s="434" t="s">
        <v>698</v>
      </c>
      <c r="C1740" s="502"/>
      <c r="D1740" s="423" t="s">
        <v>699</v>
      </c>
      <c r="E1740" s="94">
        <f t="shared" si="566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700</v>
      </c>
      <c r="C1741" s="454"/>
      <c r="D1741" s="423" t="s">
        <v>701</v>
      </c>
      <c r="E1741" s="94">
        <f t="shared" si="566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702</v>
      </c>
      <c r="C1742" s="502"/>
      <c r="D1742" s="423" t="s">
        <v>703</v>
      </c>
      <c r="E1742" s="94">
        <f t="shared" si="566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704</v>
      </c>
      <c r="C1743" s="503"/>
      <c r="D1743" s="423" t="s">
        <v>705</v>
      </c>
      <c r="E1743" s="94">
        <f t="shared" si="566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706</v>
      </c>
      <c r="C1744" s="505"/>
      <c r="D1744" s="423" t="s">
        <v>707</v>
      </c>
      <c r="E1744" s="94">
        <f t="shared" si="566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708</v>
      </c>
      <c r="C1745" s="454"/>
      <c r="D1745" s="423" t="s">
        <v>709</v>
      </c>
      <c r="E1745" s="94">
        <f t="shared" si="566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710</v>
      </c>
      <c r="C1746" s="502"/>
      <c r="D1746" s="423" t="s">
        <v>711</v>
      </c>
      <c r="E1746" s="94">
        <f t="shared" si="566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712</v>
      </c>
      <c r="C1747" s="502"/>
      <c r="D1747" s="423" t="s">
        <v>713</v>
      </c>
      <c r="E1747" s="94">
        <f t="shared" si="566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714</v>
      </c>
      <c r="C1748" s="454"/>
      <c r="D1748" s="423" t="s">
        <v>715</v>
      </c>
      <c r="E1748" s="94">
        <f t="shared" si="566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716</v>
      </c>
      <c r="C1749" s="502"/>
      <c r="D1749" s="423" t="s">
        <v>717</v>
      </c>
      <c r="E1749" s="94">
        <f t="shared" si="566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718</v>
      </c>
      <c r="C1750" s="454"/>
      <c r="D1750" s="423" t="s">
        <v>719</v>
      </c>
      <c r="E1750" s="94">
        <f t="shared" si="566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66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735</v>
      </c>
      <c r="C1752" s="428"/>
      <c r="D1752" s="423" t="s">
        <v>736</v>
      </c>
      <c r="E1752" s="94">
        <f t="shared" si="566"/>
        <v>0</v>
      </c>
      <c r="F1752" s="448">
        <f t="shared" ref="F1752:M1752" si="577">F1753+F1763</f>
        <v>0</v>
      </c>
      <c r="G1752" s="448">
        <f t="shared" si="577"/>
        <v>0</v>
      </c>
      <c r="H1752" s="448">
        <f t="shared" si="577"/>
        <v>0</v>
      </c>
      <c r="I1752" s="448">
        <f t="shared" si="577"/>
        <v>0</v>
      </c>
      <c r="J1752" s="448">
        <f t="shared" si="577"/>
        <v>0</v>
      </c>
      <c r="K1752" s="448">
        <f t="shared" si="577"/>
        <v>0</v>
      </c>
      <c r="L1752" s="448">
        <f t="shared" si="577"/>
        <v>0</v>
      </c>
      <c r="M1752" s="448">
        <f t="shared" si="577"/>
        <v>0</v>
      </c>
      <c r="N1752" s="23"/>
      <c r="O1752" s="23"/>
    </row>
    <row r="1753" spans="1:15">
      <c r="A1753" s="533"/>
      <c r="B1753" s="457" t="s">
        <v>737</v>
      </c>
      <c r="C1753" s="422"/>
      <c r="D1753" s="423" t="s">
        <v>738</v>
      </c>
      <c r="E1753" s="94">
        <f t="shared" si="566"/>
        <v>0</v>
      </c>
      <c r="F1753" s="448">
        <f t="shared" ref="F1753:M1753" si="578">F1754+F1759+F1761</f>
        <v>0</v>
      </c>
      <c r="G1753" s="448">
        <f t="shared" si="578"/>
        <v>0</v>
      </c>
      <c r="H1753" s="448">
        <f t="shared" si="578"/>
        <v>0</v>
      </c>
      <c r="I1753" s="448">
        <f t="shared" si="578"/>
        <v>0</v>
      </c>
      <c r="J1753" s="448">
        <f t="shared" si="578"/>
        <v>0</v>
      </c>
      <c r="K1753" s="448">
        <f t="shared" si="578"/>
        <v>0</v>
      </c>
      <c r="L1753" s="448">
        <f t="shared" si="578"/>
        <v>0</v>
      </c>
      <c r="M1753" s="448">
        <f t="shared" si="578"/>
        <v>0</v>
      </c>
      <c r="N1753" s="23"/>
      <c r="O1753" s="23"/>
    </row>
    <row r="1754" spans="1:15">
      <c r="A1754" s="533"/>
      <c r="B1754" s="457" t="s">
        <v>739</v>
      </c>
      <c r="C1754" s="422"/>
      <c r="D1754" s="423" t="s">
        <v>740</v>
      </c>
      <c r="E1754" s="94">
        <f t="shared" si="566"/>
        <v>0</v>
      </c>
      <c r="F1754" s="448">
        <f t="shared" ref="F1754:M1754" si="579">F1755+F1756+F1757+F1758</f>
        <v>0</v>
      </c>
      <c r="G1754" s="448">
        <f t="shared" si="579"/>
        <v>0</v>
      </c>
      <c r="H1754" s="448">
        <f t="shared" si="579"/>
        <v>0</v>
      </c>
      <c r="I1754" s="448">
        <f t="shared" si="579"/>
        <v>0</v>
      </c>
      <c r="J1754" s="448">
        <f t="shared" si="579"/>
        <v>0</v>
      </c>
      <c r="K1754" s="448">
        <f t="shared" si="579"/>
        <v>0</v>
      </c>
      <c r="L1754" s="448">
        <f t="shared" si="579"/>
        <v>0</v>
      </c>
      <c r="M1754" s="448">
        <f t="shared" si="579"/>
        <v>0</v>
      </c>
      <c r="N1754" s="23"/>
      <c r="O1754" s="23"/>
    </row>
    <row r="1755" spans="1:15">
      <c r="A1755" s="533"/>
      <c r="B1755" s="425"/>
      <c r="C1755" s="422" t="s">
        <v>741</v>
      </c>
      <c r="D1755" s="423" t="s">
        <v>742</v>
      </c>
      <c r="E1755" s="94">
        <f t="shared" si="566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743</v>
      </c>
      <c r="D1756" s="423" t="s">
        <v>744</v>
      </c>
      <c r="E1756" s="94">
        <f t="shared" si="566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745</v>
      </c>
      <c r="D1757" s="423" t="s">
        <v>746</v>
      </c>
      <c r="E1757" s="94">
        <f t="shared" si="566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747</v>
      </c>
      <c r="D1758" s="423" t="s">
        <v>748</v>
      </c>
      <c r="E1758" s="94">
        <f t="shared" si="566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749</v>
      </c>
      <c r="C1759" s="462"/>
      <c r="D1759" s="439" t="s">
        <v>750</v>
      </c>
      <c r="E1759" s="94">
        <f t="shared" si="566"/>
        <v>0</v>
      </c>
      <c r="F1759" s="424">
        <f t="shared" ref="F1759:M1759" si="580">F1760</f>
        <v>0</v>
      </c>
      <c r="G1759" s="424">
        <f t="shared" si="580"/>
        <v>0</v>
      </c>
      <c r="H1759" s="424">
        <f t="shared" si="580"/>
        <v>0</v>
      </c>
      <c r="I1759" s="424">
        <f t="shared" si="580"/>
        <v>0</v>
      </c>
      <c r="J1759" s="424">
        <f t="shared" si="580"/>
        <v>0</v>
      </c>
      <c r="K1759" s="424">
        <f t="shared" si="580"/>
        <v>0</v>
      </c>
      <c r="L1759" s="424">
        <f t="shared" si="580"/>
        <v>0</v>
      </c>
      <c r="M1759" s="424">
        <f t="shared" si="580"/>
        <v>0</v>
      </c>
      <c r="N1759" s="23"/>
      <c r="O1759" s="23"/>
    </row>
    <row r="1760" spans="1:15">
      <c r="A1760" s="413"/>
      <c r="B1760" s="430"/>
      <c r="C1760" s="462" t="s">
        <v>751</v>
      </c>
      <c r="D1760" s="439" t="s">
        <v>752</v>
      </c>
      <c r="E1760" s="94">
        <f t="shared" si="566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753</v>
      </c>
      <c r="C1761" s="462"/>
      <c r="D1761" s="439" t="s">
        <v>754</v>
      </c>
      <c r="E1761" s="94">
        <f t="shared" si="566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66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755</v>
      </c>
      <c r="C1763" s="462"/>
      <c r="D1763" s="439" t="s">
        <v>756</v>
      </c>
      <c r="E1763" s="94">
        <f t="shared" si="566"/>
        <v>0</v>
      </c>
      <c r="F1763" s="424">
        <f t="shared" ref="F1763:M1764" si="581">F1764</f>
        <v>0</v>
      </c>
      <c r="G1763" s="424">
        <f t="shared" si="581"/>
        <v>0</v>
      </c>
      <c r="H1763" s="424">
        <f t="shared" si="581"/>
        <v>0</v>
      </c>
      <c r="I1763" s="424">
        <f t="shared" si="581"/>
        <v>0</v>
      </c>
      <c r="J1763" s="424">
        <f t="shared" si="581"/>
        <v>0</v>
      </c>
      <c r="K1763" s="424">
        <f t="shared" si="581"/>
        <v>0</v>
      </c>
      <c r="L1763" s="424">
        <f t="shared" si="581"/>
        <v>0</v>
      </c>
      <c r="M1763" s="424">
        <f t="shared" si="581"/>
        <v>0</v>
      </c>
      <c r="N1763" s="23"/>
      <c r="O1763" s="23"/>
    </row>
    <row r="1764" spans="1:15">
      <c r="A1764" s="413"/>
      <c r="B1764" s="514" t="s">
        <v>757</v>
      </c>
      <c r="C1764" s="515"/>
      <c r="D1764" s="439" t="s">
        <v>758</v>
      </c>
      <c r="E1764" s="94">
        <f t="shared" si="566"/>
        <v>0</v>
      </c>
      <c r="F1764" s="424">
        <f t="shared" si="581"/>
        <v>0</v>
      </c>
      <c r="G1764" s="424">
        <f t="shared" si="581"/>
        <v>0</v>
      </c>
      <c r="H1764" s="424">
        <f t="shared" si="581"/>
        <v>0</v>
      </c>
      <c r="I1764" s="424">
        <f t="shared" si="581"/>
        <v>0</v>
      </c>
      <c r="J1764" s="424">
        <f t="shared" si="581"/>
        <v>0</v>
      </c>
      <c r="K1764" s="424">
        <f t="shared" si="581"/>
        <v>0</v>
      </c>
      <c r="L1764" s="424">
        <f t="shared" si="581"/>
        <v>0</v>
      </c>
      <c r="M1764" s="424">
        <f t="shared" si="581"/>
        <v>0</v>
      </c>
      <c r="N1764" s="23"/>
      <c r="O1764" s="23"/>
    </row>
    <row r="1765" spans="1:15" ht="12" customHeight="1">
      <c r="A1765" s="413"/>
      <c r="B1765" s="430"/>
      <c r="C1765" s="462" t="s">
        <v>759</v>
      </c>
      <c r="D1765" s="439" t="s">
        <v>760</v>
      </c>
      <c r="E1765" s="94">
        <f t="shared" si="566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66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643</v>
      </c>
      <c r="C1767" s="462"/>
      <c r="D1767" s="439" t="s">
        <v>644</v>
      </c>
      <c r="E1767" s="94">
        <f t="shared" si="566"/>
        <v>0</v>
      </c>
      <c r="F1767" s="424">
        <f t="shared" ref="F1767:M1767" si="582">F1768</f>
        <v>0</v>
      </c>
      <c r="G1767" s="424">
        <f t="shared" si="582"/>
        <v>0</v>
      </c>
      <c r="H1767" s="424">
        <f t="shared" si="582"/>
        <v>0</v>
      </c>
      <c r="I1767" s="424">
        <f t="shared" si="582"/>
        <v>0</v>
      </c>
      <c r="J1767" s="424">
        <f t="shared" si="582"/>
        <v>0</v>
      </c>
      <c r="K1767" s="424">
        <f t="shared" si="582"/>
        <v>0</v>
      </c>
      <c r="L1767" s="424">
        <f t="shared" si="582"/>
        <v>0</v>
      </c>
      <c r="M1767" s="424">
        <f t="shared" si="582"/>
        <v>0</v>
      </c>
      <c r="N1767" s="23"/>
      <c r="O1767" s="23"/>
    </row>
    <row r="1768" spans="1:15">
      <c r="A1768" s="413"/>
      <c r="B1768" s="430" t="s">
        <v>645</v>
      </c>
      <c r="C1768" s="462"/>
      <c r="D1768" s="439" t="s">
        <v>646</v>
      </c>
      <c r="E1768" s="94">
        <f t="shared" si="566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776</v>
      </c>
      <c r="B1769" s="517"/>
      <c r="C1769" s="517"/>
      <c r="D1769" s="518"/>
      <c r="E1769" s="94">
        <f t="shared" ref="E1769:E1836" si="583">G1769+H1769+I1769+J1769</f>
        <v>32496</v>
      </c>
      <c r="F1769" s="448"/>
      <c r="G1769" s="448">
        <f>G1770+G1773+G1774</f>
        <v>6160</v>
      </c>
      <c r="H1769" s="448">
        <f t="shared" ref="H1769:M1769" si="584">H1770+H1773+H1774</f>
        <v>19131</v>
      </c>
      <c r="I1769" s="448">
        <f t="shared" si="584"/>
        <v>3560</v>
      </c>
      <c r="J1769" s="448">
        <f t="shared" si="584"/>
        <v>3645</v>
      </c>
      <c r="K1769" s="448">
        <f t="shared" si="584"/>
        <v>8160</v>
      </c>
      <c r="L1769" s="448">
        <f t="shared" si="584"/>
        <v>8160</v>
      </c>
      <c r="M1769" s="448">
        <f t="shared" si="584"/>
        <v>8160</v>
      </c>
      <c r="N1769" s="23"/>
      <c r="O1769" s="23"/>
    </row>
    <row r="1770" spans="1:15">
      <c r="A1770" s="829"/>
      <c r="B1770" s="567" t="s">
        <v>864</v>
      </c>
      <c r="C1770" s="567"/>
      <c r="D1770" s="518" t="s">
        <v>865</v>
      </c>
      <c r="E1770" s="94">
        <f t="shared" si="583"/>
        <v>32496</v>
      </c>
      <c r="F1770" s="448">
        <f t="shared" ref="F1770:M1770" si="585">F1771+F1772</f>
        <v>0</v>
      </c>
      <c r="G1770" s="448">
        <f t="shared" si="585"/>
        <v>6160</v>
      </c>
      <c r="H1770" s="448">
        <f>H1771+H1772</f>
        <v>19131</v>
      </c>
      <c r="I1770" s="448">
        <f t="shared" si="585"/>
        <v>3560</v>
      </c>
      <c r="J1770" s="448">
        <f t="shared" si="585"/>
        <v>3645</v>
      </c>
      <c r="K1770" s="448">
        <f t="shared" si="585"/>
        <v>8160</v>
      </c>
      <c r="L1770" s="448">
        <f t="shared" si="585"/>
        <v>8160</v>
      </c>
      <c r="M1770" s="448">
        <f t="shared" si="585"/>
        <v>8160</v>
      </c>
      <c r="N1770" s="23"/>
      <c r="O1770" s="23"/>
    </row>
    <row r="1771" spans="1:15">
      <c r="A1771" s="829"/>
      <c r="B1771" s="567"/>
      <c r="C1771" s="567" t="s">
        <v>866</v>
      </c>
      <c r="D1771" s="524" t="s">
        <v>867</v>
      </c>
      <c r="E1771" s="94">
        <f>G1771+H1771+I1771+J1771</f>
        <v>24336</v>
      </c>
      <c r="F1771" s="448"/>
      <c r="G1771" s="448">
        <f>G1724+G1717+G1678</f>
        <v>4040</v>
      </c>
      <c r="H1771" s="448">
        <f t="shared" ref="H1771:M1771" si="586">H1724+H1717+H1678</f>
        <v>17046</v>
      </c>
      <c r="I1771" s="448">
        <f t="shared" si="586"/>
        <v>1500</v>
      </c>
      <c r="J1771" s="448">
        <f t="shared" si="586"/>
        <v>1750</v>
      </c>
      <c r="K1771" s="448">
        <f t="shared" si="586"/>
        <v>0</v>
      </c>
      <c r="L1771" s="448">
        <f t="shared" si="586"/>
        <v>0</v>
      </c>
      <c r="M1771" s="448">
        <f t="shared" si="586"/>
        <v>0</v>
      </c>
      <c r="N1771" s="23"/>
      <c r="O1771" s="23"/>
    </row>
    <row r="1772" spans="1:15">
      <c r="A1772" s="829"/>
      <c r="B1772" s="567"/>
      <c r="C1772" s="567" t="s">
        <v>868</v>
      </c>
      <c r="D1772" s="524" t="s">
        <v>869</v>
      </c>
      <c r="E1772" s="94">
        <f t="shared" si="583"/>
        <v>8160</v>
      </c>
      <c r="F1772" s="448"/>
      <c r="G1772" s="218">
        <f>G1677</f>
        <v>2120</v>
      </c>
      <c r="H1772" s="218">
        <f t="shared" ref="H1772:M1772" si="587">H1677</f>
        <v>2085</v>
      </c>
      <c r="I1772" s="218">
        <f t="shared" si="587"/>
        <v>2060</v>
      </c>
      <c r="J1772" s="218">
        <f t="shared" si="587"/>
        <v>1895</v>
      </c>
      <c r="K1772" s="218">
        <f t="shared" si="587"/>
        <v>8160</v>
      </c>
      <c r="L1772" s="218">
        <f t="shared" si="587"/>
        <v>8160</v>
      </c>
      <c r="M1772" s="218">
        <f t="shared" si="587"/>
        <v>8160</v>
      </c>
      <c r="N1772" s="23"/>
      <c r="O1772" s="23"/>
    </row>
    <row r="1773" spans="1:15">
      <c r="A1773" s="829"/>
      <c r="B1773" s="567" t="s">
        <v>870</v>
      </c>
      <c r="C1773" s="567"/>
      <c r="D1773" s="518" t="s">
        <v>871</v>
      </c>
      <c r="E1773" s="94">
        <f t="shared" si="583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872</v>
      </c>
      <c r="C1774" s="523"/>
      <c r="D1774" s="518" t="s">
        <v>873</v>
      </c>
      <c r="E1774" s="94">
        <f t="shared" si="583"/>
        <v>0</v>
      </c>
      <c r="F1774" s="448">
        <f t="shared" ref="F1774:M1774" si="588">F1775</f>
        <v>0</v>
      </c>
      <c r="G1774" s="218">
        <f t="shared" si="588"/>
        <v>0</v>
      </c>
      <c r="H1774" s="218">
        <f t="shared" si="588"/>
        <v>0</v>
      </c>
      <c r="I1774" s="218">
        <f t="shared" si="588"/>
        <v>0</v>
      </c>
      <c r="J1774" s="218">
        <f t="shared" si="588"/>
        <v>0</v>
      </c>
      <c r="K1774" s="218">
        <f t="shared" si="588"/>
        <v>0</v>
      </c>
      <c r="L1774" s="218">
        <f t="shared" si="588"/>
        <v>0</v>
      </c>
      <c r="M1774" s="218">
        <f t="shared" si="588"/>
        <v>0</v>
      </c>
      <c r="N1774" s="23"/>
      <c r="O1774" s="23"/>
    </row>
    <row r="1775" spans="1:15">
      <c r="A1775" s="519"/>
      <c r="B1775" s="523"/>
      <c r="C1775" s="567" t="s">
        <v>874</v>
      </c>
      <c r="D1775" s="524" t="s">
        <v>875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83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876</v>
      </c>
      <c r="B1777" s="830"/>
      <c r="C1777" s="831"/>
      <c r="D1777" s="573" t="s">
        <v>877</v>
      </c>
      <c r="E1777" s="100">
        <f t="shared" si="583"/>
        <v>105120.37</v>
      </c>
      <c r="F1777" s="575">
        <f t="shared" ref="F1777:M1777" si="589">F1901+F1911+F1915+F1916</f>
        <v>0</v>
      </c>
      <c r="G1777" s="575">
        <f t="shared" si="589"/>
        <v>57356</v>
      </c>
      <c r="H1777" s="575">
        <f t="shared" si="589"/>
        <v>22338.37</v>
      </c>
      <c r="I1777" s="575">
        <f t="shared" si="589"/>
        <v>15071</v>
      </c>
      <c r="J1777" s="575">
        <f t="shared" si="589"/>
        <v>10355</v>
      </c>
      <c r="K1777" s="575">
        <f t="shared" si="589"/>
        <v>50347</v>
      </c>
      <c r="L1777" s="575">
        <f t="shared" si="589"/>
        <v>50347</v>
      </c>
      <c r="M1777" s="575">
        <f t="shared" si="589"/>
        <v>50347</v>
      </c>
      <c r="N1777" s="23"/>
      <c r="O1777" s="23"/>
    </row>
    <row r="1778" spans="1:15">
      <c r="A1778" s="1303" t="s">
        <v>522</v>
      </c>
      <c r="B1778" s="1436"/>
      <c r="C1778" s="1437"/>
      <c r="D1778" s="266"/>
      <c r="E1778" s="100">
        <f t="shared" si="583"/>
        <v>105120.37</v>
      </c>
      <c r="F1778" s="268"/>
      <c r="G1778" s="268">
        <f>G1780+G1842</f>
        <v>57356</v>
      </c>
      <c r="H1778" s="268">
        <f t="shared" ref="H1778:M1778" si="590">H1780+H1842</f>
        <v>22338.37</v>
      </c>
      <c r="I1778" s="268">
        <f t="shared" si="590"/>
        <v>15071</v>
      </c>
      <c r="J1778" s="268">
        <f t="shared" si="590"/>
        <v>10355</v>
      </c>
      <c r="K1778" s="268">
        <f t="shared" si="590"/>
        <v>50347</v>
      </c>
      <c r="L1778" s="268">
        <f t="shared" si="590"/>
        <v>50347</v>
      </c>
      <c r="M1778" s="268">
        <f t="shared" si="590"/>
        <v>50347</v>
      </c>
      <c r="N1778" s="23"/>
      <c r="O1778" s="23"/>
    </row>
    <row r="1779" spans="1:15">
      <c r="A1779" s="768"/>
      <c r="B1779" s="414" t="s">
        <v>523</v>
      </c>
      <c r="C1779" s="832"/>
      <c r="D1779" s="576"/>
      <c r="E1779" s="100">
        <f t="shared" si="583"/>
        <v>105003.37</v>
      </c>
      <c r="F1779" s="575"/>
      <c r="G1779" s="575">
        <f t="shared" ref="G1779:M1779" si="591">G1781+G1843</f>
        <v>57239</v>
      </c>
      <c r="H1779" s="575">
        <f t="shared" si="591"/>
        <v>22338.37</v>
      </c>
      <c r="I1779" s="575">
        <f t="shared" si="591"/>
        <v>15071</v>
      </c>
      <c r="J1779" s="575">
        <f t="shared" si="591"/>
        <v>10355</v>
      </c>
      <c r="K1779" s="575">
        <f t="shared" si="591"/>
        <v>50347</v>
      </c>
      <c r="L1779" s="575">
        <f t="shared" si="591"/>
        <v>50347</v>
      </c>
      <c r="M1779" s="575">
        <f t="shared" si="591"/>
        <v>50347</v>
      </c>
      <c r="N1779" s="23"/>
      <c r="O1779" s="23"/>
    </row>
    <row r="1780" spans="1:15">
      <c r="A1780" s="754"/>
      <c r="B1780" s="272" t="s">
        <v>524</v>
      </c>
      <c r="C1780" s="833"/>
      <c r="D1780" s="274"/>
      <c r="E1780" s="100">
        <f t="shared" si="583"/>
        <v>57645</v>
      </c>
      <c r="F1780" s="276">
        <f t="shared" ref="F1780:M1780" si="592">F1781</f>
        <v>0</v>
      </c>
      <c r="G1780" s="276">
        <f>G1781+G1841</f>
        <v>13183</v>
      </c>
      <c r="H1780" s="276">
        <f>H1781+H1841</f>
        <v>19036</v>
      </c>
      <c r="I1780" s="276">
        <f>I1781+I1841</f>
        <v>15071</v>
      </c>
      <c r="J1780" s="276">
        <f>J1781+J1841</f>
        <v>10355</v>
      </c>
      <c r="K1780" s="276">
        <f t="shared" si="592"/>
        <v>50173</v>
      </c>
      <c r="L1780" s="276">
        <f t="shared" si="592"/>
        <v>50173</v>
      </c>
      <c r="M1780" s="276">
        <f t="shared" si="592"/>
        <v>50173</v>
      </c>
      <c r="N1780" s="23"/>
      <c r="O1780" s="23"/>
    </row>
    <row r="1781" spans="1:15">
      <c r="A1781" s="834"/>
      <c r="B1781" s="407" t="s">
        <v>525</v>
      </c>
      <c r="C1781" s="411"/>
      <c r="D1781" s="412" t="s">
        <v>526</v>
      </c>
      <c r="E1781" s="154">
        <f t="shared" si="583"/>
        <v>57645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593">H1782+H1783+H1784+H1789+H1793+H1795+H1807+H1813+H1820</f>
        <v>19036</v>
      </c>
      <c r="I1781" s="101">
        <f t="shared" si="593"/>
        <v>15071</v>
      </c>
      <c r="J1781" s="101">
        <f t="shared" si="593"/>
        <v>10355</v>
      </c>
      <c r="K1781" s="101">
        <f t="shared" si="593"/>
        <v>50173</v>
      </c>
      <c r="L1781" s="101">
        <f t="shared" si="593"/>
        <v>50173</v>
      </c>
      <c r="M1781" s="101">
        <f t="shared" si="593"/>
        <v>50173</v>
      </c>
      <c r="N1781" s="23"/>
      <c r="O1781" s="23"/>
    </row>
    <row r="1782" spans="1:15">
      <c r="A1782" s="413"/>
      <c r="B1782" s="414"/>
      <c r="C1782" s="415" t="s">
        <v>527</v>
      </c>
      <c r="D1782" s="416" t="s">
        <v>528</v>
      </c>
      <c r="E1782" s="94">
        <f t="shared" si="583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529</v>
      </c>
      <c r="D1783" s="420" t="s">
        <v>530</v>
      </c>
      <c r="E1783" s="94">
        <f t="shared" si="583"/>
        <v>1753</v>
      </c>
      <c r="F1783" s="63"/>
      <c r="G1783" s="63">
        <f>300</f>
        <v>300</v>
      </c>
      <c r="H1783" s="63">
        <f>225+200</f>
        <v>425</v>
      </c>
      <c r="I1783" s="63">
        <f>225+300</f>
        <v>525</v>
      </c>
      <c r="J1783" s="158">
        <f>200+303</f>
        <v>503</v>
      </c>
      <c r="K1783" s="63">
        <f>950+800</f>
        <v>1750</v>
      </c>
      <c r="L1783" s="63">
        <f t="shared" ref="L1783:M1783" si="594">950+800</f>
        <v>1750</v>
      </c>
      <c r="M1783" s="63">
        <f t="shared" si="594"/>
        <v>1750</v>
      </c>
      <c r="N1783" s="23"/>
      <c r="O1783" s="23"/>
    </row>
    <row r="1784" spans="1:15">
      <c r="A1784" s="481"/>
      <c r="B1784" s="421" t="s">
        <v>531</v>
      </c>
      <c r="C1784" s="422"/>
      <c r="D1784" s="423" t="s">
        <v>532</v>
      </c>
      <c r="E1784" s="94">
        <f t="shared" si="583"/>
        <v>0</v>
      </c>
      <c r="F1784" s="424">
        <f t="shared" ref="F1784:M1784" si="595">F1785+F1786+F1787</f>
        <v>0</v>
      </c>
      <c r="G1784" s="424">
        <f t="shared" si="595"/>
        <v>0</v>
      </c>
      <c r="H1784" s="424">
        <f t="shared" si="595"/>
        <v>0</v>
      </c>
      <c r="I1784" s="424">
        <f t="shared" si="595"/>
        <v>0</v>
      </c>
      <c r="J1784" s="424">
        <f t="shared" si="595"/>
        <v>0</v>
      </c>
      <c r="K1784" s="424">
        <f t="shared" si="595"/>
        <v>0</v>
      </c>
      <c r="L1784" s="424">
        <f t="shared" si="595"/>
        <v>0</v>
      </c>
      <c r="M1784" s="424">
        <f t="shared" si="595"/>
        <v>0</v>
      </c>
      <c r="N1784" s="23"/>
      <c r="O1784" s="23"/>
    </row>
    <row r="1785" spans="1:15" hidden="1">
      <c r="A1785" s="481"/>
      <c r="B1785" s="425" t="s">
        <v>533</v>
      </c>
      <c r="C1785" s="422"/>
      <c r="D1785" s="423" t="s">
        <v>534</v>
      </c>
      <c r="E1785" s="94">
        <f t="shared" si="583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535</v>
      </c>
      <c r="C1786" s="428"/>
      <c r="D1786" s="423" t="s">
        <v>129</v>
      </c>
      <c r="E1786" s="94">
        <f t="shared" si="583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536</v>
      </c>
      <c r="C1787" s="429"/>
      <c r="D1787" s="423" t="s">
        <v>537</v>
      </c>
      <c r="E1787" s="94">
        <f t="shared" si="583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83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538</v>
      </c>
      <c r="C1789" s="429"/>
      <c r="D1789" s="423" t="s">
        <v>539</v>
      </c>
      <c r="E1789" s="94">
        <f t="shared" si="583"/>
        <v>0</v>
      </c>
      <c r="F1789" s="424">
        <f t="shared" ref="F1789:M1789" si="596">F1790+F1791+F1792</f>
        <v>0</v>
      </c>
      <c r="G1789" s="424">
        <f t="shared" si="596"/>
        <v>0</v>
      </c>
      <c r="H1789" s="424">
        <f t="shared" si="596"/>
        <v>0</v>
      </c>
      <c r="I1789" s="424">
        <f t="shared" si="596"/>
        <v>0</v>
      </c>
      <c r="J1789" s="424">
        <f t="shared" si="596"/>
        <v>0</v>
      </c>
      <c r="K1789" s="424">
        <f t="shared" si="596"/>
        <v>0</v>
      </c>
      <c r="L1789" s="424">
        <f t="shared" si="596"/>
        <v>0</v>
      </c>
      <c r="M1789" s="424">
        <f t="shared" si="596"/>
        <v>0</v>
      </c>
      <c r="N1789" s="23"/>
      <c r="O1789" s="23"/>
    </row>
    <row r="1790" spans="1:15" ht="0.75" customHeight="1">
      <c r="A1790" s="481"/>
      <c r="B1790" s="430"/>
      <c r="C1790" s="429" t="s">
        <v>540</v>
      </c>
      <c r="D1790" s="423" t="s">
        <v>541</v>
      </c>
      <c r="E1790" s="94">
        <f t="shared" si="583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542</v>
      </c>
      <c r="D1791" s="431" t="s">
        <v>543</v>
      </c>
      <c r="E1791" s="94">
        <f t="shared" si="583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544</v>
      </c>
      <c r="D1792" s="445" t="s">
        <v>545</v>
      </c>
      <c r="E1792" s="94">
        <f t="shared" si="583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546</v>
      </c>
      <c r="C1793" s="435"/>
      <c r="D1793" s="436" t="s">
        <v>547</v>
      </c>
      <c r="E1793" s="94">
        <f t="shared" si="583"/>
        <v>0</v>
      </c>
      <c r="F1793" s="424">
        <f t="shared" ref="F1793:M1793" si="597">F1794</f>
        <v>0</v>
      </c>
      <c r="G1793" s="424">
        <f t="shared" si="597"/>
        <v>0</v>
      </c>
      <c r="H1793" s="424">
        <f t="shared" si="597"/>
        <v>0</v>
      </c>
      <c r="I1793" s="424">
        <f t="shared" si="597"/>
        <v>0</v>
      </c>
      <c r="J1793" s="424">
        <f t="shared" si="597"/>
        <v>0</v>
      </c>
      <c r="K1793" s="424">
        <f t="shared" si="597"/>
        <v>0</v>
      </c>
      <c r="L1793" s="424">
        <f t="shared" si="597"/>
        <v>0</v>
      </c>
      <c r="M1793" s="424">
        <f t="shared" si="597"/>
        <v>0</v>
      </c>
      <c r="N1793" s="23"/>
      <c r="O1793" s="23"/>
    </row>
    <row r="1794" spans="1:15" hidden="1">
      <c r="A1794" s="481"/>
      <c r="B1794" s="437" t="s">
        <v>548</v>
      </c>
      <c r="C1794" s="438"/>
      <c r="D1794" s="436" t="s">
        <v>549</v>
      </c>
      <c r="E1794" s="94">
        <f t="shared" si="583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1">
      <c r="A1795" s="481"/>
      <c r="B1795" s="437"/>
      <c r="C1795" s="429" t="s">
        <v>550</v>
      </c>
      <c r="D1795" s="436" t="s">
        <v>551</v>
      </c>
      <c r="E1795" s="94">
        <f t="shared" si="583"/>
        <v>42079</v>
      </c>
      <c r="F1795" s="424">
        <f t="shared" ref="F1795:M1795" si="598">F1796</f>
        <v>0</v>
      </c>
      <c r="G1795" s="424">
        <f t="shared" si="598"/>
        <v>10775</v>
      </c>
      <c r="H1795" s="424">
        <f t="shared" si="598"/>
        <v>14623</v>
      </c>
      <c r="I1795" s="424">
        <f t="shared" si="598"/>
        <v>10458</v>
      </c>
      <c r="J1795" s="424">
        <f t="shared" si="598"/>
        <v>6223</v>
      </c>
      <c r="K1795" s="424">
        <f t="shared" si="598"/>
        <v>37410</v>
      </c>
      <c r="L1795" s="424">
        <f t="shared" si="598"/>
        <v>37410</v>
      </c>
      <c r="M1795" s="424">
        <f t="shared" si="598"/>
        <v>37410</v>
      </c>
      <c r="N1795" s="23"/>
      <c r="O1795" s="23"/>
    </row>
    <row r="1796" spans="1:15">
      <c r="A1796" s="481"/>
      <c r="B1796" s="1320" t="s">
        <v>764</v>
      </c>
      <c r="C1796" s="1321"/>
      <c r="D1796" s="439" t="s">
        <v>553</v>
      </c>
      <c r="E1796" s="94">
        <f t="shared" si="583"/>
        <v>42079</v>
      </c>
      <c r="F1796" s="424">
        <f t="shared" ref="F1796:M1796" si="599">F1797+F1798+F1799+F1800+F1801+F1802+F1803+F1804+F1805+F1806</f>
        <v>0</v>
      </c>
      <c r="G1796" s="424">
        <f t="shared" si="599"/>
        <v>10775</v>
      </c>
      <c r="H1796" s="424">
        <f t="shared" si="599"/>
        <v>14623</v>
      </c>
      <c r="I1796" s="424">
        <f t="shared" si="599"/>
        <v>10458</v>
      </c>
      <c r="J1796" s="424">
        <f t="shared" si="599"/>
        <v>6223</v>
      </c>
      <c r="K1796" s="424">
        <f t="shared" si="599"/>
        <v>37410</v>
      </c>
      <c r="L1796" s="424">
        <f t="shared" si="599"/>
        <v>37410</v>
      </c>
      <c r="M1796" s="424">
        <f t="shared" si="599"/>
        <v>37410</v>
      </c>
      <c r="N1796" s="23"/>
      <c r="O1796" s="23"/>
    </row>
    <row r="1797" spans="1:15">
      <c r="A1797" s="481"/>
      <c r="B1797" s="440"/>
      <c r="C1797" s="441" t="s">
        <v>554</v>
      </c>
      <c r="D1797" s="442" t="s">
        <v>555</v>
      </c>
      <c r="E1797" s="94">
        <f t="shared" si="583"/>
        <v>42079</v>
      </c>
      <c r="F1797" s="424"/>
      <c r="G1797" s="448">
        <f>1910+2390+4360+2115</f>
        <v>10775</v>
      </c>
      <c r="H1797" s="448">
        <f>1883+2390+4360+2085+3905</f>
        <v>14623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0">6630+9560+12880+8340</f>
        <v>37410</v>
      </c>
      <c r="M1797" s="448">
        <f t="shared" si="600"/>
        <v>37410</v>
      </c>
      <c r="N1797" s="23"/>
      <c r="O1797" s="23"/>
    </row>
    <row r="1798" spans="1:15" hidden="1">
      <c r="A1798" s="481"/>
      <c r="B1798" s="443"/>
      <c r="C1798" s="444" t="s">
        <v>556</v>
      </c>
      <c r="D1798" s="445" t="s">
        <v>557</v>
      </c>
      <c r="E1798" s="94">
        <f t="shared" si="583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558</v>
      </c>
      <c r="D1799" s="439" t="s">
        <v>559</v>
      </c>
      <c r="E1799" s="94">
        <f t="shared" si="583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560</v>
      </c>
      <c r="D1800" s="423" t="s">
        <v>561</v>
      </c>
      <c r="E1800" s="94">
        <f t="shared" si="583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562</v>
      </c>
      <c r="D1801" s="423" t="s">
        <v>563</v>
      </c>
      <c r="E1801" s="94">
        <f t="shared" si="583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1" hidden="1">
      <c r="A1802" s="481"/>
      <c r="B1802" s="430"/>
      <c r="C1802" s="429" t="s">
        <v>564</v>
      </c>
      <c r="D1802" s="423" t="s">
        <v>565</v>
      </c>
      <c r="E1802" s="94">
        <f t="shared" si="583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1" hidden="1">
      <c r="A1803" s="481"/>
      <c r="B1803" s="430"/>
      <c r="C1803" s="429" t="s">
        <v>566</v>
      </c>
      <c r="D1803" s="423" t="s">
        <v>567</v>
      </c>
      <c r="E1803" s="94">
        <f t="shared" si="583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1" hidden="1">
      <c r="A1804" s="481"/>
      <c r="B1804" s="427"/>
      <c r="C1804" s="429" t="s">
        <v>568</v>
      </c>
      <c r="D1804" s="423" t="s">
        <v>569</v>
      </c>
      <c r="E1804" s="94">
        <f t="shared" si="583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1" hidden="1">
      <c r="A1805" s="481"/>
      <c r="B1805" s="427"/>
      <c r="C1805" s="429" t="s">
        <v>570</v>
      </c>
      <c r="D1805" s="423" t="s">
        <v>571</v>
      </c>
      <c r="E1805" s="94">
        <f t="shared" si="583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idden="1">
      <c r="A1806" s="481"/>
      <c r="B1806" s="427"/>
      <c r="C1806" s="429" t="s">
        <v>572</v>
      </c>
      <c r="D1806" s="423" t="s">
        <v>573</v>
      </c>
      <c r="E1806" s="94">
        <f t="shared" si="583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578</v>
      </c>
      <c r="D1807" s="423" t="s">
        <v>579</v>
      </c>
      <c r="E1807" s="94">
        <f t="shared" si="583"/>
        <v>0</v>
      </c>
      <c r="F1807" s="448">
        <f t="shared" ref="F1807:M1807" si="601">F1808+F1810</f>
        <v>0</v>
      </c>
      <c r="G1807" s="448">
        <f t="shared" si="601"/>
        <v>0</v>
      </c>
      <c r="H1807" s="448">
        <f t="shared" si="601"/>
        <v>0</v>
      </c>
      <c r="I1807" s="448">
        <f>I1808+I1810</f>
        <v>0</v>
      </c>
      <c r="J1807" s="448">
        <f t="shared" si="601"/>
        <v>0</v>
      </c>
      <c r="K1807" s="448">
        <f t="shared" si="601"/>
        <v>0</v>
      </c>
      <c r="L1807" s="448">
        <f t="shared" si="601"/>
        <v>0</v>
      </c>
      <c r="M1807" s="448">
        <f t="shared" si="601"/>
        <v>0</v>
      </c>
      <c r="N1807" s="23"/>
      <c r="O1807" s="23"/>
    </row>
    <row r="1808" spans="1:15">
      <c r="A1808" s="481"/>
      <c r="B1808" s="427" t="s">
        <v>580</v>
      </c>
      <c r="C1808" s="429" t="s">
        <v>581</v>
      </c>
      <c r="D1808" s="423" t="s">
        <v>582</v>
      </c>
      <c r="E1808" s="94">
        <f t="shared" si="583"/>
        <v>0</v>
      </c>
      <c r="F1808" s="448">
        <f t="shared" ref="F1808:M1808" si="602">F1809</f>
        <v>0</v>
      </c>
      <c r="G1808" s="448">
        <f t="shared" si="602"/>
        <v>0</v>
      </c>
      <c r="H1808" s="448">
        <f t="shared" si="602"/>
        <v>0</v>
      </c>
      <c r="I1808" s="448">
        <f t="shared" si="602"/>
        <v>0</v>
      </c>
      <c r="J1808" s="448">
        <f t="shared" si="602"/>
        <v>0</v>
      </c>
      <c r="K1808" s="448">
        <f t="shared" si="602"/>
        <v>0</v>
      </c>
      <c r="L1808" s="448">
        <f t="shared" si="602"/>
        <v>0</v>
      </c>
      <c r="M1808" s="448">
        <f t="shared" si="602"/>
        <v>0</v>
      </c>
      <c r="N1808" s="23"/>
      <c r="O1808" s="23"/>
    </row>
    <row r="1809" spans="1:15">
      <c r="A1809" s="481"/>
      <c r="B1809" s="427"/>
      <c r="C1809" s="428" t="s">
        <v>691</v>
      </c>
      <c r="D1809" s="423" t="s">
        <v>584</v>
      </c>
      <c r="E1809" s="94">
        <f t="shared" si="583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587</v>
      </c>
      <c r="C1810" s="450"/>
      <c r="D1810" s="433" t="s">
        <v>588</v>
      </c>
      <c r="E1810" s="94">
        <f t="shared" si="583"/>
        <v>0</v>
      </c>
      <c r="F1810" s="448">
        <f t="shared" ref="F1810:M1810" si="603">F1811+F1812</f>
        <v>0</v>
      </c>
      <c r="G1810" s="448">
        <f t="shared" si="603"/>
        <v>0</v>
      </c>
      <c r="H1810" s="448">
        <f t="shared" si="603"/>
        <v>0</v>
      </c>
      <c r="I1810" s="448">
        <f t="shared" si="603"/>
        <v>0</v>
      </c>
      <c r="J1810" s="448">
        <f t="shared" si="603"/>
        <v>0</v>
      </c>
      <c r="K1810" s="448">
        <f t="shared" si="603"/>
        <v>0</v>
      </c>
      <c r="L1810" s="448">
        <f t="shared" si="603"/>
        <v>0</v>
      </c>
      <c r="M1810" s="448">
        <f t="shared" si="603"/>
        <v>0</v>
      </c>
      <c r="N1810" s="23"/>
      <c r="O1810" s="23"/>
    </row>
    <row r="1811" spans="1:15" hidden="1">
      <c r="A1811" s="481"/>
      <c r="B1811" s="449"/>
      <c r="C1811" s="450" t="s">
        <v>589</v>
      </c>
      <c r="D1811" s="433" t="s">
        <v>590</v>
      </c>
      <c r="E1811" s="94">
        <f t="shared" si="583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591</v>
      </c>
      <c r="D1812" s="433" t="s">
        <v>592</v>
      </c>
      <c r="E1812" s="94">
        <f t="shared" si="583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766</v>
      </c>
      <c r="C1813" s="430"/>
      <c r="D1813" s="439" t="s">
        <v>594</v>
      </c>
      <c r="E1813" s="94">
        <f t="shared" si="583"/>
        <v>0</v>
      </c>
      <c r="F1813" s="448">
        <f t="shared" ref="F1813:M1813" si="604">F1814</f>
        <v>0</v>
      </c>
      <c r="G1813" s="448">
        <f t="shared" si="604"/>
        <v>0</v>
      </c>
      <c r="H1813" s="448">
        <f t="shared" si="604"/>
        <v>0</v>
      </c>
      <c r="I1813" s="448">
        <f t="shared" si="604"/>
        <v>0</v>
      </c>
      <c r="J1813" s="448">
        <f t="shared" si="604"/>
        <v>0</v>
      </c>
      <c r="K1813" s="448">
        <f t="shared" si="604"/>
        <v>0</v>
      </c>
      <c r="L1813" s="448">
        <f t="shared" si="604"/>
        <v>0</v>
      </c>
      <c r="M1813" s="448">
        <f t="shared" si="604"/>
        <v>0</v>
      </c>
      <c r="N1813" s="23"/>
      <c r="O1813" s="23"/>
    </row>
    <row r="1814" spans="1:15">
      <c r="A1814" s="481"/>
      <c r="B1814" s="452" t="s">
        <v>595</v>
      </c>
      <c r="C1814" s="422"/>
      <c r="D1814" s="423" t="s">
        <v>596</v>
      </c>
      <c r="E1814" s="94">
        <f t="shared" si="583"/>
        <v>0</v>
      </c>
      <c r="F1814" s="448">
        <f t="shared" ref="F1814:M1814" si="605">F1815+F1816+F1817+F1818</f>
        <v>0</v>
      </c>
      <c r="G1814" s="448">
        <f t="shared" si="605"/>
        <v>0</v>
      </c>
      <c r="H1814" s="448">
        <f t="shared" si="605"/>
        <v>0</v>
      </c>
      <c r="I1814" s="448">
        <f t="shared" si="605"/>
        <v>0</v>
      </c>
      <c r="J1814" s="448">
        <f t="shared" si="605"/>
        <v>0</v>
      </c>
      <c r="K1814" s="448">
        <f t="shared" si="605"/>
        <v>0</v>
      </c>
      <c r="L1814" s="448">
        <f t="shared" si="605"/>
        <v>0</v>
      </c>
      <c r="M1814" s="448">
        <f t="shared" si="605"/>
        <v>0</v>
      </c>
      <c r="N1814" s="23"/>
      <c r="O1814" s="23"/>
    </row>
    <row r="1815" spans="1:15" hidden="1">
      <c r="A1815" s="481"/>
      <c r="B1815" s="453"/>
      <c r="C1815" s="422" t="s">
        <v>597</v>
      </c>
      <c r="D1815" s="423" t="s">
        <v>598</v>
      </c>
      <c r="E1815" s="94">
        <f t="shared" si="583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599</v>
      </c>
      <c r="D1816" s="439" t="s">
        <v>600</v>
      </c>
      <c r="E1816" s="94">
        <f t="shared" si="583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601</v>
      </c>
      <c r="D1817" s="439" t="s">
        <v>602</v>
      </c>
      <c r="E1817" s="94">
        <f t="shared" si="583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603</v>
      </c>
      <c r="D1818" s="423" t="s">
        <v>604</v>
      </c>
      <c r="E1818" s="94">
        <f t="shared" si="583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83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605</v>
      </c>
      <c r="C1820" s="456"/>
      <c r="D1820" s="423" t="s">
        <v>606</v>
      </c>
      <c r="E1820" s="94">
        <f t="shared" si="583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06">H1821+H1822+H1823+H1824+H1825+H1826+H1828+H1829+H1830+H1831+H1827</f>
        <v>2513</v>
      </c>
      <c r="I1820" s="1190">
        <f t="shared" si="606"/>
        <v>2613</v>
      </c>
      <c r="J1820" s="1190">
        <f t="shared" si="606"/>
        <v>2154</v>
      </c>
      <c r="K1820" s="1190">
        <f t="shared" si="606"/>
        <v>5113</v>
      </c>
      <c r="L1820" s="1190">
        <f t="shared" si="606"/>
        <v>5113</v>
      </c>
      <c r="M1820" s="1190">
        <f t="shared" si="606"/>
        <v>5113</v>
      </c>
      <c r="N1820" s="23"/>
      <c r="O1820" s="23"/>
    </row>
    <row r="1821" spans="1:15" ht="0.75" customHeight="1">
      <c r="A1821" s="533"/>
      <c r="B1821" s="457" t="s">
        <v>607</v>
      </c>
      <c r="C1821" s="456"/>
      <c r="D1821" s="423" t="s">
        <v>608</v>
      </c>
      <c r="E1821" s="94">
        <f t="shared" si="583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609</v>
      </c>
      <c r="C1822" s="456"/>
      <c r="D1822" s="459" t="s">
        <v>610</v>
      </c>
      <c r="E1822" s="94">
        <f t="shared" si="583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611</v>
      </c>
      <c r="C1823" s="836"/>
      <c r="D1823" s="423" t="s">
        <v>612</v>
      </c>
      <c r="E1823" s="94">
        <f t="shared" si="583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613</v>
      </c>
      <c r="C1824" s="428"/>
      <c r="D1824" s="423" t="s">
        <v>614</v>
      </c>
      <c r="E1824" s="94">
        <f t="shared" si="583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615</v>
      </c>
      <c r="C1825" s="428"/>
      <c r="D1825" s="423" t="s">
        <v>616</v>
      </c>
      <c r="E1825" s="94">
        <f t="shared" si="583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617</v>
      </c>
      <c r="C1826" s="744"/>
      <c r="D1826" s="423" t="s">
        <v>618</v>
      </c>
      <c r="E1826" s="94">
        <f t="shared" si="583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63" t="s">
        <v>619</v>
      </c>
      <c r="C1827" s="1364"/>
      <c r="D1827" s="423" t="s">
        <v>620</v>
      </c>
      <c r="E1827" s="94">
        <f t="shared" si="583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621</v>
      </c>
      <c r="C1828" s="744"/>
      <c r="D1828" s="423" t="s">
        <v>622</v>
      </c>
      <c r="E1828" s="94">
        <f t="shared" si="583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623</v>
      </c>
      <c r="C1829" s="428"/>
      <c r="D1829" s="423" t="s">
        <v>624</v>
      </c>
      <c r="E1829" s="94">
        <f t="shared" si="583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625</v>
      </c>
      <c r="C1830" s="462"/>
      <c r="D1830" s="439" t="s">
        <v>626</v>
      </c>
      <c r="E1830" s="94">
        <f t="shared" si="583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878</v>
      </c>
      <c r="C1831" s="630"/>
      <c r="D1831" s="603" t="s">
        <v>628</v>
      </c>
      <c r="E1831" s="94">
        <f t="shared" si="583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629</v>
      </c>
      <c r="C1832" s="468"/>
      <c r="D1832" s="439" t="s">
        <v>630</v>
      </c>
      <c r="E1832" s="94">
        <f t="shared" si="583"/>
        <v>0</v>
      </c>
      <c r="F1832" s="448">
        <f t="shared" ref="F1832:M1832" si="607">F1833+F1837</f>
        <v>0</v>
      </c>
      <c r="G1832" s="448">
        <f t="shared" si="607"/>
        <v>0</v>
      </c>
      <c r="H1832" s="448">
        <f t="shared" si="607"/>
        <v>0</v>
      </c>
      <c r="I1832" s="448">
        <f t="shared" si="607"/>
        <v>0</v>
      </c>
      <c r="J1832" s="448">
        <f t="shared" si="607"/>
        <v>0</v>
      </c>
      <c r="K1832" s="448">
        <f t="shared" si="607"/>
        <v>0</v>
      </c>
      <c r="L1832" s="448">
        <f t="shared" si="607"/>
        <v>0</v>
      </c>
      <c r="M1832" s="448">
        <f t="shared" si="607"/>
        <v>0</v>
      </c>
      <c r="N1832" s="23"/>
      <c r="O1832" s="23"/>
    </row>
    <row r="1833" spans="1:15" ht="12" customHeight="1">
      <c r="A1833" s="481"/>
      <c r="B1833" s="427" t="s">
        <v>631</v>
      </c>
      <c r="C1833" s="468"/>
      <c r="D1833" s="423" t="s">
        <v>632</v>
      </c>
      <c r="E1833" s="94">
        <f t="shared" si="583"/>
        <v>0</v>
      </c>
      <c r="F1833" s="448">
        <f t="shared" ref="F1833:M1833" si="608">F1834+F1835</f>
        <v>0</v>
      </c>
      <c r="G1833" s="448">
        <f t="shared" si="608"/>
        <v>0</v>
      </c>
      <c r="H1833" s="448">
        <f t="shared" si="608"/>
        <v>0</v>
      </c>
      <c r="I1833" s="448">
        <f t="shared" si="608"/>
        <v>0</v>
      </c>
      <c r="J1833" s="448">
        <f t="shared" si="608"/>
        <v>0</v>
      </c>
      <c r="K1833" s="448">
        <f t="shared" si="608"/>
        <v>0</v>
      </c>
      <c r="L1833" s="448">
        <f t="shared" si="608"/>
        <v>0</v>
      </c>
      <c r="M1833" s="448">
        <f t="shared" si="608"/>
        <v>0</v>
      </c>
      <c r="N1833" s="23"/>
      <c r="O1833" s="23"/>
    </row>
    <row r="1834" spans="1:15" ht="21.4" hidden="1">
      <c r="A1834" s="481"/>
      <c r="B1834" s="452"/>
      <c r="C1834" s="469" t="s">
        <v>633</v>
      </c>
      <c r="D1834" s="423" t="s">
        <v>634</v>
      </c>
      <c r="E1834" s="94">
        <f t="shared" si="583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635</v>
      </c>
      <c r="C1835" s="471"/>
      <c r="D1835" s="423" t="s">
        <v>636</v>
      </c>
      <c r="E1835" s="94">
        <f t="shared" si="583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83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879</v>
      </c>
      <c r="C1837" s="474"/>
      <c r="D1837" s="439" t="s">
        <v>638</v>
      </c>
      <c r="E1837" s="94">
        <f t="shared" ref="E1837:E1903" si="609">G1837+H1837+I1837+J1837</f>
        <v>0</v>
      </c>
      <c r="F1837" s="448">
        <f t="shared" ref="F1837:M1837" si="610">F1838+F1839</f>
        <v>0</v>
      </c>
      <c r="G1837" s="448">
        <f t="shared" si="610"/>
        <v>0</v>
      </c>
      <c r="H1837" s="448">
        <f t="shared" si="610"/>
        <v>0</v>
      </c>
      <c r="I1837" s="448">
        <f t="shared" si="610"/>
        <v>0</v>
      </c>
      <c r="J1837" s="448">
        <f t="shared" si="610"/>
        <v>0</v>
      </c>
      <c r="K1837" s="448">
        <f t="shared" si="610"/>
        <v>0</v>
      </c>
      <c r="L1837" s="448">
        <f t="shared" si="610"/>
        <v>0</v>
      </c>
      <c r="M1837" s="448">
        <f t="shared" si="610"/>
        <v>0</v>
      </c>
      <c r="N1837" s="23"/>
      <c r="O1837" s="23"/>
    </row>
    <row r="1838" spans="1:15" hidden="1">
      <c r="A1838" s="481"/>
      <c r="B1838" s="427" t="s">
        <v>639</v>
      </c>
      <c r="C1838" s="428"/>
      <c r="D1838" s="423" t="s">
        <v>640</v>
      </c>
      <c r="E1838" s="94">
        <f t="shared" si="609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641</v>
      </c>
      <c r="C1839" s="429"/>
      <c r="D1839" s="423" t="s">
        <v>642</v>
      </c>
      <c r="E1839" s="94">
        <f t="shared" si="609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863</v>
      </c>
      <c r="C1840" s="454"/>
      <c r="D1840" s="423" t="s">
        <v>644</v>
      </c>
      <c r="E1840" s="94">
        <f t="shared" si="609"/>
        <v>0</v>
      </c>
      <c r="F1840" s="448">
        <f t="shared" ref="F1840:M1840" si="611">F1841</f>
        <v>0</v>
      </c>
      <c r="G1840" s="448">
        <f t="shared" si="611"/>
        <v>0</v>
      </c>
      <c r="H1840" s="448">
        <f t="shared" si="611"/>
        <v>0</v>
      </c>
      <c r="I1840" s="448">
        <f t="shared" si="611"/>
        <v>0</v>
      </c>
      <c r="J1840" s="448">
        <f t="shared" si="611"/>
        <v>0</v>
      </c>
      <c r="K1840" s="448">
        <f t="shared" si="611"/>
        <v>0</v>
      </c>
      <c r="L1840" s="448">
        <f t="shared" si="611"/>
        <v>0</v>
      </c>
      <c r="M1840" s="448">
        <f t="shared" si="611"/>
        <v>0</v>
      </c>
      <c r="N1840" s="23"/>
      <c r="O1840" s="23"/>
    </row>
    <row r="1841" spans="1:15">
      <c r="A1841" s="413"/>
      <c r="B1841" s="475" t="s">
        <v>645</v>
      </c>
      <c r="C1841" s="476"/>
      <c r="D1841" s="420" t="s">
        <v>646</v>
      </c>
      <c r="E1841" s="94">
        <f t="shared" si="609"/>
        <v>0</v>
      </c>
      <c r="F1841" s="63"/>
      <c r="G1841" s="63">
        <v>0</v>
      </c>
      <c r="H1841" s="63"/>
      <c r="I1841" s="63"/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324" t="s">
        <v>647</v>
      </c>
      <c r="B1842" s="1325"/>
      <c r="C1842" s="1326"/>
      <c r="D1842" s="477"/>
      <c r="E1842" s="837">
        <f t="shared" si="609"/>
        <v>47475.37</v>
      </c>
      <c r="F1842" s="838">
        <f>F1855+F1883</f>
        <v>0</v>
      </c>
      <c r="G1842" s="838">
        <f t="shared" ref="G1842:M1842" si="612">G1843+G1883</f>
        <v>44173</v>
      </c>
      <c r="H1842" s="838">
        <f t="shared" si="612"/>
        <v>3302.37</v>
      </c>
      <c r="I1842" s="838">
        <f t="shared" si="612"/>
        <v>0</v>
      </c>
      <c r="J1842" s="838">
        <f t="shared" si="612"/>
        <v>0</v>
      </c>
      <c r="K1842" s="838">
        <f t="shared" si="612"/>
        <v>174</v>
      </c>
      <c r="L1842" s="838">
        <f t="shared" si="612"/>
        <v>174</v>
      </c>
      <c r="M1842" s="838">
        <f t="shared" si="612"/>
        <v>174</v>
      </c>
      <c r="N1842" s="23"/>
      <c r="O1842" s="23"/>
    </row>
    <row r="1843" spans="1:15">
      <c r="A1843" s="785"/>
      <c r="B1843" s="407" t="s">
        <v>525</v>
      </c>
      <c r="C1843" s="786"/>
      <c r="D1843" s="477"/>
      <c r="E1843" s="837">
        <f t="shared" si="609"/>
        <v>47358.37</v>
      </c>
      <c r="F1843" s="838"/>
      <c r="G1843" s="838">
        <f>G1844+G1855+G1868+G1881</f>
        <v>44056</v>
      </c>
      <c r="H1843" s="838">
        <f t="shared" ref="H1843:M1843" si="613">H1844+H1855+H1868+H1881</f>
        <v>3302.37</v>
      </c>
      <c r="I1843" s="838">
        <f t="shared" si="613"/>
        <v>0</v>
      </c>
      <c r="J1843" s="838">
        <f t="shared" si="613"/>
        <v>0</v>
      </c>
      <c r="K1843" s="838">
        <f t="shared" si="613"/>
        <v>174</v>
      </c>
      <c r="L1843" s="838">
        <f t="shared" si="613"/>
        <v>174</v>
      </c>
      <c r="M1843" s="838">
        <f t="shared" si="613"/>
        <v>174</v>
      </c>
      <c r="N1843" s="23"/>
      <c r="O1843" s="23"/>
    </row>
    <row r="1844" spans="1:15">
      <c r="A1844" s="481"/>
      <c r="B1844" s="482" t="s">
        <v>650</v>
      </c>
      <c r="C1844" s="483"/>
      <c r="D1844" s="445" t="s">
        <v>651</v>
      </c>
      <c r="E1844" s="94">
        <f t="shared" si="609"/>
        <v>47141.37</v>
      </c>
      <c r="F1844" s="448">
        <f t="shared" ref="F1844:M1844" si="614">F1845</f>
        <v>0</v>
      </c>
      <c r="G1844" s="448">
        <f t="shared" si="614"/>
        <v>43839</v>
      </c>
      <c r="H1844" s="448">
        <f t="shared" si="614"/>
        <v>3302.37</v>
      </c>
      <c r="I1844" s="448">
        <f t="shared" si="614"/>
        <v>0</v>
      </c>
      <c r="J1844" s="448">
        <f t="shared" si="614"/>
        <v>0</v>
      </c>
      <c r="K1844" s="448">
        <f t="shared" si="614"/>
        <v>0</v>
      </c>
      <c r="L1844" s="448">
        <f t="shared" si="614"/>
        <v>0</v>
      </c>
      <c r="M1844" s="448">
        <f t="shared" si="614"/>
        <v>0</v>
      </c>
      <c r="N1844" s="23"/>
      <c r="O1844" s="23"/>
    </row>
    <row r="1845" spans="1:15">
      <c r="A1845" s="481"/>
      <c r="B1845" s="437" t="s">
        <v>652</v>
      </c>
      <c r="C1845" s="454"/>
      <c r="D1845" s="439" t="s">
        <v>653</v>
      </c>
      <c r="E1845" s="94">
        <f t="shared" si="609"/>
        <v>47141.37</v>
      </c>
      <c r="F1845" s="448">
        <f t="shared" ref="F1845:M1845" si="615">F1846+F1847+F1848+F1849+F1850+F1851+F1852+F1853</f>
        <v>0</v>
      </c>
      <c r="G1845" s="448">
        <f t="shared" si="615"/>
        <v>43839</v>
      </c>
      <c r="H1845" s="448">
        <f t="shared" si="615"/>
        <v>3302.37</v>
      </c>
      <c r="I1845" s="448">
        <f t="shared" si="615"/>
        <v>0</v>
      </c>
      <c r="J1845" s="448">
        <f t="shared" si="615"/>
        <v>0</v>
      </c>
      <c r="K1845" s="448">
        <f t="shared" si="615"/>
        <v>0</v>
      </c>
      <c r="L1845" s="448">
        <f t="shared" si="615"/>
        <v>0</v>
      </c>
      <c r="M1845" s="448">
        <f t="shared" si="615"/>
        <v>0</v>
      </c>
      <c r="N1845" s="23"/>
      <c r="O1845" s="23"/>
    </row>
    <row r="1846" spans="1:15" ht="0.75" customHeight="1">
      <c r="A1846" s="481"/>
      <c r="B1846" s="484"/>
      <c r="C1846" s="485" t="s">
        <v>654</v>
      </c>
      <c r="D1846" s="445" t="s">
        <v>655</v>
      </c>
      <c r="E1846" s="94">
        <f t="shared" si="609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1.35" hidden="1">
      <c r="A1847" s="481"/>
      <c r="B1847" s="484"/>
      <c r="C1847" s="486" t="s">
        <v>656</v>
      </c>
      <c r="D1847" s="487" t="s">
        <v>657</v>
      </c>
      <c r="E1847" s="94">
        <f t="shared" si="609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1" hidden="1">
      <c r="A1848" s="481"/>
      <c r="B1848" s="484"/>
      <c r="C1848" s="486" t="s">
        <v>658</v>
      </c>
      <c r="D1848" s="487" t="s">
        <v>659</v>
      </c>
      <c r="E1848" s="94">
        <f t="shared" si="609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0.65" hidden="1">
      <c r="A1849" s="481"/>
      <c r="B1849" s="484"/>
      <c r="C1849" s="485" t="s">
        <v>660</v>
      </c>
      <c r="D1849" s="445" t="s">
        <v>661</v>
      </c>
      <c r="E1849" s="94">
        <f t="shared" si="609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1.35" hidden="1">
      <c r="A1850" s="481"/>
      <c r="B1850" s="453"/>
      <c r="C1850" s="488" t="s">
        <v>662</v>
      </c>
      <c r="D1850" s="459" t="s">
        <v>663</v>
      </c>
      <c r="E1850" s="94">
        <f t="shared" si="609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20.65" hidden="1">
      <c r="A1851" s="481"/>
      <c r="B1851" s="489"/>
      <c r="C1851" s="490" t="s">
        <v>664</v>
      </c>
      <c r="D1851" s="491" t="s">
        <v>665</v>
      </c>
      <c r="E1851" s="94">
        <f t="shared" si="609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0.65" hidden="1">
      <c r="A1852" s="481"/>
      <c r="B1852" s="492"/>
      <c r="C1852" s="490" t="s">
        <v>666</v>
      </c>
      <c r="D1852" s="491" t="s">
        <v>667</v>
      </c>
      <c r="E1852" s="94">
        <f t="shared" si="609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785</v>
      </c>
      <c r="D1853" s="439" t="s">
        <v>671</v>
      </c>
      <c r="E1853" s="94">
        <f t="shared" si="609"/>
        <v>47141.37</v>
      </c>
      <c r="F1853" s="448"/>
      <c r="G1853" s="448">
        <f>1240+42599</f>
        <v>43839</v>
      </c>
      <c r="H1853" s="448">
        <f>105+3197.37</f>
        <v>3302.37</v>
      </c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09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674</v>
      </c>
      <c r="C1855" s="496"/>
      <c r="D1855" s="439" t="s">
        <v>675</v>
      </c>
      <c r="E1855" s="94">
        <f t="shared" si="609"/>
        <v>0</v>
      </c>
      <c r="F1855" s="448">
        <f t="shared" ref="F1855:M1855" si="616">F1856</f>
        <v>0</v>
      </c>
      <c r="G1855" s="448">
        <f t="shared" si="616"/>
        <v>0</v>
      </c>
      <c r="H1855" s="448">
        <f t="shared" si="616"/>
        <v>0</v>
      </c>
      <c r="I1855" s="448">
        <f t="shared" si="616"/>
        <v>0</v>
      </c>
      <c r="J1855" s="448">
        <f t="shared" si="616"/>
        <v>0</v>
      </c>
      <c r="K1855" s="448">
        <f t="shared" si="616"/>
        <v>0</v>
      </c>
      <c r="L1855" s="448">
        <f t="shared" si="616"/>
        <v>0</v>
      </c>
      <c r="M1855" s="448">
        <f t="shared" si="616"/>
        <v>0</v>
      </c>
      <c r="N1855" s="23"/>
      <c r="O1855" s="23"/>
    </row>
    <row r="1856" spans="1:15">
      <c r="A1856" s="481"/>
      <c r="B1856" s="557" t="s">
        <v>676</v>
      </c>
      <c r="C1856" s="454"/>
      <c r="D1856" s="423" t="s">
        <v>582</v>
      </c>
      <c r="E1856" s="94">
        <f t="shared" si="609"/>
        <v>0</v>
      </c>
      <c r="F1856" s="448">
        <f t="shared" ref="F1856:M1856" si="617">F1860+F1861+F1862+F1863+F1864+F1865+F1866</f>
        <v>0</v>
      </c>
      <c r="G1856" s="448">
        <f t="shared" si="617"/>
        <v>0</v>
      </c>
      <c r="H1856" s="448">
        <f t="shared" si="617"/>
        <v>0</v>
      </c>
      <c r="I1856" s="448">
        <f t="shared" si="617"/>
        <v>0</v>
      </c>
      <c r="J1856" s="448">
        <f t="shared" si="617"/>
        <v>0</v>
      </c>
      <c r="K1856" s="448">
        <f t="shared" si="617"/>
        <v>0</v>
      </c>
      <c r="L1856" s="448">
        <f t="shared" si="617"/>
        <v>0</v>
      </c>
      <c r="M1856" s="448">
        <f t="shared" si="617"/>
        <v>0</v>
      </c>
      <c r="N1856" s="23"/>
      <c r="O1856" s="23"/>
    </row>
    <row r="1857" spans="1:15" hidden="1">
      <c r="A1857" s="481"/>
      <c r="B1857" s="498"/>
      <c r="C1857" s="499" t="s">
        <v>677</v>
      </c>
      <c r="D1857" s="558" t="s">
        <v>678</v>
      </c>
      <c r="E1857" s="94">
        <f t="shared" si="609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679</v>
      </c>
      <c r="D1858" s="558" t="s">
        <v>680</v>
      </c>
      <c r="E1858" s="94">
        <f t="shared" si="609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681</v>
      </c>
      <c r="D1859" s="558" t="s">
        <v>682</v>
      </c>
      <c r="E1859" s="94">
        <f t="shared" si="609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683</v>
      </c>
      <c r="D1860" s="423" t="s">
        <v>684</v>
      </c>
      <c r="E1860" s="94">
        <f t="shared" si="609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685</v>
      </c>
      <c r="D1861" s="423" t="s">
        <v>686</v>
      </c>
      <c r="E1861" s="94">
        <f t="shared" si="609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687</v>
      </c>
      <c r="D1862" s="423" t="s">
        <v>688</v>
      </c>
      <c r="E1862" s="94">
        <f t="shared" si="609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689</v>
      </c>
      <c r="D1863" s="423" t="s">
        <v>690</v>
      </c>
      <c r="E1863" s="94">
        <f t="shared" si="609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679</v>
      </c>
      <c r="D1864" s="423" t="s">
        <v>680</v>
      </c>
      <c r="E1864" s="94">
        <f t="shared" si="609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692</v>
      </c>
      <c r="D1865" s="423" t="s">
        <v>693</v>
      </c>
      <c r="E1865" s="94">
        <f t="shared" si="609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694</v>
      </c>
      <c r="D1866" s="423" t="s">
        <v>695</v>
      </c>
      <c r="E1866" s="94">
        <f t="shared" si="609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09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696</v>
      </c>
      <c r="C1868" s="502"/>
      <c r="D1868" s="423" t="s">
        <v>697</v>
      </c>
      <c r="E1868" s="94">
        <f t="shared" si="609"/>
        <v>217</v>
      </c>
      <c r="F1868" s="448">
        <f>F1869+F1870+F1871+F1872+F1873+F1874+F1875+F1876+F1877+F1878+F1879+F1880</f>
        <v>0</v>
      </c>
      <c r="G1868" s="448">
        <f t="shared" ref="G1868:M1868" si="618">G1869+G1870+G1871+G1872+G1873+G1874+G1875+G1876+G1877+G1878+G1879+G1880</f>
        <v>217</v>
      </c>
      <c r="H1868" s="448">
        <f t="shared" si="618"/>
        <v>0</v>
      </c>
      <c r="I1868" s="448">
        <f t="shared" si="618"/>
        <v>0</v>
      </c>
      <c r="J1868" s="448">
        <f t="shared" si="618"/>
        <v>0</v>
      </c>
      <c r="K1868" s="448">
        <f t="shared" si="618"/>
        <v>174</v>
      </c>
      <c r="L1868" s="448">
        <f t="shared" si="618"/>
        <v>174</v>
      </c>
      <c r="M1868" s="448">
        <f t="shared" si="618"/>
        <v>174</v>
      </c>
      <c r="N1868" s="23"/>
      <c r="O1868" s="23"/>
    </row>
    <row r="1869" spans="1:15" ht="12.75" customHeight="1">
      <c r="A1869" s="481"/>
      <c r="B1869" s="437" t="s">
        <v>698</v>
      </c>
      <c r="C1869" s="502"/>
      <c r="D1869" s="423" t="s">
        <v>699</v>
      </c>
      <c r="E1869" s="94">
        <f t="shared" si="609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700</v>
      </c>
      <c r="C1870" s="454"/>
      <c r="D1870" s="423" t="s">
        <v>701</v>
      </c>
      <c r="E1870" s="94">
        <f t="shared" si="609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702</v>
      </c>
      <c r="C1871" s="502"/>
      <c r="D1871" s="423" t="s">
        <v>703</v>
      </c>
      <c r="E1871" s="94">
        <f t="shared" si="609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704</v>
      </c>
      <c r="C1872" s="503"/>
      <c r="D1872" s="423" t="s">
        <v>705</v>
      </c>
      <c r="E1872" s="94">
        <f t="shared" si="609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706</v>
      </c>
      <c r="C1873" s="505"/>
      <c r="D1873" s="423" t="s">
        <v>707</v>
      </c>
      <c r="E1873" s="94">
        <f t="shared" si="609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708</v>
      </c>
      <c r="C1874" s="454"/>
      <c r="D1874" s="439" t="s">
        <v>709</v>
      </c>
      <c r="E1874" s="94">
        <f t="shared" si="609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710</v>
      </c>
      <c r="C1875" s="502"/>
      <c r="D1875" s="423" t="s">
        <v>711</v>
      </c>
      <c r="E1875" s="94">
        <f t="shared" si="609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712</v>
      </c>
      <c r="C1876" s="502"/>
      <c r="D1876" s="423" t="s">
        <v>713</v>
      </c>
      <c r="E1876" s="94">
        <f t="shared" si="609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714</v>
      </c>
      <c r="C1877" s="454"/>
      <c r="D1877" s="439" t="s">
        <v>715</v>
      </c>
      <c r="E1877" s="94">
        <f t="shared" si="609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716</v>
      </c>
      <c r="C1878" s="502"/>
      <c r="D1878" s="423" t="s">
        <v>717</v>
      </c>
      <c r="E1878" s="94">
        <f t="shared" si="609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718</v>
      </c>
      <c r="C1879" s="454"/>
      <c r="D1879" s="439" t="s">
        <v>719</v>
      </c>
      <c r="E1879" s="94">
        <f t="shared" si="609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374" t="s">
        <v>880</v>
      </c>
      <c r="C1880" s="1438"/>
      <c r="D1880" s="1199" t="s">
        <v>881</v>
      </c>
      <c r="E1880" s="94">
        <f t="shared" si="609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329" t="s">
        <v>769</v>
      </c>
      <c r="C1881" s="1330"/>
      <c r="D1881" s="508">
        <v>58</v>
      </c>
      <c r="E1881" s="94">
        <f t="shared" si="609"/>
        <v>0</v>
      </c>
      <c r="F1881" s="448"/>
      <c r="G1881" s="448">
        <f>G1882</f>
        <v>0</v>
      </c>
      <c r="H1881" s="448">
        <f t="shared" ref="H1881:M1881" si="619">H1882</f>
        <v>0</v>
      </c>
      <c r="I1881" s="448">
        <f t="shared" si="619"/>
        <v>0</v>
      </c>
      <c r="J1881" s="448">
        <f t="shared" si="619"/>
        <v>0</v>
      </c>
      <c r="K1881" s="448">
        <f t="shared" si="619"/>
        <v>0</v>
      </c>
      <c r="L1881" s="448">
        <f t="shared" si="619"/>
        <v>0</v>
      </c>
      <c r="M1881" s="448">
        <f t="shared" si="619"/>
        <v>0</v>
      </c>
      <c r="N1881" s="23"/>
      <c r="O1881" s="23"/>
    </row>
    <row r="1882" spans="1:15" ht="12" customHeight="1">
      <c r="A1882" s="481"/>
      <c r="B1882" s="1270" t="s">
        <v>480</v>
      </c>
      <c r="C1882" s="1271"/>
      <c r="D1882" s="589" t="s">
        <v>732</v>
      </c>
      <c r="E1882" s="94">
        <f t="shared" si="609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735</v>
      </c>
      <c r="C1883" s="462"/>
      <c r="D1883" s="439" t="s">
        <v>736</v>
      </c>
      <c r="E1883" s="94">
        <f t="shared" si="609"/>
        <v>117</v>
      </c>
      <c r="F1883" s="448">
        <f t="shared" ref="F1883:M1883" si="620">F1884+F1894</f>
        <v>0</v>
      </c>
      <c r="G1883" s="448">
        <f t="shared" si="620"/>
        <v>117</v>
      </c>
      <c r="H1883" s="448">
        <f t="shared" si="620"/>
        <v>0</v>
      </c>
      <c r="I1883" s="448">
        <f t="shared" si="620"/>
        <v>0</v>
      </c>
      <c r="J1883" s="448">
        <f t="shared" si="620"/>
        <v>0</v>
      </c>
      <c r="K1883" s="448">
        <f t="shared" si="620"/>
        <v>0</v>
      </c>
      <c r="L1883" s="448">
        <f t="shared" si="620"/>
        <v>0</v>
      </c>
      <c r="M1883" s="448">
        <f t="shared" si="620"/>
        <v>0</v>
      </c>
      <c r="N1883" s="23"/>
      <c r="O1883" s="23"/>
    </row>
    <row r="1884" spans="1:15">
      <c r="A1884" s="481"/>
      <c r="B1884" s="457" t="s">
        <v>737</v>
      </c>
      <c r="C1884" s="422"/>
      <c r="D1884" s="423" t="s">
        <v>738</v>
      </c>
      <c r="E1884" s="94">
        <f t="shared" si="609"/>
        <v>117</v>
      </c>
      <c r="F1884" s="448">
        <f t="shared" ref="F1884:M1884" si="621">F1885+F1890+F1892</f>
        <v>0</v>
      </c>
      <c r="G1884" s="448">
        <f t="shared" si="621"/>
        <v>117</v>
      </c>
      <c r="H1884" s="448">
        <f t="shared" si="621"/>
        <v>0</v>
      </c>
      <c r="I1884" s="448">
        <f t="shared" si="621"/>
        <v>0</v>
      </c>
      <c r="J1884" s="448">
        <f t="shared" si="621"/>
        <v>0</v>
      </c>
      <c r="K1884" s="448">
        <f t="shared" si="621"/>
        <v>0</v>
      </c>
      <c r="L1884" s="448">
        <f t="shared" si="621"/>
        <v>0</v>
      </c>
      <c r="M1884" s="448">
        <f t="shared" si="621"/>
        <v>0</v>
      </c>
      <c r="N1884" s="23"/>
      <c r="O1884" s="23"/>
    </row>
    <row r="1885" spans="1:15">
      <c r="A1885" s="481"/>
      <c r="B1885" s="421" t="s">
        <v>739</v>
      </c>
      <c r="C1885" s="422"/>
      <c r="D1885" s="423" t="s">
        <v>740</v>
      </c>
      <c r="E1885" s="94">
        <f t="shared" si="609"/>
        <v>117</v>
      </c>
      <c r="F1885" s="448">
        <f t="shared" ref="F1885:M1885" si="622">F1886+F1887+F1888+F1889</f>
        <v>0</v>
      </c>
      <c r="G1885" s="448">
        <f t="shared" si="622"/>
        <v>117</v>
      </c>
      <c r="H1885" s="448">
        <f t="shared" si="622"/>
        <v>0</v>
      </c>
      <c r="I1885" s="448">
        <f t="shared" si="622"/>
        <v>0</v>
      </c>
      <c r="J1885" s="448">
        <f t="shared" si="622"/>
        <v>0</v>
      </c>
      <c r="K1885" s="448">
        <f t="shared" si="622"/>
        <v>0</v>
      </c>
      <c r="L1885" s="448">
        <f t="shared" si="622"/>
        <v>0</v>
      </c>
      <c r="M1885" s="448">
        <f t="shared" si="622"/>
        <v>0</v>
      </c>
      <c r="N1885" s="23"/>
      <c r="O1885" s="23"/>
    </row>
    <row r="1886" spans="1:15">
      <c r="A1886" s="533"/>
      <c r="B1886" s="425"/>
      <c r="C1886" s="422" t="s">
        <v>741</v>
      </c>
      <c r="D1886" s="423" t="s">
        <v>742</v>
      </c>
      <c r="E1886" s="94">
        <f t="shared" si="609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743</v>
      </c>
      <c r="D1887" s="423" t="s">
        <v>744</v>
      </c>
      <c r="E1887" s="94">
        <f t="shared" si="609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745</v>
      </c>
      <c r="D1888" s="423" t="s">
        <v>746</v>
      </c>
      <c r="E1888" s="94">
        <f t="shared" si="609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747</v>
      </c>
      <c r="D1889" s="423" t="s">
        <v>748</v>
      </c>
      <c r="E1889" s="94">
        <f t="shared" si="609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749</v>
      </c>
      <c r="C1890" s="462"/>
      <c r="D1890" s="439" t="s">
        <v>750</v>
      </c>
      <c r="E1890" s="94">
        <f t="shared" si="609"/>
        <v>0</v>
      </c>
      <c r="F1890" s="448">
        <f t="shared" ref="F1890:M1890" si="623">F1891</f>
        <v>0</v>
      </c>
      <c r="G1890" s="448">
        <f t="shared" si="623"/>
        <v>0</v>
      </c>
      <c r="H1890" s="448">
        <f t="shared" si="623"/>
        <v>0</v>
      </c>
      <c r="I1890" s="448">
        <f t="shared" si="623"/>
        <v>0</v>
      </c>
      <c r="J1890" s="448">
        <f t="shared" si="623"/>
        <v>0</v>
      </c>
      <c r="K1890" s="448">
        <f t="shared" si="623"/>
        <v>0</v>
      </c>
      <c r="L1890" s="448">
        <f t="shared" si="623"/>
        <v>0</v>
      </c>
      <c r="M1890" s="448">
        <f t="shared" si="623"/>
        <v>0</v>
      </c>
      <c r="N1890" s="23"/>
      <c r="O1890" s="23"/>
    </row>
    <row r="1891" spans="1:15">
      <c r="A1891" s="481"/>
      <c r="B1891" s="425"/>
      <c r="C1891" s="428" t="s">
        <v>751</v>
      </c>
      <c r="D1891" s="423" t="s">
        <v>752</v>
      </c>
      <c r="E1891" s="94">
        <f t="shared" si="609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753</v>
      </c>
      <c r="C1892" s="462"/>
      <c r="D1892" s="439" t="s">
        <v>754</v>
      </c>
      <c r="E1892" s="94">
        <f t="shared" si="609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09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755</v>
      </c>
      <c r="C1894" s="462"/>
      <c r="D1894" s="439" t="s">
        <v>756</v>
      </c>
      <c r="E1894" s="94">
        <f t="shared" si="609"/>
        <v>0</v>
      </c>
      <c r="F1894" s="448">
        <f t="shared" ref="F1894:M1895" si="624">F1895</f>
        <v>0</v>
      </c>
      <c r="G1894" s="448">
        <f t="shared" si="624"/>
        <v>0</v>
      </c>
      <c r="H1894" s="448">
        <f t="shared" si="624"/>
        <v>0</v>
      </c>
      <c r="I1894" s="448">
        <f t="shared" si="624"/>
        <v>0</v>
      </c>
      <c r="J1894" s="448">
        <f t="shared" si="624"/>
        <v>0</v>
      </c>
      <c r="K1894" s="448">
        <f t="shared" si="624"/>
        <v>0</v>
      </c>
      <c r="L1894" s="448">
        <f t="shared" si="624"/>
        <v>0</v>
      </c>
      <c r="M1894" s="448">
        <f t="shared" si="624"/>
        <v>0</v>
      </c>
      <c r="N1894" s="23"/>
      <c r="O1894" s="23"/>
    </row>
    <row r="1895" spans="1:15">
      <c r="A1895" s="481"/>
      <c r="B1895" s="514" t="s">
        <v>757</v>
      </c>
      <c r="C1895" s="515"/>
      <c r="D1895" s="439" t="s">
        <v>758</v>
      </c>
      <c r="E1895" s="94">
        <f t="shared" si="609"/>
        <v>0</v>
      </c>
      <c r="F1895" s="448">
        <f t="shared" si="624"/>
        <v>0</v>
      </c>
      <c r="G1895" s="448">
        <f t="shared" si="624"/>
        <v>0</v>
      </c>
      <c r="H1895" s="448">
        <f t="shared" si="624"/>
        <v>0</v>
      </c>
      <c r="I1895" s="448">
        <f t="shared" si="624"/>
        <v>0</v>
      </c>
      <c r="J1895" s="448">
        <f t="shared" si="624"/>
        <v>0</v>
      </c>
      <c r="K1895" s="448">
        <f t="shared" si="624"/>
        <v>0</v>
      </c>
      <c r="L1895" s="448">
        <f t="shared" si="624"/>
        <v>0</v>
      </c>
      <c r="M1895" s="448">
        <f t="shared" si="624"/>
        <v>0</v>
      </c>
      <c r="N1895" s="23"/>
      <c r="O1895" s="23"/>
    </row>
    <row r="1896" spans="1:15">
      <c r="A1896" s="481"/>
      <c r="B1896" s="430"/>
      <c r="C1896" s="428" t="s">
        <v>759</v>
      </c>
      <c r="D1896" s="439" t="s">
        <v>760</v>
      </c>
      <c r="E1896" s="94">
        <f t="shared" si="609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09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643</v>
      </c>
      <c r="C1898" s="462"/>
      <c r="D1898" s="439" t="s">
        <v>644</v>
      </c>
      <c r="E1898" s="94">
        <f t="shared" si="609"/>
        <v>0</v>
      </c>
      <c r="F1898" s="448">
        <f t="shared" ref="F1898:M1898" si="625">F1899</f>
        <v>0</v>
      </c>
      <c r="G1898" s="448">
        <f t="shared" si="625"/>
        <v>0</v>
      </c>
      <c r="H1898" s="448">
        <f t="shared" si="625"/>
        <v>0</v>
      </c>
      <c r="I1898" s="448">
        <f t="shared" si="625"/>
        <v>0</v>
      </c>
      <c r="J1898" s="448">
        <f t="shared" si="625"/>
        <v>0</v>
      </c>
      <c r="K1898" s="448">
        <f t="shared" si="625"/>
        <v>0</v>
      </c>
      <c r="L1898" s="448">
        <f t="shared" si="625"/>
        <v>0</v>
      </c>
      <c r="M1898" s="448">
        <f t="shared" si="625"/>
        <v>0</v>
      </c>
      <c r="N1898" s="23"/>
      <c r="O1898" s="23"/>
    </row>
    <row r="1899" spans="1:15">
      <c r="A1899" s="481"/>
      <c r="B1899" s="425" t="s">
        <v>645</v>
      </c>
      <c r="C1899" s="462"/>
      <c r="D1899" s="439" t="s">
        <v>646</v>
      </c>
      <c r="E1899" s="94">
        <f t="shared" si="609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776</v>
      </c>
      <c r="B1900" s="840"/>
      <c r="C1900" s="840"/>
      <c r="D1900" s="98"/>
      <c r="E1900" s="94">
        <f t="shared" si="609"/>
        <v>105120.37</v>
      </c>
      <c r="F1900" s="448"/>
      <c r="G1900" s="448">
        <f>G1902+G1903+G1904+G1905+G1908+G1913+G1915+G1916+G1912</f>
        <v>57356</v>
      </c>
      <c r="H1900" s="448">
        <f t="shared" ref="H1900:M1900" si="626">H1902+H1903+H1904+H1905+H1908+H1913+H1915+H1916+H1912</f>
        <v>22338.37</v>
      </c>
      <c r="I1900" s="448">
        <f t="shared" si="626"/>
        <v>15071</v>
      </c>
      <c r="J1900" s="448">
        <f t="shared" si="626"/>
        <v>10355</v>
      </c>
      <c r="K1900" s="448">
        <f t="shared" si="626"/>
        <v>50347</v>
      </c>
      <c r="L1900" s="448">
        <f t="shared" si="626"/>
        <v>50347</v>
      </c>
      <c r="M1900" s="448">
        <f t="shared" si="626"/>
        <v>50347</v>
      </c>
      <c r="N1900" s="23"/>
      <c r="O1900" s="23"/>
    </row>
    <row r="1901" spans="1:15">
      <c r="A1901" s="841"/>
      <c r="B1901" s="1375" t="s">
        <v>882</v>
      </c>
      <c r="C1901" s="1375"/>
      <c r="D1901" s="98" t="s">
        <v>883</v>
      </c>
      <c r="E1901" s="94">
        <f t="shared" si="609"/>
        <v>96537.37</v>
      </c>
      <c r="F1901" s="448">
        <f t="shared" ref="F1901:M1901" si="627">F1902+F1903+F1904+F1905+F1906+F1907+F1908+F1909+F1910</f>
        <v>0</v>
      </c>
      <c r="G1901" s="218">
        <f t="shared" si="627"/>
        <v>56756</v>
      </c>
      <c r="H1901" s="218">
        <f t="shared" si="627"/>
        <v>19658.37</v>
      </c>
      <c r="I1901" s="218">
        <f t="shared" si="627"/>
        <v>12191</v>
      </c>
      <c r="J1901" s="218">
        <f t="shared" si="627"/>
        <v>7932</v>
      </c>
      <c r="K1901" s="218">
        <f t="shared" si="627"/>
        <v>44567</v>
      </c>
      <c r="L1901" s="218">
        <f t="shared" si="627"/>
        <v>44567</v>
      </c>
      <c r="M1901" s="218">
        <f t="shared" si="627"/>
        <v>44567</v>
      </c>
      <c r="N1901" s="23"/>
      <c r="O1901" s="23"/>
    </row>
    <row r="1902" spans="1:15">
      <c r="A1902" s="829"/>
      <c r="B1902" s="523"/>
      <c r="C1902" s="567" t="s">
        <v>884</v>
      </c>
      <c r="D1902" s="842" t="s">
        <v>885</v>
      </c>
      <c r="E1902" s="94">
        <f t="shared" si="609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886</v>
      </c>
      <c r="D1903" s="842" t="s">
        <v>887</v>
      </c>
      <c r="E1903" s="94">
        <f t="shared" si="609"/>
        <v>18359</v>
      </c>
      <c r="F1903" s="63"/>
      <c r="G1903" s="63">
        <f>3150+2390</f>
        <v>5540</v>
      </c>
      <c r="H1903" s="63">
        <f>1883+2390+105</f>
        <v>4378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28">6630+9560</f>
        <v>16190</v>
      </c>
      <c r="M1903" s="63">
        <f t="shared" si="628"/>
        <v>16190</v>
      </c>
      <c r="N1903" s="23"/>
      <c r="O1903" s="23"/>
    </row>
    <row r="1904" spans="1:15">
      <c r="A1904" s="829"/>
      <c r="B1904" s="523"/>
      <c r="C1904" s="567" t="s">
        <v>888</v>
      </c>
      <c r="D1904" s="842" t="s">
        <v>889</v>
      </c>
      <c r="E1904" s="94">
        <f t="shared" ref="E1904:E1971" si="629">G1904+H1904+I1904+J1904</f>
        <v>70861.37</v>
      </c>
      <c r="F1904" s="63"/>
      <c r="G1904" s="63">
        <f>46959+2115</f>
        <v>49074</v>
      </c>
      <c r="H1904" s="63">
        <f>4360+2085+7102.37</f>
        <v>13547.369999999999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0">12880+8340</f>
        <v>21220</v>
      </c>
      <c r="M1904" s="63">
        <f t="shared" si="630"/>
        <v>21220</v>
      </c>
      <c r="N1904" s="23"/>
      <c r="O1904" s="23"/>
    </row>
    <row r="1905" spans="1:15">
      <c r="A1905" s="829"/>
      <c r="B1905" s="523"/>
      <c r="C1905" s="844" t="s">
        <v>890</v>
      </c>
      <c r="D1905" s="842" t="s">
        <v>891</v>
      </c>
      <c r="E1905" s="94">
        <f t="shared" si="629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892</v>
      </c>
      <c r="D1906" s="842" t="s">
        <v>893</v>
      </c>
      <c r="E1906" s="94">
        <f t="shared" si="629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894</v>
      </c>
      <c r="D1907" s="842" t="s">
        <v>895</v>
      </c>
      <c r="E1907" s="94">
        <f t="shared" si="629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896</v>
      </c>
      <c r="D1908" s="842" t="s">
        <v>897</v>
      </c>
      <c r="E1908" s="94">
        <f t="shared" si="629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898</v>
      </c>
      <c r="D1909" s="842" t="s">
        <v>899</v>
      </c>
      <c r="E1909" s="94">
        <f t="shared" si="629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900</v>
      </c>
      <c r="D1910" s="842" t="s">
        <v>901</v>
      </c>
      <c r="E1910" s="94">
        <f t="shared" si="629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902</v>
      </c>
      <c r="C1911" s="96"/>
      <c r="D1911" s="98" t="s">
        <v>903</v>
      </c>
      <c r="E1911" s="94">
        <f t="shared" si="629"/>
        <v>4403</v>
      </c>
      <c r="F1911" s="448">
        <f t="shared" ref="F1911:M1911" si="631">F1912+F1913+F1914</f>
        <v>0</v>
      </c>
      <c r="G1911" s="218">
        <f t="shared" si="631"/>
        <v>0</v>
      </c>
      <c r="H1911" s="218">
        <f t="shared" si="631"/>
        <v>1400</v>
      </c>
      <c r="I1911" s="218">
        <f t="shared" si="631"/>
        <v>1600</v>
      </c>
      <c r="J1911" s="218">
        <f t="shared" si="631"/>
        <v>1403</v>
      </c>
      <c r="K1911" s="218">
        <f t="shared" si="631"/>
        <v>3100</v>
      </c>
      <c r="L1911" s="218">
        <f t="shared" si="631"/>
        <v>3100</v>
      </c>
      <c r="M1911" s="218">
        <f t="shared" si="631"/>
        <v>3100</v>
      </c>
      <c r="N1911" s="23"/>
      <c r="O1911" s="23"/>
    </row>
    <row r="1912" spans="1:15">
      <c r="A1912" s="829"/>
      <c r="B1912" s="523"/>
      <c r="C1912" s="567" t="s">
        <v>904</v>
      </c>
      <c r="D1912" s="842" t="s">
        <v>905</v>
      </c>
      <c r="E1912" s="94">
        <f t="shared" si="629"/>
        <v>2300</v>
      </c>
      <c r="F1912" s="63"/>
      <c r="G1912" s="218">
        <f>G1827</f>
        <v>0</v>
      </c>
      <c r="H1912" s="218">
        <f t="shared" ref="H1912:M1912" si="632">H1827</f>
        <v>800</v>
      </c>
      <c r="I1912" s="218">
        <f t="shared" si="632"/>
        <v>800</v>
      </c>
      <c r="J1912" s="218">
        <f t="shared" si="632"/>
        <v>700</v>
      </c>
      <c r="K1912" s="218">
        <f t="shared" si="632"/>
        <v>1000</v>
      </c>
      <c r="L1912" s="218">
        <f t="shared" si="632"/>
        <v>1000</v>
      </c>
      <c r="M1912" s="218">
        <f t="shared" si="632"/>
        <v>1000</v>
      </c>
      <c r="N1912" s="23"/>
      <c r="O1912" s="23"/>
    </row>
    <row r="1913" spans="1:15">
      <c r="A1913" s="829"/>
      <c r="B1913" s="523"/>
      <c r="C1913" s="567" t="s">
        <v>906</v>
      </c>
      <c r="D1913" s="842" t="s">
        <v>907</v>
      </c>
      <c r="E1913" s="94">
        <f t="shared" si="629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1">
      <c r="A1914" s="829"/>
      <c r="B1914" s="523"/>
      <c r="C1914" s="844" t="s">
        <v>908</v>
      </c>
      <c r="D1914" s="842" t="s">
        <v>909</v>
      </c>
      <c r="E1914" s="94">
        <f t="shared" si="629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910</v>
      </c>
      <c r="C1915" s="848"/>
      <c r="D1915" s="518" t="s">
        <v>911</v>
      </c>
      <c r="E1915" s="94">
        <f t="shared" si="629"/>
        <v>4180</v>
      </c>
      <c r="F1915" s="63"/>
      <c r="G1915" s="63">
        <f>G1824+G1825</f>
        <v>600</v>
      </c>
      <c r="H1915" s="63">
        <f t="shared" ref="H1915:M1915" si="633">H1824+H1825</f>
        <v>1280</v>
      </c>
      <c r="I1915" s="63">
        <f t="shared" si="633"/>
        <v>1280</v>
      </c>
      <c r="J1915" s="63">
        <f t="shared" si="633"/>
        <v>1020</v>
      </c>
      <c r="K1915" s="63">
        <f t="shared" si="633"/>
        <v>2680</v>
      </c>
      <c r="L1915" s="63">
        <f t="shared" si="633"/>
        <v>2680</v>
      </c>
      <c r="M1915" s="63">
        <f t="shared" si="633"/>
        <v>2680</v>
      </c>
      <c r="N1915" s="23"/>
      <c r="O1915" s="23"/>
    </row>
    <row r="1916" spans="1:15">
      <c r="A1916" s="829"/>
      <c r="B1916" s="523" t="s">
        <v>912</v>
      </c>
      <c r="C1916" s="848"/>
      <c r="D1916" s="518" t="s">
        <v>913</v>
      </c>
      <c r="E1916" s="94">
        <f t="shared" si="629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29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376" t="s">
        <v>914</v>
      </c>
      <c r="B1918" s="1377"/>
      <c r="C1918" s="1377"/>
      <c r="D1918" s="665" t="s">
        <v>915</v>
      </c>
      <c r="E1918" s="100">
        <f t="shared" si="629"/>
        <v>204172.79999999999</v>
      </c>
      <c r="F1918" s="575">
        <f t="shared" ref="F1918:M1918" si="634">F2052+F2053+F2055+F2056+F2057+F2058+F2059+F2062</f>
        <v>0</v>
      </c>
      <c r="G1918" s="575">
        <f t="shared" si="634"/>
        <v>54477</v>
      </c>
      <c r="H1918" s="575">
        <f t="shared" si="634"/>
        <v>61279.8</v>
      </c>
      <c r="I1918" s="575">
        <f t="shared" si="634"/>
        <v>53303</v>
      </c>
      <c r="J1918" s="575">
        <f t="shared" si="634"/>
        <v>35113</v>
      </c>
      <c r="K1918" s="575">
        <f t="shared" si="634"/>
        <v>200483</v>
      </c>
      <c r="L1918" s="575">
        <f t="shared" si="634"/>
        <v>199530</v>
      </c>
      <c r="M1918" s="575">
        <f t="shared" si="634"/>
        <v>199530</v>
      </c>
      <c r="N1918" s="23"/>
      <c r="O1918" s="23"/>
    </row>
    <row r="1919" spans="1:15" ht="22.5" customHeight="1">
      <c r="A1919" s="1303" t="s">
        <v>522</v>
      </c>
      <c r="B1919" s="1436"/>
      <c r="C1919" s="1437"/>
      <c r="D1919" s="851"/>
      <c r="E1919" s="100">
        <f t="shared" si="629"/>
        <v>204172.79999999999</v>
      </c>
      <c r="F1919" s="268"/>
      <c r="G1919" s="268">
        <f>G1921+G1985</f>
        <v>54477</v>
      </c>
      <c r="H1919" s="268">
        <f t="shared" ref="H1919:M1919" si="635">H1921+H1985</f>
        <v>61279.8</v>
      </c>
      <c r="I1919" s="268">
        <f t="shared" si="635"/>
        <v>53303</v>
      </c>
      <c r="J1919" s="268">
        <f t="shared" si="635"/>
        <v>35113</v>
      </c>
      <c r="K1919" s="268">
        <f t="shared" si="635"/>
        <v>200483</v>
      </c>
      <c r="L1919" s="268">
        <f t="shared" si="635"/>
        <v>199530</v>
      </c>
      <c r="M1919" s="268">
        <f t="shared" si="635"/>
        <v>199530</v>
      </c>
      <c r="N1919" s="23"/>
      <c r="O1919" s="23"/>
    </row>
    <row r="1920" spans="1:15" ht="14.25" customHeight="1">
      <c r="A1920" s="852"/>
      <c r="B1920" s="414" t="s">
        <v>523</v>
      </c>
      <c r="C1920" s="853"/>
      <c r="D1920" s="851"/>
      <c r="E1920" s="100">
        <f t="shared" si="629"/>
        <v>201770.6</v>
      </c>
      <c r="F1920" s="575"/>
      <c r="G1920" s="575">
        <f t="shared" ref="G1920:M1920" si="636">G1922+G1986</f>
        <v>54224</v>
      </c>
      <c r="H1920" s="575">
        <f t="shared" si="636"/>
        <v>59130.600000000006</v>
      </c>
      <c r="I1920" s="575">
        <f t="shared" si="636"/>
        <v>53303</v>
      </c>
      <c r="J1920" s="575">
        <f t="shared" si="636"/>
        <v>35113</v>
      </c>
      <c r="K1920" s="575">
        <f t="shared" si="636"/>
        <v>200483</v>
      </c>
      <c r="L1920" s="575">
        <f t="shared" si="636"/>
        <v>199530</v>
      </c>
      <c r="M1920" s="575">
        <f t="shared" si="636"/>
        <v>199530</v>
      </c>
      <c r="N1920" s="23"/>
      <c r="O1920" s="23"/>
    </row>
    <row r="1921" spans="1:15">
      <c r="A1921" s="271"/>
      <c r="B1921" s="272" t="s">
        <v>524</v>
      </c>
      <c r="C1921" s="273"/>
      <c r="D1921" s="274"/>
      <c r="E1921" s="100">
        <f t="shared" si="629"/>
        <v>199533.8</v>
      </c>
      <c r="F1921" s="276">
        <f t="shared" ref="F1921:M1921" si="637">F1922+F1975+F1983</f>
        <v>0</v>
      </c>
      <c r="G1921" s="276">
        <f t="shared" si="637"/>
        <v>52275</v>
      </c>
      <c r="H1921" s="276">
        <f t="shared" si="637"/>
        <v>58842.8</v>
      </c>
      <c r="I1921" s="276">
        <f t="shared" si="637"/>
        <v>53303</v>
      </c>
      <c r="J1921" s="276">
        <f t="shared" si="637"/>
        <v>35113</v>
      </c>
      <c r="K1921" s="276">
        <f t="shared" si="637"/>
        <v>199530</v>
      </c>
      <c r="L1921" s="276">
        <f t="shared" si="637"/>
        <v>199530</v>
      </c>
      <c r="M1921" s="276">
        <f t="shared" si="637"/>
        <v>199530</v>
      </c>
      <c r="N1921" s="23"/>
      <c r="O1921" s="23"/>
    </row>
    <row r="1922" spans="1:15">
      <c r="A1922" s="277"/>
      <c r="B1922" s="269" t="s">
        <v>525</v>
      </c>
      <c r="C1922" s="278"/>
      <c r="D1922" s="279" t="s">
        <v>526</v>
      </c>
      <c r="E1922" s="100">
        <f t="shared" si="629"/>
        <v>199821.6</v>
      </c>
      <c r="F1922" s="280">
        <f t="shared" ref="F1922:M1922" si="638">F1923+F1924+F1925+F1930+F1934+F1936+F1949+F1956+F1963</f>
        <v>0</v>
      </c>
      <c r="G1922" s="280">
        <f t="shared" si="638"/>
        <v>52275</v>
      </c>
      <c r="H1922" s="280">
        <f t="shared" si="638"/>
        <v>59130.600000000006</v>
      </c>
      <c r="I1922" s="280">
        <f t="shared" si="638"/>
        <v>53303</v>
      </c>
      <c r="J1922" s="280">
        <f t="shared" si="638"/>
        <v>35113</v>
      </c>
      <c r="K1922" s="280">
        <f t="shared" si="638"/>
        <v>199530</v>
      </c>
      <c r="L1922" s="280">
        <f t="shared" si="638"/>
        <v>199530</v>
      </c>
      <c r="M1922" s="280">
        <f t="shared" si="638"/>
        <v>199530</v>
      </c>
      <c r="N1922" s="23"/>
      <c r="O1922" s="23"/>
    </row>
    <row r="1923" spans="1:15" ht="12" customHeight="1">
      <c r="A1923" s="578"/>
      <c r="B1923" s="579"/>
      <c r="C1923" s="580" t="s">
        <v>527</v>
      </c>
      <c r="D1923" s="581" t="s">
        <v>528</v>
      </c>
      <c r="E1923" s="40">
        <f t="shared" si="629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39">57000+20000+10000+39000</f>
        <v>126000</v>
      </c>
      <c r="M1923" s="63">
        <f t="shared" si="639"/>
        <v>126000</v>
      </c>
      <c r="N1923" s="23"/>
      <c r="O1923" s="23"/>
    </row>
    <row r="1924" spans="1:15">
      <c r="A1924" s="578"/>
      <c r="B1924" s="582"/>
      <c r="C1924" s="583" t="s">
        <v>529</v>
      </c>
      <c r="D1924" s="584" t="s">
        <v>530</v>
      </c>
      <c r="E1924" s="40">
        <f t="shared" si="629"/>
        <v>22611.8</v>
      </c>
      <c r="F1924" s="44"/>
      <c r="G1924" s="63">
        <f>3000+2000+0+800</f>
        <v>5800</v>
      </c>
      <c r="H1924" s="63">
        <f>3000+2000+500+800+277.8+10</f>
        <v>6587.8</v>
      </c>
      <c r="I1924" s="63">
        <f>3043+2000+500+800</f>
        <v>6343</v>
      </c>
      <c r="J1924" s="158">
        <f>500+2000+400+981</f>
        <v>3881</v>
      </c>
      <c r="K1924" s="63">
        <f>10000+8000+2000+3300</f>
        <v>23300</v>
      </c>
      <c r="L1924" s="63">
        <f t="shared" ref="L1924:M1924" si="640">10000+8000+2000+3300</f>
        <v>23300</v>
      </c>
      <c r="M1924" s="63">
        <f t="shared" si="640"/>
        <v>23300</v>
      </c>
      <c r="N1924" s="854"/>
      <c r="O1924" s="23"/>
    </row>
    <row r="1925" spans="1:15" ht="12" customHeight="1">
      <c r="A1925" s="586"/>
      <c r="B1925" s="457" t="s">
        <v>531</v>
      </c>
      <c r="C1925" s="422"/>
      <c r="D1925" s="423" t="s">
        <v>532</v>
      </c>
      <c r="E1925" s="40">
        <f t="shared" si="629"/>
        <v>0</v>
      </c>
      <c r="F1925" s="448">
        <f t="shared" ref="F1925:M1925" si="641">F1926+F1927+F1928</f>
        <v>0</v>
      </c>
      <c r="G1925" s="448">
        <f t="shared" si="641"/>
        <v>0</v>
      </c>
      <c r="H1925" s="448">
        <f t="shared" si="641"/>
        <v>0</v>
      </c>
      <c r="I1925" s="448">
        <f>0</f>
        <v>0</v>
      </c>
      <c r="J1925" s="448">
        <f t="shared" si="641"/>
        <v>0</v>
      </c>
      <c r="K1925" s="448">
        <f t="shared" si="641"/>
        <v>0</v>
      </c>
      <c r="L1925" s="448">
        <f t="shared" si="641"/>
        <v>0</v>
      </c>
      <c r="M1925" s="448">
        <f t="shared" si="641"/>
        <v>0</v>
      </c>
      <c r="N1925" s="23"/>
      <c r="O1925" s="23"/>
    </row>
    <row r="1926" spans="1:15" hidden="1">
      <c r="A1926" s="586"/>
      <c r="B1926" s="425" t="s">
        <v>533</v>
      </c>
      <c r="C1926" s="422"/>
      <c r="D1926" s="423" t="s">
        <v>534</v>
      </c>
      <c r="E1926" s="40">
        <f t="shared" si="629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535</v>
      </c>
      <c r="C1927" s="428"/>
      <c r="D1927" s="423" t="s">
        <v>129</v>
      </c>
      <c r="E1927" s="40">
        <f t="shared" si="629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536</v>
      </c>
      <c r="C1928" s="429"/>
      <c r="D1928" s="423" t="s">
        <v>537</v>
      </c>
      <c r="E1928" s="40">
        <f t="shared" si="629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29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538</v>
      </c>
      <c r="C1930" s="592"/>
      <c r="D1930" s="589" t="s">
        <v>539</v>
      </c>
      <c r="E1930" s="40">
        <f t="shared" si="629"/>
        <v>0</v>
      </c>
      <c r="F1930" s="448">
        <f t="shared" ref="F1930:M1930" si="642">F1931+F1932+F1933</f>
        <v>0</v>
      </c>
      <c r="G1930" s="448">
        <f t="shared" si="642"/>
        <v>0</v>
      </c>
      <c r="H1930" s="448">
        <f t="shared" si="642"/>
        <v>0</v>
      </c>
      <c r="I1930" s="448">
        <f t="shared" si="642"/>
        <v>0</v>
      </c>
      <c r="J1930" s="448">
        <f t="shared" si="642"/>
        <v>0</v>
      </c>
      <c r="K1930" s="448">
        <f t="shared" si="642"/>
        <v>0</v>
      </c>
      <c r="L1930" s="448">
        <f t="shared" si="642"/>
        <v>0</v>
      </c>
      <c r="M1930" s="448">
        <f t="shared" si="642"/>
        <v>0</v>
      </c>
      <c r="N1930" s="23"/>
      <c r="O1930" s="23"/>
    </row>
    <row r="1931" spans="1:15" hidden="1">
      <c r="A1931" s="586"/>
      <c r="B1931" s="591"/>
      <c r="C1931" s="592" t="s">
        <v>540</v>
      </c>
      <c r="D1931" s="589" t="s">
        <v>541</v>
      </c>
      <c r="E1931" s="40">
        <f t="shared" si="629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542</v>
      </c>
      <c r="D1932" s="595" t="s">
        <v>543</v>
      </c>
      <c r="E1932" s="40">
        <f t="shared" si="629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544</v>
      </c>
      <c r="D1933" s="597" t="s">
        <v>545</v>
      </c>
      <c r="E1933" s="40">
        <f t="shared" si="629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546</v>
      </c>
      <c r="C1934" s="599"/>
      <c r="D1934" s="600" t="s">
        <v>547</v>
      </c>
      <c r="E1934" s="40">
        <f t="shared" si="629"/>
        <v>0</v>
      </c>
      <c r="F1934" s="448">
        <f t="shared" ref="F1934:M1934" si="643">F1935</f>
        <v>0</v>
      </c>
      <c r="G1934" s="448">
        <f t="shared" si="643"/>
        <v>0</v>
      </c>
      <c r="H1934" s="448">
        <f t="shared" si="643"/>
        <v>0</v>
      </c>
      <c r="I1934" s="448">
        <f t="shared" si="643"/>
        <v>0</v>
      </c>
      <c r="J1934" s="448">
        <f t="shared" si="643"/>
        <v>0</v>
      </c>
      <c r="K1934" s="448">
        <f t="shared" si="643"/>
        <v>0</v>
      </c>
      <c r="L1934" s="448">
        <f t="shared" si="643"/>
        <v>0</v>
      </c>
      <c r="M1934" s="448">
        <f t="shared" si="643"/>
        <v>0</v>
      </c>
      <c r="N1934" s="23"/>
      <c r="O1934" s="23"/>
    </row>
    <row r="1935" spans="1:15" hidden="1">
      <c r="A1935" s="586"/>
      <c r="B1935" s="601" t="s">
        <v>548</v>
      </c>
      <c r="C1935" s="602"/>
      <c r="D1935" s="600" t="s">
        <v>549</v>
      </c>
      <c r="E1935" s="40">
        <f t="shared" si="629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1">
      <c r="A1936" s="586"/>
      <c r="B1936" s="601"/>
      <c r="C1936" s="592" t="s">
        <v>550</v>
      </c>
      <c r="D1936" s="600" t="s">
        <v>551</v>
      </c>
      <c r="E1936" s="40">
        <f t="shared" si="629"/>
        <v>22000</v>
      </c>
      <c r="F1936" s="448">
        <f t="shared" ref="F1936:M1936" si="644">F1937</f>
        <v>0</v>
      </c>
      <c r="G1936" s="448">
        <f t="shared" si="644"/>
        <v>5480</v>
      </c>
      <c r="H1936" s="448">
        <f t="shared" si="644"/>
        <v>5630</v>
      </c>
      <c r="I1936" s="448">
        <f t="shared" si="644"/>
        <v>5520</v>
      </c>
      <c r="J1936" s="448">
        <f t="shared" si="644"/>
        <v>5370</v>
      </c>
      <c r="K1936" s="448">
        <f t="shared" si="644"/>
        <v>21900</v>
      </c>
      <c r="L1936" s="448">
        <f t="shared" si="644"/>
        <v>21900</v>
      </c>
      <c r="M1936" s="448">
        <f t="shared" si="644"/>
        <v>21900</v>
      </c>
      <c r="N1936" s="23"/>
      <c r="O1936" s="23"/>
    </row>
    <row r="1937" spans="1:15" ht="12" customHeight="1">
      <c r="A1937" s="586"/>
      <c r="B1937" s="1346" t="s">
        <v>916</v>
      </c>
      <c r="C1937" s="1347"/>
      <c r="D1937" s="603" t="s">
        <v>553</v>
      </c>
      <c r="E1937" s="40">
        <f t="shared" si="629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45">H1938+H1939+H1940+H1941+H1942+H1943+H1944+H1945+H1946+H1947+H1948</f>
        <v>5630</v>
      </c>
      <c r="I1937" s="448">
        <f t="shared" si="645"/>
        <v>5520</v>
      </c>
      <c r="J1937" s="448">
        <f t="shared" si="645"/>
        <v>5370</v>
      </c>
      <c r="K1937" s="448">
        <f t="shared" si="645"/>
        <v>21900</v>
      </c>
      <c r="L1937" s="448">
        <f t="shared" si="645"/>
        <v>21900</v>
      </c>
      <c r="M1937" s="448">
        <f t="shared" si="645"/>
        <v>21900</v>
      </c>
      <c r="N1937" s="23"/>
      <c r="O1937" s="23"/>
    </row>
    <row r="1938" spans="1:15" hidden="1">
      <c r="A1938" s="586"/>
      <c r="B1938" s="604"/>
      <c r="C1938" s="605" t="s">
        <v>554</v>
      </c>
      <c r="D1938" s="606" t="s">
        <v>555</v>
      </c>
      <c r="E1938" s="40">
        <f t="shared" si="629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556</v>
      </c>
      <c r="D1939" s="597" t="s">
        <v>557</v>
      </c>
      <c r="E1939" s="40">
        <f t="shared" si="629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558</v>
      </c>
      <c r="D1940" s="603" t="s">
        <v>559</v>
      </c>
      <c r="E1940" s="40">
        <f t="shared" si="629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560</v>
      </c>
      <c r="D1941" s="589" t="s">
        <v>561</v>
      </c>
      <c r="E1941" s="40">
        <f t="shared" si="629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562</v>
      </c>
      <c r="D1942" s="589" t="s">
        <v>563</v>
      </c>
      <c r="E1942" s="40">
        <f t="shared" si="629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1" hidden="1">
      <c r="A1943" s="586"/>
      <c r="B1943" s="591"/>
      <c r="C1943" s="592" t="s">
        <v>564</v>
      </c>
      <c r="D1943" s="589" t="s">
        <v>565</v>
      </c>
      <c r="E1943" s="40">
        <f t="shared" si="629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566</v>
      </c>
      <c r="D1944" s="589" t="s">
        <v>567</v>
      </c>
      <c r="E1944" s="40">
        <f t="shared" si="629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568</v>
      </c>
      <c r="D1945" s="589" t="s">
        <v>569</v>
      </c>
      <c r="E1945" s="40">
        <f t="shared" si="629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46">4730+3600+7070+2900+3600</f>
        <v>21900</v>
      </c>
      <c r="M1945" s="448">
        <f t="shared" si="646"/>
        <v>21900</v>
      </c>
      <c r="N1945" s="23"/>
      <c r="O1945" s="23"/>
    </row>
    <row r="1946" spans="1:15" hidden="1">
      <c r="A1946" s="586"/>
      <c r="B1946" s="611"/>
      <c r="C1946" s="594" t="s">
        <v>570</v>
      </c>
      <c r="D1946" s="589" t="s">
        <v>571</v>
      </c>
      <c r="E1946" s="40">
        <f t="shared" si="629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idden="1">
      <c r="A1947" s="586"/>
      <c r="B1947" s="611"/>
      <c r="C1947" s="592" t="s">
        <v>572</v>
      </c>
      <c r="D1947" s="589" t="s">
        <v>573</v>
      </c>
      <c r="E1947" s="40">
        <f t="shared" si="629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576</v>
      </c>
      <c r="D1948" s="856" t="s">
        <v>577</v>
      </c>
      <c r="E1948" s="40">
        <f t="shared" si="629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578</v>
      </c>
      <c r="D1949" s="589" t="s">
        <v>579</v>
      </c>
      <c r="E1949" s="40">
        <f t="shared" si="629"/>
        <v>0</v>
      </c>
      <c r="F1949" s="448">
        <f t="shared" ref="F1949:M1949" si="647">F1950+F1953</f>
        <v>0</v>
      </c>
      <c r="G1949" s="448">
        <f t="shared" si="647"/>
        <v>0</v>
      </c>
      <c r="H1949" s="448">
        <f t="shared" si="647"/>
        <v>0</v>
      </c>
      <c r="I1949" s="448">
        <f t="shared" si="647"/>
        <v>0</v>
      </c>
      <c r="J1949" s="448">
        <f t="shared" si="647"/>
        <v>0</v>
      </c>
      <c r="K1949" s="448">
        <f t="shared" si="647"/>
        <v>0</v>
      </c>
      <c r="L1949" s="448">
        <f t="shared" si="647"/>
        <v>0</v>
      </c>
      <c r="M1949" s="448">
        <f t="shared" si="647"/>
        <v>0</v>
      </c>
      <c r="N1949" s="23"/>
      <c r="O1949" s="23"/>
    </row>
    <row r="1950" spans="1:15">
      <c r="A1950" s="586"/>
      <c r="B1950" s="611" t="s">
        <v>580</v>
      </c>
      <c r="C1950" s="592" t="s">
        <v>581</v>
      </c>
      <c r="D1950" s="589" t="s">
        <v>582</v>
      </c>
      <c r="E1950" s="40">
        <f t="shared" si="629"/>
        <v>0</v>
      </c>
      <c r="F1950" s="448">
        <f>F1951</f>
        <v>0</v>
      </c>
      <c r="G1950" s="448">
        <f>G1951+G1952</f>
        <v>0</v>
      </c>
      <c r="H1950" s="448">
        <f t="shared" ref="H1950:M1950" si="648">H1951+H1952</f>
        <v>0</v>
      </c>
      <c r="I1950" s="448">
        <f t="shared" si="648"/>
        <v>0</v>
      </c>
      <c r="J1950" s="448">
        <f t="shared" si="648"/>
        <v>0</v>
      </c>
      <c r="K1950" s="448">
        <f t="shared" si="648"/>
        <v>0</v>
      </c>
      <c r="L1950" s="448">
        <f t="shared" si="648"/>
        <v>0</v>
      </c>
      <c r="M1950" s="448">
        <f t="shared" si="648"/>
        <v>0</v>
      </c>
      <c r="N1950" s="23"/>
      <c r="O1950" s="23"/>
    </row>
    <row r="1951" spans="1:15">
      <c r="A1951" s="586"/>
      <c r="B1951" s="611"/>
      <c r="C1951" s="594" t="s">
        <v>691</v>
      </c>
      <c r="D1951" s="589" t="s">
        <v>584</v>
      </c>
      <c r="E1951" s="40">
        <f t="shared" si="629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1.35">
      <c r="A1952" s="586"/>
      <c r="B1952" s="611"/>
      <c r="C1952" s="857" t="s">
        <v>585</v>
      </c>
      <c r="D1952" s="216" t="s">
        <v>586</v>
      </c>
      <c r="E1952" s="40">
        <f t="shared" si="629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587</v>
      </c>
      <c r="C1953" s="613"/>
      <c r="D1953" s="614" t="s">
        <v>588</v>
      </c>
      <c r="E1953" s="40">
        <f t="shared" si="629"/>
        <v>0</v>
      </c>
      <c r="F1953" s="448">
        <f t="shared" ref="F1953:M1953" si="649">F1954+F1955</f>
        <v>0</v>
      </c>
      <c r="G1953" s="448">
        <f t="shared" si="649"/>
        <v>0</v>
      </c>
      <c r="H1953" s="448">
        <f t="shared" si="649"/>
        <v>0</v>
      </c>
      <c r="I1953" s="448">
        <f t="shared" si="649"/>
        <v>0</v>
      </c>
      <c r="J1953" s="448">
        <f t="shared" si="649"/>
        <v>0</v>
      </c>
      <c r="K1953" s="448">
        <f t="shared" si="649"/>
        <v>0</v>
      </c>
      <c r="L1953" s="448">
        <f t="shared" si="649"/>
        <v>0</v>
      </c>
      <c r="M1953" s="448">
        <f t="shared" si="649"/>
        <v>0</v>
      </c>
      <c r="N1953" s="23"/>
      <c r="O1953" s="23"/>
    </row>
    <row r="1954" spans="1:15">
      <c r="A1954" s="586"/>
      <c r="B1954" s="612"/>
      <c r="C1954" s="613" t="s">
        <v>589</v>
      </c>
      <c r="D1954" s="614" t="s">
        <v>590</v>
      </c>
      <c r="E1954" s="40">
        <f t="shared" si="629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591</v>
      </c>
      <c r="D1955" s="433" t="s">
        <v>592</v>
      </c>
      <c r="E1955" s="40">
        <f t="shared" si="629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593</v>
      </c>
      <c r="C1956" s="591"/>
      <c r="D1956" s="603" t="s">
        <v>594</v>
      </c>
      <c r="E1956" s="40">
        <f t="shared" si="629"/>
        <v>28382.799999999999</v>
      </c>
      <c r="F1956" s="448">
        <f t="shared" ref="F1956:M1956" si="650">F1957</f>
        <v>0</v>
      </c>
      <c r="G1956" s="448">
        <f t="shared" si="650"/>
        <v>7995</v>
      </c>
      <c r="H1956" s="448">
        <f t="shared" si="650"/>
        <v>9912.7999999999993</v>
      </c>
      <c r="I1956" s="448">
        <f t="shared" si="650"/>
        <v>9940</v>
      </c>
      <c r="J1956" s="448">
        <f t="shared" si="650"/>
        <v>535</v>
      </c>
      <c r="K1956" s="448">
        <f t="shared" si="650"/>
        <v>28330</v>
      </c>
      <c r="L1956" s="448">
        <f t="shared" si="650"/>
        <v>28330</v>
      </c>
      <c r="M1956" s="448">
        <f t="shared" si="650"/>
        <v>28330</v>
      </c>
      <c r="N1956" s="23"/>
      <c r="O1956" s="23"/>
    </row>
    <row r="1957" spans="1:15">
      <c r="A1957" s="586"/>
      <c r="B1957" s="617" t="s">
        <v>595</v>
      </c>
      <c r="C1957" s="588"/>
      <c r="D1957" s="589" t="s">
        <v>596</v>
      </c>
      <c r="E1957" s="40">
        <f t="shared" si="629"/>
        <v>28382.799999999999</v>
      </c>
      <c r="F1957" s="448">
        <f>F1958+F1959+F1960+F1961</f>
        <v>0</v>
      </c>
      <c r="G1957" s="448">
        <f t="shared" ref="G1957:M1957" si="651">G1958+G1959</f>
        <v>7995</v>
      </c>
      <c r="H1957" s="448">
        <f t="shared" si="651"/>
        <v>9912.7999999999993</v>
      </c>
      <c r="I1957" s="448">
        <f t="shared" si="651"/>
        <v>9940</v>
      </c>
      <c r="J1957" s="448">
        <f t="shared" si="651"/>
        <v>535</v>
      </c>
      <c r="K1957" s="448">
        <f t="shared" si="651"/>
        <v>28330</v>
      </c>
      <c r="L1957" s="448">
        <f t="shared" si="651"/>
        <v>28330</v>
      </c>
      <c r="M1957" s="448">
        <f t="shared" si="651"/>
        <v>28330</v>
      </c>
      <c r="N1957" s="23"/>
      <c r="O1957" s="23"/>
    </row>
    <row r="1958" spans="1:15">
      <c r="A1958" s="586"/>
      <c r="B1958" s="618"/>
      <c r="C1958" s="588" t="s">
        <v>597</v>
      </c>
      <c r="D1958" s="589" t="s">
        <v>598</v>
      </c>
      <c r="E1958" s="40">
        <f t="shared" si="629"/>
        <v>2844.8</v>
      </c>
      <c r="F1958" s="590"/>
      <c r="G1958" s="448">
        <f>750+70</f>
        <v>820</v>
      </c>
      <c r="H1958" s="448">
        <f>650+110+2.8</f>
        <v>762.8</v>
      </c>
      <c r="I1958" s="448">
        <f>650+140</f>
        <v>790</v>
      </c>
      <c r="J1958" s="426">
        <f>462+10</f>
        <v>472</v>
      </c>
      <c r="K1958" s="448">
        <f>2500+330</f>
        <v>2830</v>
      </c>
      <c r="L1958" s="448">
        <f t="shared" ref="L1958:M1958" si="652">2500+330</f>
        <v>2830</v>
      </c>
      <c r="M1958" s="448">
        <f t="shared" si="652"/>
        <v>2830</v>
      </c>
      <c r="N1958" s="23"/>
      <c r="O1958" s="23"/>
    </row>
    <row r="1959" spans="1:15">
      <c r="A1959" s="586"/>
      <c r="B1959" s="601"/>
      <c r="C1959" s="619" t="s">
        <v>599</v>
      </c>
      <c r="D1959" s="423" t="s">
        <v>600</v>
      </c>
      <c r="E1959" s="40">
        <f t="shared" si="629"/>
        <v>25538</v>
      </c>
      <c r="F1959" s="590"/>
      <c r="G1959" s="448">
        <f>175+7000</f>
        <v>7175</v>
      </c>
      <c r="H1959" s="448">
        <f>150+9000</f>
        <v>9150</v>
      </c>
      <c r="I1959" s="448">
        <f>150+9000</f>
        <v>9150</v>
      </c>
      <c r="J1959" s="426">
        <f>63</f>
        <v>63</v>
      </c>
      <c r="K1959" s="448">
        <f>500+25000</f>
        <v>25500</v>
      </c>
      <c r="L1959" s="448">
        <f t="shared" ref="L1959:M1959" si="653">500+25000</f>
        <v>25500</v>
      </c>
      <c r="M1959" s="448">
        <f t="shared" si="653"/>
        <v>25500</v>
      </c>
      <c r="N1959" s="23"/>
      <c r="O1959" s="23"/>
    </row>
    <row r="1960" spans="1:15" ht="0.75" customHeight="1">
      <c r="A1960" s="586"/>
      <c r="B1960" s="620"/>
      <c r="C1960" s="594" t="s">
        <v>601</v>
      </c>
      <c r="D1960" s="423" t="s">
        <v>602</v>
      </c>
      <c r="E1960" s="40">
        <f t="shared" si="629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603</v>
      </c>
      <c r="D1961" s="589" t="s">
        <v>604</v>
      </c>
      <c r="E1961" s="40">
        <f t="shared" si="629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29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605</v>
      </c>
      <c r="C1963" s="621"/>
      <c r="D1963" s="589" t="s">
        <v>606</v>
      </c>
      <c r="E1963" s="40">
        <f t="shared" si="629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54">H1973</f>
        <v>0</v>
      </c>
      <c r="I1963" s="858">
        <f t="shared" si="654"/>
        <v>0</v>
      </c>
      <c r="J1963" s="858">
        <f t="shared" si="654"/>
        <v>0</v>
      </c>
      <c r="K1963" s="858">
        <f t="shared" si="654"/>
        <v>0</v>
      </c>
      <c r="L1963" s="858">
        <f t="shared" si="654"/>
        <v>0</v>
      </c>
      <c r="M1963" s="858">
        <f t="shared" si="654"/>
        <v>0</v>
      </c>
      <c r="N1963" s="23"/>
      <c r="O1963" s="23"/>
    </row>
    <row r="1964" spans="1:15" hidden="1">
      <c r="A1964" s="586"/>
      <c r="B1964" s="587" t="s">
        <v>607</v>
      </c>
      <c r="C1964" s="621"/>
      <c r="D1964" s="589" t="s">
        <v>608</v>
      </c>
      <c r="E1964" s="40">
        <f t="shared" si="629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609</v>
      </c>
      <c r="C1965" s="621"/>
      <c r="D1965" s="623" t="s">
        <v>610</v>
      </c>
      <c r="E1965" s="40">
        <f t="shared" si="629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611</v>
      </c>
      <c r="C1966" s="625"/>
      <c r="D1966" s="597" t="s">
        <v>612</v>
      </c>
      <c r="E1966" s="40">
        <f t="shared" si="629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613</v>
      </c>
      <c r="C1967" s="626"/>
      <c r="D1967" s="603" t="s">
        <v>614</v>
      </c>
      <c r="E1967" s="40">
        <f t="shared" si="629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615</v>
      </c>
      <c r="C1968" s="626"/>
      <c r="D1968" s="603" t="s">
        <v>616</v>
      </c>
      <c r="E1968" s="40">
        <f t="shared" si="629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617</v>
      </c>
      <c r="C1969" s="629"/>
      <c r="D1969" s="603" t="s">
        <v>618</v>
      </c>
      <c r="E1969" s="40">
        <f t="shared" si="629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621</v>
      </c>
      <c r="C1970" s="629"/>
      <c r="D1970" s="603" t="s">
        <v>622</v>
      </c>
      <c r="E1970" s="40">
        <f t="shared" si="629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623</v>
      </c>
      <c r="C1971" s="626"/>
      <c r="D1971" s="603" t="s">
        <v>624</v>
      </c>
      <c r="E1971" s="40">
        <f t="shared" si="629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625</v>
      </c>
      <c r="C1972" s="626"/>
      <c r="D1972" s="603" t="s">
        <v>626</v>
      </c>
      <c r="E1972" s="40">
        <f t="shared" ref="E1972:E2044" si="655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878</v>
      </c>
      <c r="C1973" s="630"/>
      <c r="D1973" s="603" t="s">
        <v>628</v>
      </c>
      <c r="E1973" s="40">
        <f t="shared" si="655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55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629</v>
      </c>
      <c r="C1975" s="630"/>
      <c r="D1975" s="603" t="s">
        <v>630</v>
      </c>
      <c r="E1975" s="40">
        <f t="shared" si="655"/>
        <v>0</v>
      </c>
      <c r="F1975" s="590">
        <f t="shared" ref="F1975:M1975" si="656">F1976+F1980</f>
        <v>0</v>
      </c>
      <c r="G1975" s="590">
        <f t="shared" si="656"/>
        <v>0</v>
      </c>
      <c r="H1975" s="590">
        <f t="shared" si="656"/>
        <v>0</v>
      </c>
      <c r="I1975" s="590">
        <f t="shared" si="656"/>
        <v>0</v>
      </c>
      <c r="J1975" s="590">
        <f t="shared" si="656"/>
        <v>0</v>
      </c>
      <c r="K1975" s="590">
        <f t="shared" si="656"/>
        <v>0</v>
      </c>
      <c r="L1975" s="590">
        <f t="shared" si="656"/>
        <v>0</v>
      </c>
      <c r="M1975" s="590">
        <f t="shared" si="656"/>
        <v>0</v>
      </c>
      <c r="N1975" s="23"/>
      <c r="O1975" s="23"/>
    </row>
    <row r="1976" spans="1:15" ht="12" customHeight="1">
      <c r="A1976" s="586"/>
      <c r="B1976" s="611" t="s">
        <v>631</v>
      </c>
      <c r="C1976" s="630"/>
      <c r="D1976" s="603" t="s">
        <v>632</v>
      </c>
      <c r="E1976" s="40">
        <f t="shared" si="655"/>
        <v>0</v>
      </c>
      <c r="F1976" s="448">
        <f t="shared" ref="F1976:M1976" si="657">F1977+F1978</f>
        <v>0</v>
      </c>
      <c r="G1976" s="448">
        <f t="shared" si="657"/>
        <v>0</v>
      </c>
      <c r="H1976" s="448">
        <f t="shared" si="657"/>
        <v>0</v>
      </c>
      <c r="I1976" s="448">
        <f t="shared" si="657"/>
        <v>0</v>
      </c>
      <c r="J1976" s="448">
        <f t="shared" si="657"/>
        <v>0</v>
      </c>
      <c r="K1976" s="448">
        <f t="shared" si="657"/>
        <v>0</v>
      </c>
      <c r="L1976" s="448">
        <f t="shared" si="657"/>
        <v>0</v>
      </c>
      <c r="M1976" s="448">
        <f t="shared" si="657"/>
        <v>0</v>
      </c>
      <c r="N1976" s="23"/>
      <c r="O1976" s="23"/>
    </row>
    <row r="1977" spans="1:15" ht="21.4" hidden="1">
      <c r="A1977" s="586"/>
      <c r="B1977" s="617"/>
      <c r="C1977" s="631" t="s">
        <v>633</v>
      </c>
      <c r="D1977" s="603" t="s">
        <v>634</v>
      </c>
      <c r="E1977" s="40">
        <f t="shared" si="655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635</v>
      </c>
      <c r="C1978" s="633"/>
      <c r="D1978" s="589" t="s">
        <v>636</v>
      </c>
      <c r="E1978" s="40">
        <f t="shared" si="655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55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637</v>
      </c>
      <c r="C1980" s="636"/>
      <c r="D1980" s="603" t="s">
        <v>638</v>
      </c>
      <c r="E1980" s="40">
        <f t="shared" si="655"/>
        <v>0</v>
      </c>
      <c r="F1980" s="448">
        <f t="shared" ref="F1980:M1980" si="658">F1981+F1982</f>
        <v>0</v>
      </c>
      <c r="G1980" s="448">
        <f t="shared" si="658"/>
        <v>0</v>
      </c>
      <c r="H1980" s="448">
        <f t="shared" si="658"/>
        <v>0</v>
      </c>
      <c r="I1980" s="448">
        <f t="shared" si="658"/>
        <v>0</v>
      </c>
      <c r="J1980" s="448">
        <f t="shared" si="658"/>
        <v>0</v>
      </c>
      <c r="K1980" s="448">
        <f t="shared" si="658"/>
        <v>0</v>
      </c>
      <c r="L1980" s="448">
        <f t="shared" si="658"/>
        <v>0</v>
      </c>
      <c r="M1980" s="448">
        <f t="shared" si="658"/>
        <v>0</v>
      </c>
      <c r="N1980" s="23"/>
      <c r="O1980" s="23"/>
    </row>
    <row r="1981" spans="1:15" hidden="1">
      <c r="A1981" s="586"/>
      <c r="B1981" s="427" t="s">
        <v>639</v>
      </c>
      <c r="C1981" s="428"/>
      <c r="D1981" s="423" t="s">
        <v>640</v>
      </c>
      <c r="E1981" s="40">
        <f t="shared" si="655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641</v>
      </c>
      <c r="C1982" s="429"/>
      <c r="D1982" s="423" t="s">
        <v>642</v>
      </c>
      <c r="E1982" s="40">
        <f t="shared" si="655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917</v>
      </c>
      <c r="C1983" s="619"/>
      <c r="D1983" s="589" t="s">
        <v>644</v>
      </c>
      <c r="E1983" s="40">
        <f t="shared" si="655"/>
        <v>-287.79999999999995</v>
      </c>
      <c r="F1983" s="448">
        <f t="shared" ref="F1983:M1983" si="659">F1984</f>
        <v>0</v>
      </c>
      <c r="G1983" s="448">
        <f t="shared" si="659"/>
        <v>0</v>
      </c>
      <c r="H1983" s="448">
        <f t="shared" si="659"/>
        <v>-287.79999999999995</v>
      </c>
      <c r="I1983" s="448">
        <f t="shared" si="659"/>
        <v>0</v>
      </c>
      <c r="J1983" s="448">
        <f t="shared" si="659"/>
        <v>0</v>
      </c>
      <c r="K1983" s="448">
        <f t="shared" si="659"/>
        <v>0</v>
      </c>
      <c r="L1983" s="448">
        <f t="shared" si="659"/>
        <v>0</v>
      </c>
      <c r="M1983" s="448">
        <f t="shared" si="659"/>
        <v>0</v>
      </c>
      <c r="N1983" s="23"/>
      <c r="O1983" s="23"/>
    </row>
    <row r="1984" spans="1:15">
      <c r="A1984" s="578"/>
      <c r="B1984" s="475" t="s">
        <v>645</v>
      </c>
      <c r="C1984" s="642"/>
      <c r="D1984" s="584" t="s">
        <v>646</v>
      </c>
      <c r="E1984" s="40">
        <f t="shared" si="655"/>
        <v>-287.79999999999995</v>
      </c>
      <c r="F1984" s="44"/>
      <c r="G1984" s="44"/>
      <c r="H1984" s="44">
        <f>-33.75-99.91-154.14</f>
        <v>-287.79999999999995</v>
      </c>
      <c r="I1984" s="44"/>
      <c r="J1984" s="48"/>
      <c r="K1984" s="44"/>
      <c r="L1984" s="44"/>
      <c r="M1984" s="48"/>
      <c r="N1984" s="23"/>
      <c r="O1984" s="23"/>
    </row>
    <row r="1985" spans="1:15">
      <c r="A1985" s="1333" t="s">
        <v>647</v>
      </c>
      <c r="B1985" s="1334"/>
      <c r="C1985" s="1335"/>
      <c r="D1985" s="354"/>
      <c r="E1985" s="859">
        <f t="shared" si="655"/>
        <v>4639</v>
      </c>
      <c r="F1985" s="356">
        <f>F1987+F1998+F2034</f>
        <v>0</v>
      </c>
      <c r="G1985" s="356">
        <f>G1986+G2034</f>
        <v>2202</v>
      </c>
      <c r="H1985" s="356">
        <f t="shared" ref="H1985:M1985" si="660">H1986+H2034</f>
        <v>2437</v>
      </c>
      <c r="I1985" s="356">
        <f t="shared" si="660"/>
        <v>0</v>
      </c>
      <c r="J1985" s="356">
        <f t="shared" si="660"/>
        <v>0</v>
      </c>
      <c r="K1985" s="356">
        <f t="shared" si="660"/>
        <v>953</v>
      </c>
      <c r="L1985" s="356">
        <f t="shared" si="660"/>
        <v>0</v>
      </c>
      <c r="M1985" s="356">
        <f t="shared" si="660"/>
        <v>0</v>
      </c>
      <c r="N1985" s="23"/>
      <c r="O1985" s="23"/>
    </row>
    <row r="1986" spans="1:15" ht="14.25" customHeight="1">
      <c r="A1986" s="357"/>
      <c r="B1986" s="407" t="s">
        <v>768</v>
      </c>
      <c r="C1986" s="860"/>
      <c r="D1986" s="354"/>
      <c r="E1986" s="859">
        <f t="shared" si="655"/>
        <v>1949</v>
      </c>
      <c r="F1986" s="356"/>
      <c r="G1986" s="356">
        <f>G1987+G1998+G2011+G2026+G2030</f>
        <v>1949</v>
      </c>
      <c r="H1986" s="356">
        <f t="shared" ref="H1986:M1986" si="661">H1987+H1998+H2011+H2026+H2030</f>
        <v>0</v>
      </c>
      <c r="I1986" s="356">
        <f t="shared" si="661"/>
        <v>0</v>
      </c>
      <c r="J1986" s="356">
        <f t="shared" si="661"/>
        <v>0</v>
      </c>
      <c r="K1986" s="356">
        <f t="shared" si="661"/>
        <v>953</v>
      </c>
      <c r="L1986" s="356">
        <f t="shared" si="661"/>
        <v>0</v>
      </c>
      <c r="M1986" s="356">
        <f t="shared" si="661"/>
        <v>0</v>
      </c>
      <c r="N1986" s="23"/>
      <c r="O1986" s="23"/>
    </row>
    <row r="1987" spans="1:15">
      <c r="A1987" s="578"/>
      <c r="B1987" s="861" t="s">
        <v>650</v>
      </c>
      <c r="C1987" s="639"/>
      <c r="D1987" s="640" t="s">
        <v>651</v>
      </c>
      <c r="E1987" s="40">
        <f t="shared" si="655"/>
        <v>1416</v>
      </c>
      <c r="F1987" s="590">
        <f t="shared" ref="F1987:M1987" si="662">F1988</f>
        <v>0</v>
      </c>
      <c r="G1987" s="590">
        <f t="shared" si="662"/>
        <v>1416</v>
      </c>
      <c r="H1987" s="590">
        <f t="shared" si="662"/>
        <v>0</v>
      </c>
      <c r="I1987" s="590">
        <f t="shared" si="662"/>
        <v>0</v>
      </c>
      <c r="J1987" s="590">
        <f t="shared" si="662"/>
        <v>0</v>
      </c>
      <c r="K1987" s="590">
        <f t="shared" si="662"/>
        <v>0</v>
      </c>
      <c r="L1987" s="590">
        <f t="shared" si="662"/>
        <v>0</v>
      </c>
      <c r="M1987" s="590">
        <f t="shared" si="662"/>
        <v>0</v>
      </c>
      <c r="N1987" s="23"/>
      <c r="O1987" s="23"/>
    </row>
    <row r="1988" spans="1:15">
      <c r="A1988" s="578"/>
      <c r="B1988" s="475" t="s">
        <v>918</v>
      </c>
      <c r="C1988" s="642"/>
      <c r="D1988" s="643" t="s">
        <v>653</v>
      </c>
      <c r="E1988" s="40">
        <f t="shared" si="655"/>
        <v>1416</v>
      </c>
      <c r="F1988" s="448">
        <f t="shared" ref="F1988:M1988" si="663">F1989+F1990+F1991+F1992+F1993+F1994+F1995+F1996</f>
        <v>0</v>
      </c>
      <c r="G1988" s="448">
        <f t="shared" si="663"/>
        <v>1416</v>
      </c>
      <c r="H1988" s="448">
        <f t="shared" si="663"/>
        <v>0</v>
      </c>
      <c r="I1988" s="448">
        <f t="shared" si="663"/>
        <v>0</v>
      </c>
      <c r="J1988" s="448">
        <f t="shared" si="663"/>
        <v>0</v>
      </c>
      <c r="K1988" s="448">
        <f t="shared" si="663"/>
        <v>0</v>
      </c>
      <c r="L1988" s="448">
        <f t="shared" si="663"/>
        <v>0</v>
      </c>
      <c r="M1988" s="448">
        <f t="shared" si="663"/>
        <v>0</v>
      </c>
      <c r="N1988" s="23"/>
      <c r="O1988" s="23"/>
    </row>
    <row r="1989" spans="1:15" ht="0.75" customHeight="1">
      <c r="A1989" s="578"/>
      <c r="B1989" s="644"/>
      <c r="C1989" s="645" t="s">
        <v>654</v>
      </c>
      <c r="D1989" s="640" t="s">
        <v>655</v>
      </c>
      <c r="E1989" s="40">
        <f t="shared" si="655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1.35" hidden="1">
      <c r="A1990" s="578"/>
      <c r="B1990" s="644"/>
      <c r="C1990" s="646" t="s">
        <v>656</v>
      </c>
      <c r="D1990" s="647" t="s">
        <v>657</v>
      </c>
      <c r="E1990" s="22">
        <f t="shared" si="655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1" hidden="1">
      <c r="A1991" s="578"/>
      <c r="B1991" s="644"/>
      <c r="C1991" s="646" t="s">
        <v>658</v>
      </c>
      <c r="D1991" s="647" t="s">
        <v>659</v>
      </c>
      <c r="E1991" s="22">
        <f t="shared" si="655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0.65" hidden="1">
      <c r="A1992" s="578"/>
      <c r="B1992" s="644"/>
      <c r="C1992" s="645" t="s">
        <v>660</v>
      </c>
      <c r="D1992" s="640" t="s">
        <v>661</v>
      </c>
      <c r="E1992" s="22">
        <f t="shared" si="655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1.35" hidden="1">
      <c r="A1993" s="578"/>
      <c r="B1993" s="648"/>
      <c r="C1993" s="649" t="s">
        <v>662</v>
      </c>
      <c r="D1993" s="650" t="s">
        <v>663</v>
      </c>
      <c r="E1993" s="22">
        <f t="shared" si="655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20.65" hidden="1">
      <c r="A1994" s="578"/>
      <c r="B1994" s="651"/>
      <c r="C1994" s="652" t="s">
        <v>664</v>
      </c>
      <c r="D1994" s="653" t="s">
        <v>665</v>
      </c>
      <c r="E1994" s="22">
        <f t="shared" si="655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0.65" hidden="1">
      <c r="A1995" s="578"/>
      <c r="B1995" s="654"/>
      <c r="C1995" s="655" t="s">
        <v>666</v>
      </c>
      <c r="D1995" s="656" t="s">
        <v>667</v>
      </c>
      <c r="E1995" s="22">
        <f t="shared" si="655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785</v>
      </c>
      <c r="D1996" s="556" t="s">
        <v>671</v>
      </c>
      <c r="E1996" s="137">
        <f t="shared" si="655"/>
        <v>1416</v>
      </c>
      <c r="F1996" s="44"/>
      <c r="G1996" s="63">
        <f>600+762+54</f>
        <v>1416</v>
      </c>
      <c r="H1996" s="63"/>
      <c r="I1996" s="63"/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55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674</v>
      </c>
      <c r="C1998" s="694"/>
      <c r="D1998" s="603" t="s">
        <v>675</v>
      </c>
      <c r="E1998" s="40">
        <f t="shared" si="655"/>
        <v>0</v>
      </c>
      <c r="F1998" s="590">
        <f t="shared" ref="F1998:M1998" si="664">F1999</f>
        <v>0</v>
      </c>
      <c r="G1998" s="590">
        <f t="shared" si="664"/>
        <v>0</v>
      </c>
      <c r="H1998" s="590">
        <f t="shared" si="664"/>
        <v>0</v>
      </c>
      <c r="I1998" s="590">
        <f t="shared" si="664"/>
        <v>0</v>
      </c>
      <c r="J1998" s="590">
        <f t="shared" si="664"/>
        <v>0</v>
      </c>
      <c r="K1998" s="590">
        <f t="shared" si="664"/>
        <v>0</v>
      </c>
      <c r="L1998" s="590">
        <f t="shared" si="664"/>
        <v>0</v>
      </c>
      <c r="M1998" s="590">
        <f t="shared" si="664"/>
        <v>0</v>
      </c>
      <c r="N1998" s="23"/>
      <c r="O1998" s="23"/>
    </row>
    <row r="1999" spans="1:15" ht="17.25" hidden="1" customHeight="1">
      <c r="A1999" s="586"/>
      <c r="B1999" s="695" t="s">
        <v>676</v>
      </c>
      <c r="C1999" s="619"/>
      <c r="D1999" s="589" t="s">
        <v>582</v>
      </c>
      <c r="E1999" s="40">
        <f t="shared" si="655"/>
        <v>0</v>
      </c>
      <c r="F1999" s="448">
        <f t="shared" ref="F1999:M1999" si="665">F2003+F2004+F2005+F2006+F2007+F2008+F2009</f>
        <v>0</v>
      </c>
      <c r="G1999" s="448">
        <f t="shared" si="665"/>
        <v>0</v>
      </c>
      <c r="H1999" s="448">
        <f t="shared" si="665"/>
        <v>0</v>
      </c>
      <c r="I1999" s="448">
        <f t="shared" si="665"/>
        <v>0</v>
      </c>
      <c r="J1999" s="448">
        <f t="shared" si="665"/>
        <v>0</v>
      </c>
      <c r="K1999" s="448">
        <f t="shared" si="665"/>
        <v>0</v>
      </c>
      <c r="L1999" s="448">
        <f t="shared" si="665"/>
        <v>0</v>
      </c>
      <c r="M1999" s="448">
        <f t="shared" si="665"/>
        <v>0</v>
      </c>
      <c r="N1999" s="23"/>
      <c r="O1999" s="23"/>
    </row>
    <row r="2000" spans="1:15" hidden="1">
      <c r="A2000" s="586"/>
      <c r="B2000" s="696"/>
      <c r="C2000" s="697" t="s">
        <v>677</v>
      </c>
      <c r="D2000" s="698" t="s">
        <v>678</v>
      </c>
      <c r="E2000" s="40">
        <f t="shared" si="655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679</v>
      </c>
      <c r="D2001" s="698" t="s">
        <v>680</v>
      </c>
      <c r="E2001" s="40">
        <f t="shared" si="655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681</v>
      </c>
      <c r="D2002" s="698" t="s">
        <v>682</v>
      </c>
      <c r="E2002" s="40">
        <f t="shared" si="655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683</v>
      </c>
      <c r="D2003" s="589" t="s">
        <v>684</v>
      </c>
      <c r="E2003" s="40">
        <f t="shared" si="655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685</v>
      </c>
      <c r="D2004" s="589" t="s">
        <v>686</v>
      </c>
      <c r="E2004" s="40">
        <f t="shared" si="655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687</v>
      </c>
      <c r="D2005" s="589" t="s">
        <v>688</v>
      </c>
      <c r="E2005" s="40">
        <f t="shared" si="655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689</v>
      </c>
      <c r="D2006" s="589" t="s">
        <v>690</v>
      </c>
      <c r="E2006" s="40">
        <f t="shared" si="655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691</v>
      </c>
      <c r="D2007" s="589" t="s">
        <v>584</v>
      </c>
      <c r="E2007" s="40">
        <f t="shared" si="655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692</v>
      </c>
      <c r="D2008" s="589" t="s">
        <v>693</v>
      </c>
      <c r="E2008" s="40">
        <f t="shared" si="655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694</v>
      </c>
      <c r="D2009" s="589" t="s">
        <v>695</v>
      </c>
      <c r="E2009" s="40">
        <f t="shared" si="655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55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696</v>
      </c>
      <c r="C2011" s="700"/>
      <c r="D2011" s="589" t="s">
        <v>697</v>
      </c>
      <c r="E2011" s="40">
        <f t="shared" si="655"/>
        <v>533</v>
      </c>
      <c r="F2011" s="590">
        <f t="shared" ref="F2011:M2011" si="666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66"/>
        <v>953</v>
      </c>
      <c r="L2011" s="590">
        <f t="shared" si="666"/>
        <v>0</v>
      </c>
      <c r="M2011" s="590">
        <f t="shared" si="666"/>
        <v>0</v>
      </c>
      <c r="N2011" s="23"/>
      <c r="O2011" s="23"/>
    </row>
    <row r="2012" spans="1:15" hidden="1">
      <c r="A2012" s="586"/>
      <c r="B2012" s="601" t="s">
        <v>698</v>
      </c>
      <c r="C2012" s="700"/>
      <c r="D2012" s="589" t="s">
        <v>699</v>
      </c>
      <c r="E2012" s="40">
        <f t="shared" si="655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700</v>
      </c>
      <c r="C2013" s="619"/>
      <c r="D2013" s="589" t="s">
        <v>701</v>
      </c>
      <c r="E2013" s="40">
        <f t="shared" si="655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702</v>
      </c>
      <c r="C2014" s="700"/>
      <c r="D2014" s="589" t="s">
        <v>703</v>
      </c>
      <c r="E2014" s="40">
        <f t="shared" si="655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704</v>
      </c>
      <c r="C2015" s="701"/>
      <c r="D2015" s="589" t="s">
        <v>705</v>
      </c>
      <c r="E2015" s="40">
        <f t="shared" si="655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706</v>
      </c>
      <c r="C2016" s="703"/>
      <c r="D2016" s="589" t="s">
        <v>707</v>
      </c>
      <c r="E2016" s="40">
        <f t="shared" si="655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708</v>
      </c>
      <c r="C2017" s="619"/>
      <c r="D2017" s="603" t="s">
        <v>709</v>
      </c>
      <c r="E2017" s="40">
        <f t="shared" si="655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710</v>
      </c>
      <c r="C2018" s="700"/>
      <c r="D2018" s="589" t="s">
        <v>711</v>
      </c>
      <c r="E2018" s="40">
        <f t="shared" si="655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712</v>
      </c>
      <c r="C2019" s="700"/>
      <c r="D2019" s="589" t="s">
        <v>713</v>
      </c>
      <c r="E2019" s="40">
        <f t="shared" si="655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714</v>
      </c>
      <c r="C2020" s="705"/>
      <c r="D2020" s="603" t="s">
        <v>715</v>
      </c>
      <c r="E2020" s="40">
        <f t="shared" si="655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716</v>
      </c>
      <c r="C2021" s="700"/>
      <c r="D2021" s="589" t="s">
        <v>717</v>
      </c>
      <c r="E2021" s="40">
        <f t="shared" si="655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696</v>
      </c>
      <c r="C2022" s="700"/>
      <c r="D2022" s="603" t="s">
        <v>919</v>
      </c>
      <c r="E2022" s="40">
        <f t="shared" si="655"/>
        <v>533</v>
      </c>
      <c r="F2022" s="590"/>
      <c r="G2022" s="590">
        <f>G2023+G2024+G2025</f>
        <v>533</v>
      </c>
      <c r="H2022" s="590">
        <f t="shared" ref="H2022:M2022" si="667">H2023+H2024+H2025</f>
        <v>0</v>
      </c>
      <c r="I2022" s="590">
        <f t="shared" si="667"/>
        <v>0</v>
      </c>
      <c r="J2022" s="590">
        <f t="shared" si="667"/>
        <v>0</v>
      </c>
      <c r="K2022" s="590">
        <f t="shared" si="667"/>
        <v>953</v>
      </c>
      <c r="L2022" s="590">
        <f t="shared" si="667"/>
        <v>0</v>
      </c>
      <c r="M2022" s="590">
        <f t="shared" si="667"/>
        <v>0</v>
      </c>
      <c r="N2022" s="23"/>
      <c r="O2022" s="23"/>
    </row>
    <row r="2023" spans="1:15" ht="13.5" customHeight="1">
      <c r="A2023" s="586"/>
      <c r="B2023" s="601" t="s">
        <v>698</v>
      </c>
      <c r="C2023" s="700"/>
      <c r="D2023" s="589" t="s">
        <v>699</v>
      </c>
      <c r="E2023" s="40">
        <f t="shared" si="655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700</v>
      </c>
      <c r="C2024" s="700"/>
      <c r="D2024" s="589" t="s">
        <v>701</v>
      </c>
      <c r="E2024" s="40">
        <f t="shared" si="655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722</v>
      </c>
      <c r="C2025" s="1179"/>
      <c r="D2025" s="1180" t="s">
        <v>723</v>
      </c>
      <c r="E2025" s="40">
        <f t="shared" si="655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329" t="s">
        <v>769</v>
      </c>
      <c r="C2026" s="1330"/>
      <c r="D2026" s="508">
        <v>58</v>
      </c>
      <c r="E2026" s="40">
        <f t="shared" si="655"/>
        <v>0</v>
      </c>
      <c r="F2026" s="590"/>
      <c r="G2026" s="590">
        <f t="shared" ref="G2026:M2026" si="668">G2029+G2028+G2027</f>
        <v>0</v>
      </c>
      <c r="H2026" s="590">
        <f t="shared" si="668"/>
        <v>0</v>
      </c>
      <c r="I2026" s="590">
        <f t="shared" si="668"/>
        <v>0</v>
      </c>
      <c r="J2026" s="590">
        <f t="shared" si="668"/>
        <v>0</v>
      </c>
      <c r="K2026" s="590">
        <f t="shared" si="668"/>
        <v>0</v>
      </c>
      <c r="L2026" s="590">
        <f t="shared" si="668"/>
        <v>0</v>
      </c>
      <c r="M2026" s="590">
        <f t="shared" si="668"/>
        <v>0</v>
      </c>
      <c r="N2026" s="23"/>
      <c r="O2026" s="23"/>
    </row>
    <row r="2027" spans="1:15" ht="13.5" customHeight="1">
      <c r="A2027" s="586"/>
      <c r="B2027" s="1370" t="s">
        <v>920</v>
      </c>
      <c r="C2027" s="1371"/>
      <c r="D2027" s="867" t="s">
        <v>771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72" t="s">
        <v>921</v>
      </c>
      <c r="C2028" s="1373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70" t="s">
        <v>480</v>
      </c>
      <c r="C2029" s="1271"/>
      <c r="D2029" s="589" t="s">
        <v>732</v>
      </c>
      <c r="E2029" s="40">
        <f t="shared" si="655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82" t="s">
        <v>733</v>
      </c>
      <c r="C2030" s="1383"/>
      <c r="D2030" s="869">
        <v>60</v>
      </c>
      <c r="E2030" s="40">
        <f t="shared" si="655"/>
        <v>0</v>
      </c>
      <c r="F2030" s="870"/>
      <c r="G2030" s="871">
        <f>G2031+G2032+G2033</f>
        <v>0</v>
      </c>
      <c r="H2030" s="871">
        <f t="shared" ref="H2030:M2030" si="669">H2031+H2032+H2033</f>
        <v>0</v>
      </c>
      <c r="I2030" s="871">
        <f t="shared" si="669"/>
        <v>0</v>
      </c>
      <c r="J2030" s="871">
        <f t="shared" si="669"/>
        <v>0</v>
      </c>
      <c r="K2030" s="871">
        <f t="shared" si="669"/>
        <v>0</v>
      </c>
      <c r="L2030" s="871">
        <f t="shared" si="669"/>
        <v>0</v>
      </c>
      <c r="M2030" s="871">
        <f t="shared" si="669"/>
        <v>0</v>
      </c>
      <c r="N2030" s="23"/>
      <c r="O2030" s="23"/>
    </row>
    <row r="2031" spans="1:15" ht="13.5" customHeight="1">
      <c r="A2031" s="586"/>
      <c r="B2031" s="1384" t="s">
        <v>319</v>
      </c>
      <c r="C2031" s="1385"/>
      <c r="D2031" s="869" t="s">
        <v>772</v>
      </c>
      <c r="E2031" s="40">
        <f t="shared" si="655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84" t="s">
        <v>321</v>
      </c>
      <c r="C2032" s="1385"/>
      <c r="D2032" s="869" t="s">
        <v>773</v>
      </c>
      <c r="E2032" s="40">
        <f t="shared" si="655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84" t="s">
        <v>323</v>
      </c>
      <c r="C2033" s="1385"/>
      <c r="D2033" s="869" t="s">
        <v>774</v>
      </c>
      <c r="E2033" s="40">
        <f t="shared" si="655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735</v>
      </c>
      <c r="C2034" s="626"/>
      <c r="D2034" s="603" t="s">
        <v>736</v>
      </c>
      <c r="E2034" s="40">
        <f t="shared" si="655"/>
        <v>2690</v>
      </c>
      <c r="F2034" s="590">
        <f t="shared" ref="F2034:M2034" si="670">F2035+F2045</f>
        <v>0</v>
      </c>
      <c r="G2034" s="590">
        <f t="shared" si="670"/>
        <v>253</v>
      </c>
      <c r="H2034" s="590">
        <f t="shared" si="670"/>
        <v>2437</v>
      </c>
      <c r="I2034" s="590">
        <f t="shared" si="670"/>
        <v>0</v>
      </c>
      <c r="J2034" s="590">
        <f t="shared" si="670"/>
        <v>0</v>
      </c>
      <c r="K2034" s="590">
        <f t="shared" si="670"/>
        <v>0</v>
      </c>
      <c r="L2034" s="590">
        <f t="shared" si="670"/>
        <v>0</v>
      </c>
      <c r="M2034" s="590">
        <f t="shared" si="670"/>
        <v>0</v>
      </c>
      <c r="N2034" s="23"/>
      <c r="O2034" s="23"/>
    </row>
    <row r="2035" spans="1:15">
      <c r="A2035" s="586"/>
      <c r="B2035" s="622" t="s">
        <v>737</v>
      </c>
      <c r="C2035" s="588"/>
      <c r="D2035" s="589" t="s">
        <v>738</v>
      </c>
      <c r="E2035" s="40">
        <f t="shared" si="655"/>
        <v>2690</v>
      </c>
      <c r="F2035" s="590">
        <f t="shared" ref="F2035:M2035" si="671">F2036+F2041+F2043</f>
        <v>0</v>
      </c>
      <c r="G2035" s="448">
        <f t="shared" si="671"/>
        <v>253</v>
      </c>
      <c r="H2035" s="448">
        <f t="shared" si="671"/>
        <v>2437</v>
      </c>
      <c r="I2035" s="448">
        <f t="shared" si="671"/>
        <v>0</v>
      </c>
      <c r="J2035" s="448">
        <f t="shared" si="671"/>
        <v>0</v>
      </c>
      <c r="K2035" s="448">
        <f t="shared" si="671"/>
        <v>0</v>
      </c>
      <c r="L2035" s="448">
        <f t="shared" si="671"/>
        <v>0</v>
      </c>
      <c r="M2035" s="448">
        <f t="shared" si="671"/>
        <v>0</v>
      </c>
      <c r="N2035" s="23"/>
      <c r="O2035" s="23"/>
    </row>
    <row r="2036" spans="1:15">
      <c r="A2036" s="586"/>
      <c r="B2036" s="587" t="s">
        <v>739</v>
      </c>
      <c r="C2036" s="588"/>
      <c r="D2036" s="589" t="s">
        <v>740</v>
      </c>
      <c r="E2036" s="40">
        <f t="shared" si="655"/>
        <v>2690</v>
      </c>
      <c r="F2036" s="590">
        <f t="shared" ref="F2036:M2036" si="672">F2037+F2038+F2039+F2040</f>
        <v>0</v>
      </c>
      <c r="G2036" s="448">
        <f t="shared" si="672"/>
        <v>253</v>
      </c>
      <c r="H2036" s="448">
        <f t="shared" si="672"/>
        <v>2437</v>
      </c>
      <c r="I2036" s="448">
        <f t="shared" si="672"/>
        <v>0</v>
      </c>
      <c r="J2036" s="448">
        <f t="shared" si="672"/>
        <v>0</v>
      </c>
      <c r="K2036" s="448">
        <f t="shared" si="672"/>
        <v>0</v>
      </c>
      <c r="L2036" s="448">
        <f t="shared" si="672"/>
        <v>0</v>
      </c>
      <c r="M2036" s="448">
        <f t="shared" si="672"/>
        <v>0</v>
      </c>
      <c r="N2036" s="23"/>
      <c r="O2036" s="23"/>
    </row>
    <row r="2037" spans="1:15">
      <c r="A2037" s="586"/>
      <c r="B2037" s="425"/>
      <c r="C2037" s="422" t="s">
        <v>741</v>
      </c>
      <c r="D2037" s="423" t="s">
        <v>742</v>
      </c>
      <c r="E2037" s="40">
        <f t="shared" si="655"/>
        <v>1522</v>
      </c>
      <c r="F2037" s="590"/>
      <c r="G2037" s="448">
        <v>235</v>
      </c>
      <c r="H2037" s="448">
        <f>1287</f>
        <v>1287</v>
      </c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743</v>
      </c>
      <c r="D2038" s="423" t="s">
        <v>744</v>
      </c>
      <c r="E2038" s="40">
        <f t="shared" si="655"/>
        <v>0</v>
      </c>
      <c r="F2038" s="590"/>
      <c r="G2038" s="448"/>
      <c r="H2038" s="448"/>
      <c r="I2038" s="448"/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745</v>
      </c>
      <c r="D2039" s="423" t="s">
        <v>746</v>
      </c>
      <c r="E2039" s="40">
        <f t="shared" si="655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747</v>
      </c>
      <c r="D2040" s="423" t="s">
        <v>748</v>
      </c>
      <c r="E2040" s="40">
        <f t="shared" si="655"/>
        <v>1168</v>
      </c>
      <c r="F2040" s="590"/>
      <c r="G2040" s="448">
        <v>18</v>
      </c>
      <c r="H2040" s="448">
        <f>88+569+461+32</f>
        <v>1150</v>
      </c>
      <c r="I2040" s="448"/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749</v>
      </c>
      <c r="C2041" s="626"/>
      <c r="D2041" s="603" t="s">
        <v>750</v>
      </c>
      <c r="E2041" s="40">
        <f t="shared" si="655"/>
        <v>0</v>
      </c>
      <c r="F2041" s="590">
        <f t="shared" ref="F2041:M2041" si="673">F2042</f>
        <v>0</v>
      </c>
      <c r="G2041" s="590">
        <f t="shared" si="673"/>
        <v>0</v>
      </c>
      <c r="H2041" s="590">
        <f t="shared" si="673"/>
        <v>0</v>
      </c>
      <c r="I2041" s="590">
        <f t="shared" si="673"/>
        <v>0</v>
      </c>
      <c r="J2041" s="590">
        <f t="shared" si="673"/>
        <v>0</v>
      </c>
      <c r="K2041" s="590">
        <f t="shared" si="673"/>
        <v>0</v>
      </c>
      <c r="L2041" s="590">
        <f t="shared" si="673"/>
        <v>0</v>
      </c>
      <c r="M2041" s="590">
        <f t="shared" si="673"/>
        <v>0</v>
      </c>
      <c r="N2041" s="23"/>
      <c r="O2041" s="23"/>
    </row>
    <row r="2042" spans="1:15">
      <c r="A2042" s="586"/>
      <c r="B2042" s="425"/>
      <c r="C2042" s="428" t="s">
        <v>751</v>
      </c>
      <c r="D2042" s="423" t="s">
        <v>752</v>
      </c>
      <c r="E2042" s="40">
        <f t="shared" si="655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753</v>
      </c>
      <c r="C2043" s="428"/>
      <c r="D2043" s="423" t="s">
        <v>754</v>
      </c>
      <c r="E2043" s="40">
        <f t="shared" si="655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55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755</v>
      </c>
      <c r="C2045" s="626"/>
      <c r="D2045" s="603" t="s">
        <v>756</v>
      </c>
      <c r="E2045" s="40">
        <f t="shared" ref="E2045:E2109" si="674">G2045+H2045+I2045+J2045</f>
        <v>0</v>
      </c>
      <c r="F2045" s="590">
        <f t="shared" ref="F2045:M2046" si="675">F2046</f>
        <v>0</v>
      </c>
      <c r="G2045" s="590">
        <f t="shared" si="675"/>
        <v>0</v>
      </c>
      <c r="H2045" s="590">
        <f t="shared" si="675"/>
        <v>0</v>
      </c>
      <c r="I2045" s="590">
        <f t="shared" si="675"/>
        <v>0</v>
      </c>
      <c r="J2045" s="590">
        <f t="shared" si="675"/>
        <v>0</v>
      </c>
      <c r="K2045" s="590">
        <f t="shared" si="675"/>
        <v>0</v>
      </c>
      <c r="L2045" s="590">
        <f t="shared" si="675"/>
        <v>0</v>
      </c>
      <c r="M2045" s="590">
        <f t="shared" si="675"/>
        <v>0</v>
      </c>
      <c r="N2045" s="23"/>
      <c r="O2045" s="23"/>
    </row>
    <row r="2046" spans="1:15">
      <c r="A2046" s="586"/>
      <c r="B2046" s="708" t="s">
        <v>757</v>
      </c>
      <c r="C2046" s="709"/>
      <c r="D2046" s="603" t="s">
        <v>758</v>
      </c>
      <c r="E2046" s="40">
        <f t="shared" si="674"/>
        <v>0</v>
      </c>
      <c r="F2046" s="590">
        <f t="shared" si="675"/>
        <v>0</v>
      </c>
      <c r="G2046" s="590">
        <f t="shared" si="675"/>
        <v>0</v>
      </c>
      <c r="H2046" s="590">
        <f t="shared" si="675"/>
        <v>0</v>
      </c>
      <c r="I2046" s="590">
        <f t="shared" si="675"/>
        <v>0</v>
      </c>
      <c r="J2046" s="590">
        <f t="shared" si="675"/>
        <v>0</v>
      </c>
      <c r="K2046" s="590">
        <f t="shared" si="675"/>
        <v>0</v>
      </c>
      <c r="L2046" s="590">
        <f t="shared" si="675"/>
        <v>0</v>
      </c>
      <c r="M2046" s="590">
        <f t="shared" si="675"/>
        <v>0</v>
      </c>
      <c r="N2046" s="23"/>
      <c r="O2046" s="23"/>
    </row>
    <row r="2047" spans="1:15">
      <c r="A2047" s="586"/>
      <c r="B2047" s="425"/>
      <c r="C2047" s="428" t="s">
        <v>759</v>
      </c>
      <c r="D2047" s="423" t="s">
        <v>760</v>
      </c>
      <c r="E2047" s="94">
        <f t="shared" si="674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74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643</v>
      </c>
      <c r="C2049" s="626"/>
      <c r="D2049" s="603" t="s">
        <v>644</v>
      </c>
      <c r="E2049" s="40">
        <f t="shared" si="674"/>
        <v>0</v>
      </c>
      <c r="F2049" s="590">
        <f t="shared" ref="F2049:M2049" si="676">F2050</f>
        <v>0</v>
      </c>
      <c r="G2049" s="590">
        <f t="shared" si="676"/>
        <v>0</v>
      </c>
      <c r="H2049" s="590">
        <f t="shared" si="676"/>
        <v>0</v>
      </c>
      <c r="I2049" s="590">
        <f t="shared" si="676"/>
        <v>0</v>
      </c>
      <c r="J2049" s="590">
        <f t="shared" si="676"/>
        <v>0</v>
      </c>
      <c r="K2049" s="590">
        <f t="shared" si="676"/>
        <v>0</v>
      </c>
      <c r="L2049" s="590">
        <f t="shared" si="676"/>
        <v>0</v>
      </c>
      <c r="M2049" s="590">
        <f t="shared" si="676"/>
        <v>0</v>
      </c>
      <c r="N2049" s="23"/>
      <c r="O2049" s="23"/>
    </row>
    <row r="2050" spans="1:15">
      <c r="A2050" s="586"/>
      <c r="B2050" s="591" t="s">
        <v>645</v>
      </c>
      <c r="C2050" s="626"/>
      <c r="D2050" s="603" t="s">
        <v>646</v>
      </c>
      <c r="E2050" s="40">
        <f t="shared" si="674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776</v>
      </c>
      <c r="B2051" s="874"/>
      <c r="C2051" s="874"/>
      <c r="D2051" s="85"/>
      <c r="E2051" s="40">
        <f t="shared" si="674"/>
        <v>204172.79999999999</v>
      </c>
      <c r="F2051" s="41"/>
      <c r="G2051" s="60">
        <f t="shared" ref="G2051:M2051" si="677">G2052+G2054+G2055+G2058+G2062</f>
        <v>54477</v>
      </c>
      <c r="H2051" s="60">
        <f t="shared" si="677"/>
        <v>61279.8</v>
      </c>
      <c r="I2051" s="60">
        <f t="shared" si="677"/>
        <v>53303</v>
      </c>
      <c r="J2051" s="60">
        <f t="shared" si="677"/>
        <v>35113</v>
      </c>
      <c r="K2051" s="875">
        <f t="shared" si="677"/>
        <v>200483</v>
      </c>
      <c r="L2051" s="875">
        <f t="shared" si="677"/>
        <v>199530</v>
      </c>
      <c r="M2051" s="875">
        <f t="shared" si="677"/>
        <v>199530</v>
      </c>
      <c r="N2051" s="23"/>
      <c r="O2051" s="23"/>
    </row>
    <row r="2052" spans="1:15">
      <c r="A2052" s="876"/>
      <c r="B2052" s="877" t="s">
        <v>922</v>
      </c>
      <c r="C2052" s="877"/>
      <c r="D2052" s="85" t="s">
        <v>923</v>
      </c>
      <c r="E2052" s="40">
        <f t="shared" si="674"/>
        <v>13435.25</v>
      </c>
      <c r="F2052" s="41"/>
      <c r="G2052" s="41">
        <f>3800</f>
        <v>3800</v>
      </c>
      <c r="H2052" s="41">
        <f>3800+88-33.75</f>
        <v>3854.25</v>
      </c>
      <c r="I2052" s="41">
        <v>3300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924</v>
      </c>
      <c r="C2053" s="750"/>
      <c r="D2053" s="110" t="s">
        <v>925</v>
      </c>
      <c r="E2053" s="132">
        <f t="shared" si="674"/>
        <v>47778.89</v>
      </c>
      <c r="F2053" s="60">
        <f t="shared" ref="F2053:M2053" si="678">F2054</f>
        <v>0</v>
      </c>
      <c r="G2053" s="60">
        <f t="shared" si="678"/>
        <v>12000</v>
      </c>
      <c r="H2053" s="60">
        <f t="shared" si="678"/>
        <v>12778.89</v>
      </c>
      <c r="I2053" s="60">
        <f>I2054</f>
        <v>12000</v>
      </c>
      <c r="J2053" s="60">
        <f t="shared" si="678"/>
        <v>11000</v>
      </c>
      <c r="K2053" s="60">
        <f t="shared" si="678"/>
        <v>47000</v>
      </c>
      <c r="L2053" s="60">
        <f t="shared" si="678"/>
        <v>47000</v>
      </c>
      <c r="M2053" s="60">
        <f t="shared" si="678"/>
        <v>47000</v>
      </c>
      <c r="N2053" s="23"/>
      <c r="O2053" s="23"/>
    </row>
    <row r="2054" spans="1:15">
      <c r="A2054" s="749"/>
      <c r="B2054" s="108"/>
      <c r="C2054" s="750" t="s">
        <v>926</v>
      </c>
      <c r="D2054" s="118" t="s">
        <v>927</v>
      </c>
      <c r="E2054" s="40">
        <f t="shared" si="674"/>
        <v>47778.89</v>
      </c>
      <c r="F2054" s="712"/>
      <c r="G2054" s="712">
        <v>12000</v>
      </c>
      <c r="H2054" s="712">
        <f>12000+569+32+177.89</f>
        <v>12778.89</v>
      </c>
      <c r="I2054" s="712">
        <v>12000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928</v>
      </c>
      <c r="C2055" s="108"/>
      <c r="D2055" s="110" t="s">
        <v>929</v>
      </c>
      <c r="E2055" s="40">
        <f t="shared" si="674"/>
        <v>105781.66</v>
      </c>
      <c r="F2055" s="712"/>
      <c r="G2055" s="712">
        <f>24711+7070</f>
        <v>31781</v>
      </c>
      <c r="H2055" s="712">
        <f>23800+9110+1287+2.8-144.14</f>
        <v>34055.660000000003</v>
      </c>
      <c r="I2055" s="41">
        <f>18843+9140</f>
        <v>27983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930</v>
      </c>
      <c r="C2056" s="108"/>
      <c r="D2056" s="110" t="s">
        <v>931</v>
      </c>
      <c r="E2056" s="40">
        <f t="shared" si="674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932</v>
      </c>
      <c r="C2057" s="108"/>
      <c r="D2057" s="110" t="s">
        <v>933</v>
      </c>
      <c r="E2057" s="40">
        <f t="shared" si="674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934</v>
      </c>
      <c r="C2058" s="108"/>
      <c r="D2058" s="110" t="s">
        <v>935</v>
      </c>
      <c r="E2058" s="40">
        <f t="shared" si="674"/>
        <v>23416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5520</v>
      </c>
      <c r="J2058" s="60">
        <f t="shared" ref="J2058:M2058" si="679">J1945+J1996</f>
        <v>5370</v>
      </c>
      <c r="K2058" s="60">
        <f t="shared" si="679"/>
        <v>21900</v>
      </c>
      <c r="L2058" s="60">
        <f t="shared" si="679"/>
        <v>21900</v>
      </c>
      <c r="M2058" s="60">
        <f t="shared" si="679"/>
        <v>21900</v>
      </c>
      <c r="N2058" s="23"/>
      <c r="O2058" s="23"/>
    </row>
    <row r="2059" spans="1:15">
      <c r="A2059" s="878"/>
      <c r="B2059" s="108" t="s">
        <v>936</v>
      </c>
      <c r="C2059" s="108"/>
      <c r="D2059" s="110" t="s">
        <v>937</v>
      </c>
      <c r="E2059" s="40">
        <f t="shared" si="674"/>
        <v>0</v>
      </c>
      <c r="F2059" s="712">
        <f t="shared" ref="F2059:M2059" si="680">F2060+F2061</f>
        <v>0</v>
      </c>
      <c r="G2059" s="712">
        <f t="shared" si="680"/>
        <v>0</v>
      </c>
      <c r="H2059" s="712">
        <f>0</f>
        <v>0</v>
      </c>
      <c r="I2059" s="712">
        <f t="shared" si="680"/>
        <v>0</v>
      </c>
      <c r="J2059" s="712">
        <f t="shared" si="680"/>
        <v>0</v>
      </c>
      <c r="K2059" s="712">
        <f t="shared" si="680"/>
        <v>0</v>
      </c>
      <c r="L2059" s="712">
        <f t="shared" si="680"/>
        <v>0</v>
      </c>
      <c r="M2059" s="712">
        <f t="shared" si="680"/>
        <v>0</v>
      </c>
      <c r="N2059" s="23"/>
      <c r="O2059" s="23"/>
    </row>
    <row r="2060" spans="1:15">
      <c r="A2060" s="46"/>
      <c r="B2060" s="37"/>
      <c r="C2060" s="877" t="s">
        <v>938</v>
      </c>
      <c r="D2060" s="879" t="s">
        <v>939</v>
      </c>
      <c r="E2060" s="40">
        <f t="shared" si="674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940</v>
      </c>
      <c r="D2061" s="879" t="s">
        <v>941</v>
      </c>
      <c r="E2061" s="40">
        <f t="shared" si="674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942</v>
      </c>
      <c r="C2062" s="37"/>
      <c r="D2062" s="85" t="s">
        <v>943</v>
      </c>
      <c r="E2062" s="40">
        <f t="shared" si="674"/>
        <v>13761</v>
      </c>
      <c r="F2062" s="41"/>
      <c r="G2062" s="41">
        <v>0</v>
      </c>
      <c r="H2062" s="41">
        <f>4500+461</f>
        <v>4961</v>
      </c>
      <c r="I2062" s="41">
        <v>4500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74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386" t="s">
        <v>944</v>
      </c>
      <c r="B2064" s="1387"/>
      <c r="C2064" s="1387"/>
      <c r="D2064" s="880">
        <v>69.02</v>
      </c>
      <c r="E2064" s="718">
        <f t="shared" si="674"/>
        <v>1062</v>
      </c>
      <c r="F2064" s="881">
        <f t="shared" ref="F2064:M2064" si="681">F2065+F2197</f>
        <v>0</v>
      </c>
      <c r="G2064" s="881">
        <f t="shared" si="681"/>
        <v>113</v>
      </c>
      <c r="H2064" s="881">
        <f t="shared" si="681"/>
        <v>783</v>
      </c>
      <c r="I2064" s="881">
        <f t="shared" si="681"/>
        <v>100</v>
      </c>
      <c r="J2064" s="881">
        <f t="shared" si="681"/>
        <v>66</v>
      </c>
      <c r="K2064" s="881">
        <f t="shared" si="681"/>
        <v>366</v>
      </c>
      <c r="L2064" s="881">
        <f t="shared" si="681"/>
        <v>366</v>
      </c>
      <c r="M2064" s="881">
        <f t="shared" si="681"/>
        <v>366</v>
      </c>
      <c r="N2064" s="23"/>
      <c r="O2064" s="23"/>
    </row>
    <row r="2065" spans="1:15">
      <c r="A2065" s="882" t="s">
        <v>945</v>
      </c>
      <c r="B2065" s="883"/>
      <c r="C2065" s="884"/>
      <c r="D2065" s="665" t="s">
        <v>946</v>
      </c>
      <c r="E2065" s="718">
        <f t="shared" si="674"/>
        <v>696</v>
      </c>
      <c r="F2065" s="723">
        <f t="shared" ref="F2065:M2065" si="682">F2187+F2190+F2193+F2194+F2195</f>
        <v>0</v>
      </c>
      <c r="G2065" s="723">
        <f t="shared" si="682"/>
        <v>13</v>
      </c>
      <c r="H2065" s="723">
        <f t="shared" si="682"/>
        <v>683</v>
      </c>
      <c r="I2065" s="723">
        <f t="shared" si="682"/>
        <v>0</v>
      </c>
      <c r="J2065" s="723">
        <f t="shared" si="682"/>
        <v>0</v>
      </c>
      <c r="K2065" s="723">
        <f t="shared" si="682"/>
        <v>0</v>
      </c>
      <c r="L2065" s="723">
        <f t="shared" si="682"/>
        <v>0</v>
      </c>
      <c r="M2065" s="723">
        <f t="shared" si="682"/>
        <v>0</v>
      </c>
      <c r="N2065" s="23"/>
      <c r="O2065" s="23"/>
    </row>
    <row r="2066" spans="1:15">
      <c r="A2066" s="1303" t="s">
        <v>522</v>
      </c>
      <c r="B2066" s="1436"/>
      <c r="C2066" s="1437"/>
      <c r="D2066" s="851"/>
      <c r="E2066" s="718">
        <f t="shared" si="674"/>
        <v>696</v>
      </c>
      <c r="F2066" s="726"/>
      <c r="G2066" s="726">
        <f>G2068+G2128</f>
        <v>13</v>
      </c>
      <c r="H2066" s="726">
        <f t="shared" ref="H2066:M2066" si="683">H2068+H2128</f>
        <v>683</v>
      </c>
      <c r="I2066" s="726">
        <f t="shared" si="683"/>
        <v>0</v>
      </c>
      <c r="J2066" s="726">
        <f t="shared" si="683"/>
        <v>0</v>
      </c>
      <c r="K2066" s="726">
        <f t="shared" si="683"/>
        <v>0</v>
      </c>
      <c r="L2066" s="726">
        <f t="shared" si="683"/>
        <v>0</v>
      </c>
      <c r="M2066" s="726">
        <f t="shared" si="683"/>
        <v>0</v>
      </c>
      <c r="N2066" s="23"/>
      <c r="O2066" s="23"/>
    </row>
    <row r="2067" spans="1:15">
      <c r="A2067" s="882"/>
      <c r="B2067" s="414" t="s">
        <v>523</v>
      </c>
      <c r="C2067" s="885"/>
      <c r="D2067" s="851"/>
      <c r="E2067" s="718">
        <f t="shared" si="674"/>
        <v>483</v>
      </c>
      <c r="F2067" s="723"/>
      <c r="G2067" s="723">
        <f t="shared" ref="G2067:M2067" si="684">G2069+G2129</f>
        <v>0</v>
      </c>
      <c r="H2067" s="723">
        <f t="shared" si="684"/>
        <v>483</v>
      </c>
      <c r="I2067" s="723">
        <f t="shared" si="684"/>
        <v>0</v>
      </c>
      <c r="J2067" s="723">
        <f t="shared" si="684"/>
        <v>0</v>
      </c>
      <c r="K2067" s="723">
        <f t="shared" si="684"/>
        <v>0</v>
      </c>
      <c r="L2067" s="723">
        <f t="shared" si="684"/>
        <v>0</v>
      </c>
      <c r="M2067" s="723">
        <f t="shared" si="684"/>
        <v>0</v>
      </c>
      <c r="N2067" s="23"/>
      <c r="O2067" s="23"/>
    </row>
    <row r="2068" spans="1:15">
      <c r="A2068" s="667"/>
      <c r="B2068" s="668" t="s">
        <v>524</v>
      </c>
      <c r="C2068" s="886"/>
      <c r="D2068" s="670"/>
      <c r="E2068" s="22">
        <f t="shared" si="674"/>
        <v>0</v>
      </c>
      <c r="F2068" s="671">
        <f t="shared" ref="F2068:M2068" si="685">F2069</f>
        <v>0</v>
      </c>
      <c r="G2068" s="671">
        <f t="shared" si="685"/>
        <v>0</v>
      </c>
      <c r="H2068" s="671">
        <f t="shared" si="685"/>
        <v>0</v>
      </c>
      <c r="I2068" s="671">
        <f t="shared" si="685"/>
        <v>0</v>
      </c>
      <c r="J2068" s="671">
        <f>J2069+J2126</f>
        <v>0</v>
      </c>
      <c r="K2068" s="671">
        <f t="shared" si="685"/>
        <v>0</v>
      </c>
      <c r="L2068" s="671">
        <f t="shared" si="685"/>
        <v>0</v>
      </c>
      <c r="M2068" s="671">
        <f t="shared" si="685"/>
        <v>0</v>
      </c>
      <c r="N2068" s="23"/>
      <c r="O2068" s="23"/>
    </row>
    <row r="2069" spans="1:15">
      <c r="A2069" s="577"/>
      <c r="B2069" s="579" t="s">
        <v>525</v>
      </c>
      <c r="C2069" s="731"/>
      <c r="D2069" s="732" t="s">
        <v>526</v>
      </c>
      <c r="E2069" s="22">
        <f t="shared" si="674"/>
        <v>0</v>
      </c>
      <c r="F2069" s="280">
        <f t="shared" ref="F2069:M2069" si="686">F2070+F2071+F2072+F2077+F2081+F2083+F2095+F2101+F2108</f>
        <v>0</v>
      </c>
      <c r="G2069" s="280">
        <f t="shared" si="686"/>
        <v>0</v>
      </c>
      <c r="H2069" s="280">
        <f t="shared" si="686"/>
        <v>0</v>
      </c>
      <c r="I2069" s="280">
        <f t="shared" si="686"/>
        <v>0</v>
      </c>
      <c r="J2069" s="280">
        <f t="shared" si="686"/>
        <v>0</v>
      </c>
      <c r="K2069" s="280">
        <f t="shared" si="686"/>
        <v>0</v>
      </c>
      <c r="L2069" s="280">
        <f t="shared" si="686"/>
        <v>0</v>
      </c>
      <c r="M2069" s="280">
        <f t="shared" si="686"/>
        <v>0</v>
      </c>
      <c r="N2069" s="23"/>
      <c r="O2069" s="23"/>
    </row>
    <row r="2070" spans="1:15">
      <c r="A2070" s="578"/>
      <c r="B2070" s="579"/>
      <c r="C2070" s="580" t="s">
        <v>527</v>
      </c>
      <c r="D2070" s="581" t="s">
        <v>528</v>
      </c>
      <c r="E2070" s="40">
        <f t="shared" si="674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529</v>
      </c>
      <c r="D2071" s="584" t="s">
        <v>530</v>
      </c>
      <c r="E2071" s="40">
        <f t="shared" si="674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531</v>
      </c>
      <c r="C2072" s="588"/>
      <c r="D2072" s="589" t="s">
        <v>532</v>
      </c>
      <c r="E2072" s="40">
        <f t="shared" si="674"/>
        <v>0</v>
      </c>
      <c r="F2072" s="590">
        <f t="shared" ref="F2072:M2072" si="687">F2073+F2074+F2075</f>
        <v>0</v>
      </c>
      <c r="G2072" s="448">
        <f t="shared" si="687"/>
        <v>0</v>
      </c>
      <c r="H2072" s="448">
        <f t="shared" si="687"/>
        <v>0</v>
      </c>
      <c r="I2072" s="448">
        <f t="shared" si="687"/>
        <v>0</v>
      </c>
      <c r="J2072" s="448">
        <f t="shared" si="687"/>
        <v>0</v>
      </c>
      <c r="K2072" s="590">
        <f t="shared" si="687"/>
        <v>0</v>
      </c>
      <c r="L2072" s="590">
        <f t="shared" si="687"/>
        <v>0</v>
      </c>
      <c r="M2072" s="590">
        <f t="shared" si="687"/>
        <v>0</v>
      </c>
      <c r="N2072" s="23"/>
      <c r="O2072" s="23"/>
    </row>
    <row r="2073" spans="1:15" hidden="1">
      <c r="A2073" s="586"/>
      <c r="B2073" s="591" t="s">
        <v>533</v>
      </c>
      <c r="C2073" s="588"/>
      <c r="D2073" s="589" t="s">
        <v>534</v>
      </c>
      <c r="E2073" s="40">
        <f t="shared" si="674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535</v>
      </c>
      <c r="C2074" s="626"/>
      <c r="D2074" s="603" t="s">
        <v>129</v>
      </c>
      <c r="E2074" s="40">
        <f t="shared" si="674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536</v>
      </c>
      <c r="C2075" s="592"/>
      <c r="D2075" s="589" t="s">
        <v>537</v>
      </c>
      <c r="E2075" s="40">
        <f t="shared" si="674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74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538</v>
      </c>
      <c r="C2077" s="592"/>
      <c r="D2077" s="589" t="s">
        <v>539</v>
      </c>
      <c r="E2077" s="40">
        <f t="shared" si="674"/>
        <v>0</v>
      </c>
      <c r="F2077" s="590">
        <f t="shared" ref="F2077:M2077" si="688">F2078+F2079+F2080</f>
        <v>0</v>
      </c>
      <c r="G2077" s="448">
        <f t="shared" si="688"/>
        <v>0</v>
      </c>
      <c r="H2077" s="448">
        <f t="shared" si="688"/>
        <v>0</v>
      </c>
      <c r="I2077" s="448">
        <f t="shared" si="688"/>
        <v>0</v>
      </c>
      <c r="J2077" s="448">
        <f t="shared" si="688"/>
        <v>0</v>
      </c>
      <c r="K2077" s="590">
        <f t="shared" si="688"/>
        <v>0</v>
      </c>
      <c r="L2077" s="590">
        <f t="shared" si="688"/>
        <v>0</v>
      </c>
      <c r="M2077" s="590">
        <f t="shared" si="688"/>
        <v>0</v>
      </c>
      <c r="N2077" s="23"/>
      <c r="O2077" s="23"/>
    </row>
    <row r="2078" spans="1:15" hidden="1">
      <c r="A2078" s="586"/>
      <c r="B2078" s="591"/>
      <c r="C2078" s="592" t="s">
        <v>540</v>
      </c>
      <c r="D2078" s="589" t="s">
        <v>541</v>
      </c>
      <c r="E2078" s="40">
        <f t="shared" si="674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542</v>
      </c>
      <c r="D2079" s="595" t="s">
        <v>543</v>
      </c>
      <c r="E2079" s="40">
        <f t="shared" si="674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544</v>
      </c>
      <c r="D2080" s="597" t="s">
        <v>545</v>
      </c>
      <c r="E2080" s="40">
        <f t="shared" si="674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546</v>
      </c>
      <c r="C2081" s="599"/>
      <c r="D2081" s="600" t="s">
        <v>547</v>
      </c>
      <c r="E2081" s="40">
        <f t="shared" si="674"/>
        <v>0</v>
      </c>
      <c r="F2081" s="590">
        <f t="shared" ref="F2081:M2081" si="689">F2082</f>
        <v>0</v>
      </c>
      <c r="G2081" s="448">
        <f t="shared" si="689"/>
        <v>0</v>
      </c>
      <c r="H2081" s="448">
        <f t="shared" si="689"/>
        <v>0</v>
      </c>
      <c r="I2081" s="448">
        <f t="shared" si="689"/>
        <v>0</v>
      </c>
      <c r="J2081" s="448">
        <f t="shared" si="689"/>
        <v>0</v>
      </c>
      <c r="K2081" s="590">
        <f t="shared" si="689"/>
        <v>0</v>
      </c>
      <c r="L2081" s="590">
        <f t="shared" si="689"/>
        <v>0</v>
      </c>
      <c r="M2081" s="590">
        <f t="shared" si="689"/>
        <v>0</v>
      </c>
      <c r="N2081" s="23"/>
      <c r="O2081" s="23"/>
    </row>
    <row r="2082" spans="1:15" hidden="1">
      <c r="A2082" s="586"/>
      <c r="B2082" s="601" t="s">
        <v>548</v>
      </c>
      <c r="C2082" s="602"/>
      <c r="D2082" s="600" t="s">
        <v>549</v>
      </c>
      <c r="E2082" s="40">
        <f t="shared" si="674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1">
      <c r="A2083" s="586"/>
      <c r="B2083" s="601"/>
      <c r="C2083" s="592" t="s">
        <v>550</v>
      </c>
      <c r="D2083" s="600" t="s">
        <v>551</v>
      </c>
      <c r="E2083" s="40">
        <f t="shared" si="674"/>
        <v>0</v>
      </c>
      <c r="F2083" s="590">
        <f t="shared" ref="F2083:M2083" si="690">F2084</f>
        <v>0</v>
      </c>
      <c r="G2083" s="448">
        <f t="shared" si="690"/>
        <v>0</v>
      </c>
      <c r="H2083" s="448">
        <f t="shared" si="690"/>
        <v>0</v>
      </c>
      <c r="I2083" s="448">
        <f t="shared" si="690"/>
        <v>0</v>
      </c>
      <c r="J2083" s="448">
        <f t="shared" si="690"/>
        <v>0</v>
      </c>
      <c r="K2083" s="590">
        <f t="shared" si="690"/>
        <v>0</v>
      </c>
      <c r="L2083" s="590">
        <f t="shared" si="690"/>
        <v>0</v>
      </c>
      <c r="M2083" s="590">
        <f t="shared" si="690"/>
        <v>0</v>
      </c>
      <c r="N2083" s="23"/>
      <c r="O2083" s="23"/>
    </row>
    <row r="2084" spans="1:15">
      <c r="A2084" s="586"/>
      <c r="B2084" s="1346" t="s">
        <v>552</v>
      </c>
      <c r="C2084" s="1347"/>
      <c r="D2084" s="603" t="s">
        <v>553</v>
      </c>
      <c r="E2084" s="40">
        <f t="shared" si="674"/>
        <v>0</v>
      </c>
      <c r="F2084" s="448">
        <f t="shared" ref="F2084:M2084" si="691">F2085+F2086+F2087+F2088+F2089+F2090+F2091+F2092+F2093+F2094</f>
        <v>0</v>
      </c>
      <c r="G2084" s="448">
        <f t="shared" si="691"/>
        <v>0</v>
      </c>
      <c r="H2084" s="448">
        <f t="shared" si="691"/>
        <v>0</v>
      </c>
      <c r="I2084" s="448">
        <f t="shared" si="691"/>
        <v>0</v>
      </c>
      <c r="J2084" s="448">
        <f t="shared" si="691"/>
        <v>0</v>
      </c>
      <c r="K2084" s="448">
        <f t="shared" si="691"/>
        <v>0</v>
      </c>
      <c r="L2084" s="448">
        <f t="shared" si="691"/>
        <v>0</v>
      </c>
      <c r="M2084" s="448">
        <f t="shared" si="691"/>
        <v>0</v>
      </c>
      <c r="N2084" s="23"/>
      <c r="O2084" s="23"/>
    </row>
    <row r="2085" spans="1:15" hidden="1">
      <c r="A2085" s="586"/>
      <c r="B2085" s="604"/>
      <c r="C2085" s="605" t="s">
        <v>554</v>
      </c>
      <c r="D2085" s="606" t="s">
        <v>555</v>
      </c>
      <c r="E2085" s="40">
        <f t="shared" si="674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556</v>
      </c>
      <c r="D2086" s="597" t="s">
        <v>557</v>
      </c>
      <c r="E2086" s="40">
        <f t="shared" si="674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558</v>
      </c>
      <c r="D2087" s="603" t="s">
        <v>559</v>
      </c>
      <c r="E2087" s="40">
        <f t="shared" si="674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560</v>
      </c>
      <c r="D2088" s="589" t="s">
        <v>561</v>
      </c>
      <c r="E2088" s="40">
        <f t="shared" si="674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562</v>
      </c>
      <c r="D2089" s="589" t="s">
        <v>563</v>
      </c>
      <c r="E2089" s="40">
        <f t="shared" si="674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1" hidden="1">
      <c r="A2090" s="586"/>
      <c r="B2090" s="591"/>
      <c r="C2090" s="592" t="s">
        <v>564</v>
      </c>
      <c r="D2090" s="589" t="s">
        <v>565</v>
      </c>
      <c r="E2090" s="40">
        <f t="shared" si="674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1" hidden="1">
      <c r="A2091" s="586"/>
      <c r="B2091" s="591"/>
      <c r="C2091" s="592" t="s">
        <v>566</v>
      </c>
      <c r="D2091" s="589" t="s">
        <v>567</v>
      </c>
      <c r="E2091" s="40">
        <f t="shared" si="674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1" hidden="1">
      <c r="A2092" s="586"/>
      <c r="B2092" s="611"/>
      <c r="C2092" s="592" t="s">
        <v>568</v>
      </c>
      <c r="D2092" s="589" t="s">
        <v>569</v>
      </c>
      <c r="E2092" s="40">
        <f t="shared" si="674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1" hidden="1">
      <c r="A2093" s="586"/>
      <c r="B2093" s="611"/>
      <c r="C2093" s="592" t="s">
        <v>570</v>
      </c>
      <c r="D2093" s="589" t="s">
        <v>571</v>
      </c>
      <c r="E2093" s="40">
        <f t="shared" si="674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idden="1">
      <c r="A2094" s="586"/>
      <c r="B2094" s="611"/>
      <c r="C2094" s="592" t="s">
        <v>572</v>
      </c>
      <c r="D2094" s="589" t="s">
        <v>573</v>
      </c>
      <c r="E2094" s="40">
        <f t="shared" si="674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578</v>
      </c>
      <c r="D2095" s="589" t="s">
        <v>579</v>
      </c>
      <c r="E2095" s="40">
        <f t="shared" si="674"/>
        <v>0</v>
      </c>
      <c r="F2095" s="448">
        <f t="shared" ref="F2095:M2095" si="692">F2096+F2098</f>
        <v>0</v>
      </c>
      <c r="G2095" s="448">
        <f t="shared" si="692"/>
        <v>0</v>
      </c>
      <c r="H2095" s="448">
        <f t="shared" si="692"/>
        <v>0</v>
      </c>
      <c r="I2095" s="448">
        <f t="shared" si="692"/>
        <v>0</v>
      </c>
      <c r="J2095" s="448">
        <f t="shared" si="692"/>
        <v>0</v>
      </c>
      <c r="K2095" s="448">
        <f t="shared" si="692"/>
        <v>0</v>
      </c>
      <c r="L2095" s="448">
        <f t="shared" si="692"/>
        <v>0</v>
      </c>
      <c r="M2095" s="448">
        <f t="shared" si="692"/>
        <v>0</v>
      </c>
      <c r="N2095" s="23"/>
      <c r="O2095" s="23"/>
    </row>
    <row r="2096" spans="1:15">
      <c r="A2096" s="586"/>
      <c r="B2096" s="611" t="s">
        <v>580</v>
      </c>
      <c r="C2096" s="592" t="s">
        <v>581</v>
      </c>
      <c r="D2096" s="589" t="s">
        <v>582</v>
      </c>
      <c r="E2096" s="40">
        <f t="shared" si="674"/>
        <v>0</v>
      </c>
      <c r="F2096" s="448">
        <f t="shared" ref="F2096:M2096" si="693">F2097</f>
        <v>0</v>
      </c>
      <c r="G2096" s="448">
        <f t="shared" si="693"/>
        <v>0</v>
      </c>
      <c r="H2096" s="448">
        <f t="shared" si="693"/>
        <v>0</v>
      </c>
      <c r="I2096" s="448">
        <f t="shared" si="693"/>
        <v>0</v>
      </c>
      <c r="J2096" s="448">
        <f t="shared" si="693"/>
        <v>0</v>
      </c>
      <c r="K2096" s="448">
        <f t="shared" si="693"/>
        <v>0</v>
      </c>
      <c r="L2096" s="448">
        <f t="shared" si="693"/>
        <v>0</v>
      </c>
      <c r="M2096" s="448">
        <f t="shared" si="693"/>
        <v>0</v>
      </c>
      <c r="N2096" s="23"/>
      <c r="O2096" s="23"/>
    </row>
    <row r="2097" spans="1:15">
      <c r="A2097" s="586"/>
      <c r="B2097" s="611"/>
      <c r="C2097" s="594" t="s">
        <v>783</v>
      </c>
      <c r="D2097" s="589" t="s">
        <v>784</v>
      </c>
      <c r="E2097" s="40">
        <f t="shared" si="674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587</v>
      </c>
      <c r="C2098" s="613"/>
      <c r="D2098" s="614" t="s">
        <v>588</v>
      </c>
      <c r="E2098" s="40">
        <f t="shared" si="674"/>
        <v>0</v>
      </c>
      <c r="F2098" s="448">
        <f t="shared" ref="F2098:M2098" si="694">F2099+F2100</f>
        <v>0</v>
      </c>
      <c r="G2098" s="448">
        <f t="shared" si="694"/>
        <v>0</v>
      </c>
      <c r="H2098" s="448">
        <f t="shared" si="694"/>
        <v>0</v>
      </c>
      <c r="I2098" s="448">
        <f t="shared" si="694"/>
        <v>0</v>
      </c>
      <c r="J2098" s="448">
        <f t="shared" si="694"/>
        <v>0</v>
      </c>
      <c r="K2098" s="448">
        <f t="shared" si="694"/>
        <v>0</v>
      </c>
      <c r="L2098" s="448">
        <f t="shared" si="694"/>
        <v>0</v>
      </c>
      <c r="M2098" s="448">
        <f t="shared" si="694"/>
        <v>0</v>
      </c>
      <c r="N2098" s="23"/>
      <c r="O2098" s="23"/>
    </row>
    <row r="2099" spans="1:15" hidden="1">
      <c r="A2099" s="586"/>
      <c r="B2099" s="612"/>
      <c r="C2099" s="613" t="s">
        <v>589</v>
      </c>
      <c r="D2099" s="614" t="s">
        <v>590</v>
      </c>
      <c r="E2099" s="40">
        <f t="shared" si="674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591</v>
      </c>
      <c r="D2100" s="597" t="s">
        <v>592</v>
      </c>
      <c r="E2100" s="40">
        <f t="shared" si="674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593</v>
      </c>
      <c r="C2101" s="591"/>
      <c r="D2101" s="603" t="s">
        <v>594</v>
      </c>
      <c r="E2101" s="40">
        <f t="shared" si="674"/>
        <v>0</v>
      </c>
      <c r="F2101" s="590">
        <f t="shared" ref="F2101:M2101" si="695">F2102</f>
        <v>0</v>
      </c>
      <c r="G2101" s="590">
        <f t="shared" si="695"/>
        <v>0</v>
      </c>
      <c r="H2101" s="590">
        <f t="shared" si="695"/>
        <v>0</v>
      </c>
      <c r="I2101" s="590">
        <f t="shared" si="695"/>
        <v>0</v>
      </c>
      <c r="J2101" s="590">
        <f t="shared" si="695"/>
        <v>0</v>
      </c>
      <c r="K2101" s="590">
        <f t="shared" si="695"/>
        <v>0</v>
      </c>
      <c r="L2101" s="590">
        <f t="shared" si="695"/>
        <v>0</v>
      </c>
      <c r="M2101" s="590">
        <f t="shared" si="695"/>
        <v>0</v>
      </c>
      <c r="N2101" s="23"/>
      <c r="O2101" s="23"/>
    </row>
    <row r="2102" spans="1:15">
      <c r="A2102" s="586"/>
      <c r="B2102" s="617" t="s">
        <v>595</v>
      </c>
      <c r="C2102" s="588"/>
      <c r="D2102" s="589" t="s">
        <v>596</v>
      </c>
      <c r="E2102" s="40">
        <f t="shared" si="674"/>
        <v>0</v>
      </c>
      <c r="F2102" s="448">
        <f t="shared" ref="F2102:M2102" si="696">F2103+F2104+F2105+F2106</f>
        <v>0</v>
      </c>
      <c r="G2102" s="448">
        <f t="shared" si="696"/>
        <v>0</v>
      </c>
      <c r="H2102" s="448">
        <f t="shared" si="696"/>
        <v>0</v>
      </c>
      <c r="I2102" s="448">
        <f t="shared" si="696"/>
        <v>0</v>
      </c>
      <c r="J2102" s="448">
        <f t="shared" si="696"/>
        <v>0</v>
      </c>
      <c r="K2102" s="448">
        <f t="shared" si="696"/>
        <v>0</v>
      </c>
      <c r="L2102" s="448">
        <f t="shared" si="696"/>
        <v>0</v>
      </c>
      <c r="M2102" s="448">
        <f t="shared" si="696"/>
        <v>0</v>
      </c>
      <c r="N2102" s="23"/>
      <c r="O2102" s="23"/>
    </row>
    <row r="2103" spans="1:15" ht="0.75" customHeight="1">
      <c r="A2103" s="586"/>
      <c r="B2103" s="618"/>
      <c r="C2103" s="588" t="s">
        <v>597</v>
      </c>
      <c r="D2103" s="589" t="s">
        <v>598</v>
      </c>
      <c r="E2103" s="40">
        <f t="shared" si="674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599</v>
      </c>
      <c r="D2104" s="603" t="s">
        <v>600</v>
      </c>
      <c r="E2104" s="40">
        <f t="shared" si="674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601</v>
      </c>
      <c r="D2105" s="603" t="s">
        <v>602</v>
      </c>
      <c r="E2105" s="40">
        <f t="shared" si="674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603</v>
      </c>
      <c r="D2106" s="589" t="s">
        <v>604</v>
      </c>
      <c r="E2106" s="40">
        <f t="shared" si="674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74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605</v>
      </c>
      <c r="C2108" s="621"/>
      <c r="D2108" s="589" t="s">
        <v>606</v>
      </c>
      <c r="E2108" s="40">
        <f t="shared" si="674"/>
        <v>0</v>
      </c>
      <c r="F2108" s="590">
        <f t="shared" ref="F2108:M2108" si="697">F2109+F2110+F2111+F2112+F2113+F2114+F2115+F2116+F2117</f>
        <v>0</v>
      </c>
      <c r="G2108" s="590">
        <f t="shared" si="697"/>
        <v>0</v>
      </c>
      <c r="H2108" s="590">
        <f t="shared" si="697"/>
        <v>0</v>
      </c>
      <c r="I2108" s="590">
        <f t="shared" si="697"/>
        <v>0</v>
      </c>
      <c r="J2108" s="590">
        <f t="shared" si="697"/>
        <v>0</v>
      </c>
      <c r="K2108" s="590">
        <f t="shared" si="697"/>
        <v>0</v>
      </c>
      <c r="L2108" s="590">
        <f t="shared" si="697"/>
        <v>0</v>
      </c>
      <c r="M2108" s="590">
        <f t="shared" si="697"/>
        <v>0</v>
      </c>
      <c r="N2108" s="23"/>
      <c r="O2108" s="23"/>
    </row>
    <row r="2109" spans="1:15" ht="0.75" customHeight="1">
      <c r="A2109" s="586"/>
      <c r="B2109" s="457" t="s">
        <v>607</v>
      </c>
      <c r="C2109" s="456"/>
      <c r="D2109" s="423" t="s">
        <v>608</v>
      </c>
      <c r="E2109" s="94">
        <f t="shared" si="674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609</v>
      </c>
      <c r="C2110" s="456"/>
      <c r="D2110" s="459" t="s">
        <v>610</v>
      </c>
      <c r="E2110" s="94">
        <f t="shared" ref="E2110:E2175" si="698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611</v>
      </c>
      <c r="C2111" s="742"/>
      <c r="D2111" s="433" t="s">
        <v>612</v>
      </c>
      <c r="E2111" s="94">
        <f t="shared" si="698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613</v>
      </c>
      <c r="C2112" s="428"/>
      <c r="D2112" s="423" t="s">
        <v>614</v>
      </c>
      <c r="E2112" s="94">
        <f t="shared" si="698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615</v>
      </c>
      <c r="C2113" s="428"/>
      <c r="D2113" s="423" t="s">
        <v>616</v>
      </c>
      <c r="E2113" s="94">
        <f t="shared" si="698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617</v>
      </c>
      <c r="C2114" s="744"/>
      <c r="D2114" s="423" t="s">
        <v>618</v>
      </c>
      <c r="E2114" s="94">
        <f t="shared" si="698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621</v>
      </c>
      <c r="C2115" s="744"/>
      <c r="D2115" s="423" t="s">
        <v>622</v>
      </c>
      <c r="E2115" s="94">
        <f t="shared" si="698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623</v>
      </c>
      <c r="C2116" s="428"/>
      <c r="D2116" s="423" t="s">
        <v>624</v>
      </c>
      <c r="E2116" s="94">
        <f t="shared" si="698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625</v>
      </c>
      <c r="C2117" s="428"/>
      <c r="D2117" s="423" t="s">
        <v>626</v>
      </c>
      <c r="E2117" s="94">
        <f t="shared" si="698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629</v>
      </c>
      <c r="C2118" s="630"/>
      <c r="D2118" s="603" t="s">
        <v>630</v>
      </c>
      <c r="E2118" s="40">
        <f t="shared" si="698"/>
        <v>0</v>
      </c>
      <c r="F2118" s="448">
        <f t="shared" ref="F2118:M2118" si="699">F2119+F2123</f>
        <v>0</v>
      </c>
      <c r="G2118" s="448">
        <f t="shared" si="699"/>
        <v>0</v>
      </c>
      <c r="H2118" s="448">
        <f t="shared" si="699"/>
        <v>0</v>
      </c>
      <c r="I2118" s="448">
        <f t="shared" si="699"/>
        <v>0</v>
      </c>
      <c r="J2118" s="448">
        <f t="shared" si="699"/>
        <v>0</v>
      </c>
      <c r="K2118" s="448">
        <f t="shared" si="699"/>
        <v>0</v>
      </c>
      <c r="L2118" s="448">
        <f t="shared" si="699"/>
        <v>0</v>
      </c>
      <c r="M2118" s="448">
        <f t="shared" si="699"/>
        <v>0</v>
      </c>
      <c r="N2118" s="23"/>
      <c r="O2118" s="23"/>
    </row>
    <row r="2119" spans="1:15">
      <c r="A2119" s="586"/>
      <c r="B2119" s="611" t="s">
        <v>631</v>
      </c>
      <c r="C2119" s="630"/>
      <c r="D2119" s="603" t="s">
        <v>632</v>
      </c>
      <c r="E2119" s="40">
        <f t="shared" si="698"/>
        <v>0</v>
      </c>
      <c r="F2119" s="448">
        <f t="shared" ref="F2119:M2119" si="700">F2120+F2121</f>
        <v>0</v>
      </c>
      <c r="G2119" s="448">
        <f t="shared" si="700"/>
        <v>0</v>
      </c>
      <c r="H2119" s="448">
        <f t="shared" si="700"/>
        <v>0</v>
      </c>
      <c r="I2119" s="448">
        <f t="shared" si="700"/>
        <v>0</v>
      </c>
      <c r="J2119" s="448">
        <f t="shared" si="700"/>
        <v>0</v>
      </c>
      <c r="K2119" s="448">
        <f t="shared" si="700"/>
        <v>0</v>
      </c>
      <c r="L2119" s="448">
        <f t="shared" si="700"/>
        <v>0</v>
      </c>
      <c r="M2119" s="448">
        <f t="shared" si="700"/>
        <v>0</v>
      </c>
      <c r="N2119" s="23"/>
      <c r="O2119" s="23"/>
    </row>
    <row r="2120" spans="1:15" ht="21.4" hidden="1">
      <c r="A2120" s="586"/>
      <c r="B2120" s="617"/>
      <c r="C2120" s="631" t="s">
        <v>633</v>
      </c>
      <c r="D2120" s="603" t="s">
        <v>634</v>
      </c>
      <c r="E2120" s="40">
        <f t="shared" si="698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635</v>
      </c>
      <c r="C2121" s="633"/>
      <c r="D2121" s="589" t="s">
        <v>636</v>
      </c>
      <c r="E2121" s="40">
        <f t="shared" si="698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698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637</v>
      </c>
      <c r="C2123" s="636"/>
      <c r="D2123" s="603" t="s">
        <v>638</v>
      </c>
      <c r="E2123" s="40">
        <f t="shared" si="698"/>
        <v>0</v>
      </c>
      <c r="F2123" s="448">
        <f t="shared" ref="F2123:M2123" si="701">F2124+F2125</f>
        <v>0</v>
      </c>
      <c r="G2123" s="448">
        <f t="shared" si="701"/>
        <v>0</v>
      </c>
      <c r="H2123" s="448">
        <f t="shared" si="701"/>
        <v>0</v>
      </c>
      <c r="I2123" s="448">
        <f t="shared" si="701"/>
        <v>0</v>
      </c>
      <c r="J2123" s="448">
        <f t="shared" si="701"/>
        <v>0</v>
      </c>
      <c r="K2123" s="448">
        <f t="shared" si="701"/>
        <v>0</v>
      </c>
      <c r="L2123" s="448">
        <f t="shared" si="701"/>
        <v>0</v>
      </c>
      <c r="M2123" s="448">
        <f t="shared" si="701"/>
        <v>0</v>
      </c>
      <c r="N2123" s="23"/>
      <c r="O2123" s="23"/>
    </row>
    <row r="2124" spans="1:15" ht="0.75" customHeight="1">
      <c r="A2124" s="586"/>
      <c r="B2124" s="627" t="s">
        <v>639</v>
      </c>
      <c r="C2124" s="626"/>
      <c r="D2124" s="603" t="s">
        <v>640</v>
      </c>
      <c r="E2124" s="40">
        <f t="shared" si="698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641</v>
      </c>
      <c r="C2125" s="592"/>
      <c r="D2125" s="589" t="s">
        <v>642</v>
      </c>
      <c r="E2125" s="40">
        <f t="shared" si="698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947</v>
      </c>
      <c r="C2126" s="619"/>
      <c r="D2126" s="589" t="s">
        <v>644</v>
      </c>
      <c r="E2126" s="40">
        <f t="shared" si="698"/>
        <v>0</v>
      </c>
      <c r="F2126" s="448">
        <f t="shared" ref="F2126:M2126" si="702">F2127</f>
        <v>0</v>
      </c>
      <c r="G2126" s="448">
        <f t="shared" si="702"/>
        <v>0</v>
      </c>
      <c r="H2126" s="448">
        <f t="shared" si="702"/>
        <v>0</v>
      </c>
      <c r="I2126" s="448">
        <f t="shared" si="702"/>
        <v>0</v>
      </c>
      <c r="J2126" s="448">
        <f t="shared" si="702"/>
        <v>0</v>
      </c>
      <c r="K2126" s="448">
        <f t="shared" si="702"/>
        <v>0</v>
      </c>
      <c r="L2126" s="448">
        <f t="shared" si="702"/>
        <v>0</v>
      </c>
      <c r="M2126" s="448">
        <f t="shared" si="702"/>
        <v>0</v>
      </c>
      <c r="N2126" s="23"/>
      <c r="O2126" s="23"/>
    </row>
    <row r="2127" spans="1:15">
      <c r="A2127" s="578"/>
      <c r="B2127" s="641" t="s">
        <v>645</v>
      </c>
      <c r="C2127" s="642"/>
      <c r="D2127" s="584" t="s">
        <v>646</v>
      </c>
      <c r="E2127" s="40">
        <f t="shared" si="698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333" t="s">
        <v>647</v>
      </c>
      <c r="B2128" s="1334"/>
      <c r="C2128" s="1335"/>
      <c r="D2128" s="354"/>
      <c r="E2128" s="859">
        <f t="shared" si="698"/>
        <v>696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03">H2130+H2169+H2141+H2154+H2167</f>
        <v>683</v>
      </c>
      <c r="I2128" s="356">
        <f t="shared" si="703"/>
        <v>0</v>
      </c>
      <c r="J2128" s="356">
        <f>J2130+J2169+J2141+J2154+J2167+J2184</f>
        <v>0</v>
      </c>
      <c r="K2128" s="356">
        <f t="shared" si="703"/>
        <v>0</v>
      </c>
      <c r="L2128" s="356">
        <f t="shared" si="703"/>
        <v>0</v>
      </c>
      <c r="M2128" s="356">
        <f t="shared" si="703"/>
        <v>0</v>
      </c>
      <c r="N2128" s="23"/>
      <c r="O2128" s="23"/>
    </row>
    <row r="2129" spans="1:15">
      <c r="A2129" s="357"/>
      <c r="B2129" s="407" t="s">
        <v>768</v>
      </c>
      <c r="C2129" s="860"/>
      <c r="D2129" s="354"/>
      <c r="E2129" s="859">
        <f t="shared" si="698"/>
        <v>483</v>
      </c>
      <c r="F2129" s="356"/>
      <c r="G2129" s="356">
        <f>G2130+G2141+G2154+G2167</f>
        <v>0</v>
      </c>
      <c r="H2129" s="356">
        <f t="shared" ref="H2129:M2129" si="704">H2130+H2141+H2154+H2167</f>
        <v>483</v>
      </c>
      <c r="I2129" s="356">
        <f t="shared" si="704"/>
        <v>0</v>
      </c>
      <c r="J2129" s="356">
        <f>J2130+J2141+J2154+J2167</f>
        <v>0</v>
      </c>
      <c r="K2129" s="356">
        <f t="shared" si="704"/>
        <v>0</v>
      </c>
      <c r="L2129" s="356">
        <f t="shared" si="704"/>
        <v>0</v>
      </c>
      <c r="M2129" s="356">
        <f t="shared" si="704"/>
        <v>0</v>
      </c>
      <c r="N2129" s="23"/>
      <c r="O2129" s="23"/>
    </row>
    <row r="2130" spans="1:15">
      <c r="A2130" s="586"/>
      <c r="B2130" s="682" t="s">
        <v>650</v>
      </c>
      <c r="C2130" s="683"/>
      <c r="D2130" s="597" t="s">
        <v>651</v>
      </c>
      <c r="E2130" s="40">
        <f t="shared" si="698"/>
        <v>0</v>
      </c>
      <c r="F2130" s="590">
        <f t="shared" ref="F2130:M2130" si="705">F2131</f>
        <v>0</v>
      </c>
      <c r="G2130" s="590">
        <f t="shared" si="705"/>
        <v>0</v>
      </c>
      <c r="H2130" s="590">
        <f t="shared" si="705"/>
        <v>0</v>
      </c>
      <c r="I2130" s="590">
        <f t="shared" si="705"/>
        <v>0</v>
      </c>
      <c r="J2130" s="590">
        <f t="shared" si="705"/>
        <v>0</v>
      </c>
      <c r="K2130" s="590">
        <f t="shared" si="705"/>
        <v>0</v>
      </c>
      <c r="L2130" s="590">
        <f t="shared" si="705"/>
        <v>0</v>
      </c>
      <c r="M2130" s="590">
        <f t="shared" si="705"/>
        <v>0</v>
      </c>
      <c r="N2130" s="23"/>
      <c r="O2130" s="23"/>
    </row>
    <row r="2131" spans="1:15" ht="12" customHeight="1">
      <c r="A2131" s="586"/>
      <c r="B2131" s="601" t="s">
        <v>652</v>
      </c>
      <c r="C2131" s="619"/>
      <c r="D2131" s="603" t="s">
        <v>653</v>
      </c>
      <c r="E2131" s="40">
        <f t="shared" si="698"/>
        <v>0</v>
      </c>
      <c r="F2131" s="448">
        <f t="shared" ref="F2131:M2131" si="706">F2132+F2133+F2134+F2135+F2136+F2137+F2138+F2139</f>
        <v>0</v>
      </c>
      <c r="G2131" s="448">
        <f t="shared" si="706"/>
        <v>0</v>
      </c>
      <c r="H2131" s="448">
        <f t="shared" si="706"/>
        <v>0</v>
      </c>
      <c r="I2131" s="448">
        <f t="shared" si="706"/>
        <v>0</v>
      </c>
      <c r="J2131" s="448">
        <f t="shared" si="706"/>
        <v>0</v>
      </c>
      <c r="K2131" s="448">
        <f t="shared" si="706"/>
        <v>0</v>
      </c>
      <c r="L2131" s="448">
        <f t="shared" si="706"/>
        <v>0</v>
      </c>
      <c r="M2131" s="448">
        <f t="shared" si="706"/>
        <v>0</v>
      </c>
      <c r="N2131" s="23"/>
      <c r="O2131" s="23"/>
    </row>
    <row r="2132" spans="1:15" hidden="1">
      <c r="A2132" s="586"/>
      <c r="B2132" s="684"/>
      <c r="C2132" s="685" t="s">
        <v>654</v>
      </c>
      <c r="D2132" s="597" t="s">
        <v>655</v>
      </c>
      <c r="E2132" s="40">
        <f t="shared" si="698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1.35" hidden="1">
      <c r="A2133" s="586"/>
      <c r="B2133" s="684"/>
      <c r="C2133" s="686" t="s">
        <v>656</v>
      </c>
      <c r="D2133" s="687" t="s">
        <v>657</v>
      </c>
      <c r="E2133" s="40">
        <f t="shared" si="698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1" hidden="1">
      <c r="A2134" s="586"/>
      <c r="B2134" s="684"/>
      <c r="C2134" s="686" t="s">
        <v>658</v>
      </c>
      <c r="D2134" s="687" t="s">
        <v>659</v>
      </c>
      <c r="E2134" s="40">
        <f t="shared" si="698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0.65" hidden="1">
      <c r="A2135" s="586"/>
      <c r="B2135" s="684"/>
      <c r="C2135" s="685" t="s">
        <v>660</v>
      </c>
      <c r="D2135" s="597" t="s">
        <v>661</v>
      </c>
      <c r="E2135" s="40">
        <f t="shared" si="698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1.35" hidden="1">
      <c r="A2136" s="586"/>
      <c r="B2136" s="618"/>
      <c r="C2136" s="688" t="s">
        <v>662</v>
      </c>
      <c r="D2136" s="623" t="s">
        <v>663</v>
      </c>
      <c r="E2136" s="40">
        <f t="shared" si="698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20.65" hidden="1">
      <c r="A2137" s="586"/>
      <c r="B2137" s="651"/>
      <c r="C2137" s="652" t="s">
        <v>664</v>
      </c>
      <c r="D2137" s="689" t="s">
        <v>665</v>
      </c>
      <c r="E2137" s="40">
        <f t="shared" si="698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0.65" hidden="1">
      <c r="A2138" s="586"/>
      <c r="B2138" s="690"/>
      <c r="C2138" s="652" t="s">
        <v>666</v>
      </c>
      <c r="D2138" s="689" t="s">
        <v>667</v>
      </c>
      <c r="E2138" s="40">
        <f t="shared" si="698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668</v>
      </c>
      <c r="D2139" s="603" t="s">
        <v>669</v>
      </c>
      <c r="E2139" s="40">
        <f t="shared" si="698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698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674</v>
      </c>
      <c r="C2141" s="694"/>
      <c r="D2141" s="603" t="s">
        <v>675</v>
      </c>
      <c r="E2141" s="40">
        <f t="shared" si="698"/>
        <v>0</v>
      </c>
      <c r="F2141" s="590">
        <f t="shared" ref="F2141:M2141" si="707">F2142</f>
        <v>0</v>
      </c>
      <c r="G2141" s="590">
        <f t="shared" si="707"/>
        <v>0</v>
      </c>
      <c r="H2141" s="590">
        <f t="shared" si="707"/>
        <v>0</v>
      </c>
      <c r="I2141" s="590">
        <f t="shared" si="707"/>
        <v>0</v>
      </c>
      <c r="J2141" s="590">
        <f t="shared" si="707"/>
        <v>0</v>
      </c>
      <c r="K2141" s="590">
        <f t="shared" si="707"/>
        <v>0</v>
      </c>
      <c r="L2141" s="590">
        <f t="shared" si="707"/>
        <v>0</v>
      </c>
      <c r="M2141" s="590">
        <f t="shared" si="707"/>
        <v>0</v>
      </c>
      <c r="N2141" s="23"/>
      <c r="O2141" s="23"/>
    </row>
    <row r="2142" spans="1:15" ht="12.75" customHeight="1">
      <c r="A2142" s="586"/>
      <c r="B2142" s="695" t="s">
        <v>676</v>
      </c>
      <c r="C2142" s="619"/>
      <c r="D2142" s="589" t="s">
        <v>582</v>
      </c>
      <c r="E2142" s="40">
        <f t="shared" si="698"/>
        <v>0</v>
      </c>
      <c r="F2142" s="448">
        <f t="shared" ref="F2142:M2142" si="708">F2146+F2147+F2148+F2149+F2150+F2151+F2152</f>
        <v>0</v>
      </c>
      <c r="G2142" s="448">
        <f t="shared" si="708"/>
        <v>0</v>
      </c>
      <c r="H2142" s="448">
        <f t="shared" si="708"/>
        <v>0</v>
      </c>
      <c r="I2142" s="448">
        <f t="shared" si="708"/>
        <v>0</v>
      </c>
      <c r="J2142" s="448">
        <f t="shared" si="708"/>
        <v>0</v>
      </c>
      <c r="K2142" s="448">
        <f t="shared" si="708"/>
        <v>0</v>
      </c>
      <c r="L2142" s="448">
        <f t="shared" si="708"/>
        <v>0</v>
      </c>
      <c r="M2142" s="448">
        <f t="shared" si="708"/>
        <v>0</v>
      </c>
      <c r="N2142" s="23"/>
      <c r="O2142" s="23"/>
    </row>
    <row r="2143" spans="1:15" ht="10.5" hidden="1" customHeight="1">
      <c r="A2143" s="586"/>
      <c r="B2143" s="696"/>
      <c r="C2143" s="697" t="s">
        <v>677</v>
      </c>
      <c r="D2143" s="698" t="s">
        <v>678</v>
      </c>
      <c r="E2143" s="40">
        <f t="shared" si="698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679</v>
      </c>
      <c r="D2144" s="698" t="s">
        <v>680</v>
      </c>
      <c r="E2144" s="40">
        <f t="shared" si="698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681</v>
      </c>
      <c r="D2145" s="698" t="s">
        <v>682</v>
      </c>
      <c r="E2145" s="40">
        <f t="shared" si="698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683</v>
      </c>
      <c r="D2146" s="589" t="s">
        <v>684</v>
      </c>
      <c r="E2146" s="40">
        <f t="shared" si="698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685</v>
      </c>
      <c r="D2147" s="589" t="s">
        <v>686</v>
      </c>
      <c r="E2147" s="40">
        <f t="shared" si="698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687</v>
      </c>
      <c r="D2148" s="589" t="s">
        <v>688</v>
      </c>
      <c r="E2148" s="40">
        <f t="shared" si="698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689</v>
      </c>
      <c r="D2149" s="589" t="s">
        <v>690</v>
      </c>
      <c r="E2149" s="40">
        <f t="shared" si="698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691</v>
      </c>
      <c r="D2150" s="589" t="s">
        <v>584</v>
      </c>
      <c r="E2150" s="40">
        <f t="shared" si="698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692</v>
      </c>
      <c r="D2151" s="589" t="s">
        <v>693</v>
      </c>
      <c r="E2151" s="40">
        <f t="shared" si="698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694</v>
      </c>
      <c r="D2152" s="589" t="s">
        <v>695</v>
      </c>
      <c r="E2152" s="40">
        <f t="shared" si="698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698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696</v>
      </c>
      <c r="C2154" s="700"/>
      <c r="D2154" s="589" t="s">
        <v>697</v>
      </c>
      <c r="E2154" s="40">
        <f t="shared" si="698"/>
        <v>483</v>
      </c>
      <c r="F2154" s="590">
        <f t="shared" ref="F2154" si="709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0">H2155+H2156+H2157+H2158+H2159+H2160+H2161+H2162+H2163+H2164+H2165+H2166</f>
        <v>483</v>
      </c>
      <c r="I2154" s="590">
        <f t="shared" si="710"/>
        <v>0</v>
      </c>
      <c r="J2154" s="590">
        <f t="shared" si="710"/>
        <v>0</v>
      </c>
      <c r="K2154" s="590">
        <f t="shared" si="710"/>
        <v>0</v>
      </c>
      <c r="L2154" s="590">
        <f t="shared" si="710"/>
        <v>0</v>
      </c>
      <c r="M2154" s="590">
        <f t="shared" si="710"/>
        <v>0</v>
      </c>
      <c r="N2154" s="23"/>
      <c r="O2154" s="23"/>
    </row>
    <row r="2155" spans="1:15" ht="15.75" customHeight="1">
      <c r="A2155" s="586"/>
      <c r="B2155" s="601" t="s">
        <v>698</v>
      </c>
      <c r="C2155" s="700"/>
      <c r="D2155" s="589" t="s">
        <v>699</v>
      </c>
      <c r="E2155" s="40">
        <f t="shared" si="698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700</v>
      </c>
      <c r="C2156" s="454"/>
      <c r="D2156" s="589" t="s">
        <v>701</v>
      </c>
      <c r="E2156" s="40">
        <f t="shared" si="698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702</v>
      </c>
      <c r="C2157" s="502"/>
      <c r="D2157" s="589" t="s">
        <v>703</v>
      </c>
      <c r="E2157" s="40">
        <f t="shared" si="698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704</v>
      </c>
      <c r="C2158" s="503"/>
      <c r="D2158" s="589" t="s">
        <v>705</v>
      </c>
      <c r="E2158" s="40">
        <f t="shared" si="698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706</v>
      </c>
      <c r="C2159" s="505"/>
      <c r="D2159" s="589" t="s">
        <v>707</v>
      </c>
      <c r="E2159" s="40">
        <f t="shared" si="698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708</v>
      </c>
      <c r="C2160" s="454"/>
      <c r="D2160" s="603" t="s">
        <v>709</v>
      </c>
      <c r="E2160" s="40">
        <f t="shared" si="698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710</v>
      </c>
      <c r="C2161" s="502"/>
      <c r="D2161" s="589" t="s">
        <v>711</v>
      </c>
      <c r="E2161" s="40">
        <f t="shared" si="698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712</v>
      </c>
      <c r="C2162" s="502"/>
      <c r="D2162" s="589" t="s">
        <v>713</v>
      </c>
      <c r="E2162" s="40">
        <f t="shared" si="698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714</v>
      </c>
      <c r="C2163" s="454"/>
      <c r="D2163" s="603" t="s">
        <v>715</v>
      </c>
      <c r="E2163" s="40">
        <f t="shared" si="698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716</v>
      </c>
      <c r="C2164" s="700"/>
      <c r="D2164" s="589" t="s">
        <v>717</v>
      </c>
      <c r="E2164" s="40">
        <f t="shared" si="698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718</v>
      </c>
      <c r="C2165" s="705"/>
      <c r="D2165" s="603" t="s">
        <v>719</v>
      </c>
      <c r="E2165" s="40">
        <f t="shared" si="698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724</v>
      </c>
      <c r="C2166" s="1189"/>
      <c r="D2166" s="1186" t="s">
        <v>725</v>
      </c>
      <c r="E2166" s="40">
        <f t="shared" si="698"/>
        <v>483</v>
      </c>
      <c r="F2166" s="590"/>
      <c r="G2166" s="590"/>
      <c r="H2166" s="590">
        <v>483</v>
      </c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726</v>
      </c>
      <c r="C2167" s="700"/>
      <c r="D2167" s="589" t="s">
        <v>727</v>
      </c>
      <c r="E2167" s="40">
        <f t="shared" si="698"/>
        <v>0</v>
      </c>
      <c r="F2167" s="590"/>
      <c r="G2167" s="590">
        <f>G2168</f>
        <v>0</v>
      </c>
      <c r="H2167" s="590">
        <f t="shared" ref="H2167:M2167" si="711">H2168</f>
        <v>0</v>
      </c>
      <c r="I2167" s="590">
        <f t="shared" si="711"/>
        <v>0</v>
      </c>
      <c r="J2167" s="590">
        <f t="shared" si="711"/>
        <v>0</v>
      </c>
      <c r="K2167" s="590">
        <f t="shared" si="711"/>
        <v>0</v>
      </c>
      <c r="L2167" s="590">
        <f t="shared" si="711"/>
        <v>0</v>
      </c>
      <c r="M2167" s="590">
        <f t="shared" si="711"/>
        <v>0</v>
      </c>
      <c r="N2167" s="23"/>
      <c r="O2167" s="23"/>
    </row>
    <row r="2168" spans="1:15" ht="12" customHeight="1">
      <c r="A2168" s="586"/>
      <c r="B2168" s="601" t="s">
        <v>698</v>
      </c>
      <c r="C2168" s="700"/>
      <c r="D2168" s="589" t="s">
        <v>728</v>
      </c>
      <c r="E2168" s="40">
        <f t="shared" si="698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735</v>
      </c>
      <c r="C2169" s="626"/>
      <c r="D2169" s="603" t="s">
        <v>736</v>
      </c>
      <c r="E2169" s="40">
        <f t="shared" si="698"/>
        <v>213</v>
      </c>
      <c r="F2169" s="590">
        <f t="shared" ref="F2169:M2169" si="712">F2170+F2180</f>
        <v>0</v>
      </c>
      <c r="G2169" s="858">
        <f t="shared" si="712"/>
        <v>13</v>
      </c>
      <c r="H2169" s="858">
        <f t="shared" si="712"/>
        <v>200</v>
      </c>
      <c r="I2169" s="858">
        <f t="shared" si="712"/>
        <v>0</v>
      </c>
      <c r="J2169" s="858">
        <f t="shared" si="712"/>
        <v>0</v>
      </c>
      <c r="K2169" s="858">
        <f t="shared" si="712"/>
        <v>0</v>
      </c>
      <c r="L2169" s="858">
        <f t="shared" si="712"/>
        <v>0</v>
      </c>
      <c r="M2169" s="858">
        <f t="shared" si="712"/>
        <v>0</v>
      </c>
      <c r="N2169" s="23"/>
      <c r="O2169" s="23"/>
    </row>
    <row r="2170" spans="1:15">
      <c r="A2170" s="586"/>
      <c r="B2170" s="622" t="s">
        <v>737</v>
      </c>
      <c r="C2170" s="588"/>
      <c r="D2170" s="589" t="s">
        <v>738</v>
      </c>
      <c r="E2170" s="40">
        <f t="shared" si="698"/>
        <v>213</v>
      </c>
      <c r="F2170" s="448">
        <f t="shared" ref="F2170:M2170" si="713">F2171+F2176+F2178</f>
        <v>0</v>
      </c>
      <c r="G2170" s="509">
        <f t="shared" si="713"/>
        <v>13</v>
      </c>
      <c r="H2170" s="509">
        <f t="shared" si="713"/>
        <v>200</v>
      </c>
      <c r="I2170" s="509">
        <f t="shared" si="713"/>
        <v>0</v>
      </c>
      <c r="J2170" s="509">
        <f t="shared" si="713"/>
        <v>0</v>
      </c>
      <c r="K2170" s="509">
        <f t="shared" si="713"/>
        <v>0</v>
      </c>
      <c r="L2170" s="509">
        <f t="shared" si="713"/>
        <v>0</v>
      </c>
      <c r="M2170" s="509">
        <f t="shared" si="713"/>
        <v>0</v>
      </c>
      <c r="N2170" s="23"/>
      <c r="O2170" s="23"/>
    </row>
    <row r="2171" spans="1:15">
      <c r="A2171" s="586"/>
      <c r="B2171" s="587" t="s">
        <v>739</v>
      </c>
      <c r="C2171" s="588"/>
      <c r="D2171" s="589" t="s">
        <v>740</v>
      </c>
      <c r="E2171" s="40">
        <f t="shared" si="698"/>
        <v>213</v>
      </c>
      <c r="F2171" s="448">
        <f t="shared" ref="F2171:M2171" si="714">F2172+F2173+F2174+F2175</f>
        <v>0</v>
      </c>
      <c r="G2171" s="509">
        <f t="shared" si="714"/>
        <v>13</v>
      </c>
      <c r="H2171" s="509">
        <f t="shared" si="714"/>
        <v>200</v>
      </c>
      <c r="I2171" s="509">
        <f t="shared" si="714"/>
        <v>0</v>
      </c>
      <c r="J2171" s="509">
        <f t="shared" si="714"/>
        <v>0</v>
      </c>
      <c r="K2171" s="509">
        <f t="shared" si="714"/>
        <v>0</v>
      </c>
      <c r="L2171" s="509">
        <f t="shared" si="714"/>
        <v>0</v>
      </c>
      <c r="M2171" s="509">
        <f t="shared" si="714"/>
        <v>0</v>
      </c>
      <c r="N2171" s="23"/>
      <c r="O2171" s="23"/>
    </row>
    <row r="2172" spans="1:15">
      <c r="A2172" s="586"/>
      <c r="B2172" s="616"/>
      <c r="C2172" s="588" t="s">
        <v>741</v>
      </c>
      <c r="D2172" s="589" t="s">
        <v>742</v>
      </c>
      <c r="E2172" s="40">
        <f t="shared" si="698"/>
        <v>213</v>
      </c>
      <c r="F2172" s="448">
        <v>0</v>
      </c>
      <c r="G2172" s="448">
        <v>13</v>
      </c>
      <c r="H2172" s="448">
        <f>200</f>
        <v>200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743</v>
      </c>
      <c r="D2173" s="589" t="s">
        <v>744</v>
      </c>
      <c r="E2173" s="40">
        <f t="shared" si="698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745</v>
      </c>
      <c r="D2174" s="589" t="s">
        <v>746</v>
      </c>
      <c r="E2174" s="40">
        <f t="shared" si="698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747</v>
      </c>
      <c r="D2175" s="589" t="s">
        <v>748</v>
      </c>
      <c r="E2175" s="40">
        <f t="shared" si="698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749</v>
      </c>
      <c r="C2176" s="626"/>
      <c r="D2176" s="603" t="s">
        <v>750</v>
      </c>
      <c r="E2176" s="40">
        <f t="shared" ref="E2176:E2243" si="715">G2176+H2176+I2176+J2176</f>
        <v>0</v>
      </c>
      <c r="F2176" s="590">
        <f t="shared" ref="F2176:M2176" si="716">F2177</f>
        <v>0</v>
      </c>
      <c r="G2176" s="590">
        <f t="shared" si="716"/>
        <v>0</v>
      </c>
      <c r="H2176" s="590">
        <f t="shared" si="716"/>
        <v>0</v>
      </c>
      <c r="I2176" s="590">
        <f t="shared" si="716"/>
        <v>0</v>
      </c>
      <c r="J2176" s="590">
        <f t="shared" si="716"/>
        <v>0</v>
      </c>
      <c r="K2176" s="590">
        <f t="shared" si="716"/>
        <v>0</v>
      </c>
      <c r="L2176" s="590">
        <f t="shared" si="716"/>
        <v>0</v>
      </c>
      <c r="M2176" s="590">
        <f t="shared" si="716"/>
        <v>0</v>
      </c>
      <c r="N2176" s="23"/>
      <c r="O2176" s="23"/>
    </row>
    <row r="2177" spans="1:15">
      <c r="A2177" s="586"/>
      <c r="B2177" s="425"/>
      <c r="C2177" s="428" t="s">
        <v>751</v>
      </c>
      <c r="D2177" s="423" t="s">
        <v>752</v>
      </c>
      <c r="E2177" s="94">
        <f t="shared" si="715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753</v>
      </c>
      <c r="C2178" s="626"/>
      <c r="D2178" s="603" t="s">
        <v>754</v>
      </c>
      <c r="E2178" s="40">
        <f t="shared" si="715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15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755</v>
      </c>
      <c r="C2180" s="626"/>
      <c r="D2180" s="603" t="s">
        <v>756</v>
      </c>
      <c r="E2180" s="40">
        <f t="shared" si="715"/>
        <v>0</v>
      </c>
      <c r="F2180" s="590">
        <f t="shared" ref="F2180:M2181" si="717">F2181</f>
        <v>0</v>
      </c>
      <c r="G2180" s="590">
        <f t="shared" si="717"/>
        <v>0</v>
      </c>
      <c r="H2180" s="590">
        <f t="shared" si="717"/>
        <v>0</v>
      </c>
      <c r="I2180" s="590">
        <f t="shared" si="717"/>
        <v>0</v>
      </c>
      <c r="J2180" s="590">
        <f t="shared" si="717"/>
        <v>0</v>
      </c>
      <c r="K2180" s="590">
        <f t="shared" si="717"/>
        <v>0</v>
      </c>
      <c r="L2180" s="590">
        <f t="shared" si="717"/>
        <v>0</v>
      </c>
      <c r="M2180" s="590">
        <f t="shared" si="717"/>
        <v>0</v>
      </c>
      <c r="N2180" s="23"/>
      <c r="O2180" s="23"/>
    </row>
    <row r="2181" spans="1:15">
      <c r="A2181" s="586"/>
      <c r="B2181" s="708" t="s">
        <v>757</v>
      </c>
      <c r="C2181" s="709"/>
      <c r="D2181" s="603" t="s">
        <v>758</v>
      </c>
      <c r="E2181" s="40">
        <f t="shared" si="715"/>
        <v>0</v>
      </c>
      <c r="F2181" s="448">
        <f t="shared" si="717"/>
        <v>0</v>
      </c>
      <c r="G2181" s="448">
        <f t="shared" si="717"/>
        <v>0</v>
      </c>
      <c r="H2181" s="448">
        <f t="shared" si="717"/>
        <v>0</v>
      </c>
      <c r="I2181" s="448">
        <f t="shared" si="717"/>
        <v>0</v>
      </c>
      <c r="J2181" s="448">
        <f t="shared" si="717"/>
        <v>0</v>
      </c>
      <c r="K2181" s="448">
        <f t="shared" si="717"/>
        <v>0</v>
      </c>
      <c r="L2181" s="448">
        <f t="shared" si="717"/>
        <v>0</v>
      </c>
      <c r="M2181" s="448">
        <f t="shared" si="717"/>
        <v>0</v>
      </c>
      <c r="N2181" s="23"/>
      <c r="O2181" s="23"/>
    </row>
    <row r="2182" spans="1:15">
      <c r="A2182" s="586"/>
      <c r="B2182" s="591"/>
      <c r="C2182" s="594" t="s">
        <v>759</v>
      </c>
      <c r="D2182" s="603" t="s">
        <v>760</v>
      </c>
      <c r="E2182" s="40">
        <f t="shared" si="715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15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643</v>
      </c>
      <c r="C2184" s="626"/>
      <c r="D2184" s="603" t="s">
        <v>644</v>
      </c>
      <c r="E2184" s="40">
        <f t="shared" si="715"/>
        <v>0</v>
      </c>
      <c r="F2184" s="448">
        <f t="shared" ref="F2184:M2184" si="718">F2185</f>
        <v>0</v>
      </c>
      <c r="G2184" s="448">
        <f t="shared" si="718"/>
        <v>0</v>
      </c>
      <c r="H2184" s="448">
        <f t="shared" si="718"/>
        <v>0</v>
      </c>
      <c r="I2184" s="448">
        <f t="shared" si="718"/>
        <v>0</v>
      </c>
      <c r="J2184" s="448">
        <f t="shared" si="718"/>
        <v>0</v>
      </c>
      <c r="K2184" s="448">
        <f t="shared" si="718"/>
        <v>0</v>
      </c>
      <c r="L2184" s="448">
        <f t="shared" si="718"/>
        <v>0</v>
      </c>
      <c r="M2184" s="448">
        <f t="shared" si="718"/>
        <v>0</v>
      </c>
      <c r="N2184" s="23"/>
      <c r="O2184" s="23"/>
    </row>
    <row r="2185" spans="1:15">
      <c r="A2185" s="578"/>
      <c r="B2185" s="616" t="s">
        <v>645</v>
      </c>
      <c r="C2185" s="626"/>
      <c r="D2185" s="603" t="s">
        <v>646</v>
      </c>
      <c r="E2185" s="40">
        <f t="shared" si="715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776</v>
      </c>
      <c r="B2186" s="874"/>
      <c r="C2186" s="874"/>
      <c r="D2186" s="85"/>
      <c r="E2186" s="40">
        <f t="shared" si="715"/>
        <v>0</v>
      </c>
      <c r="F2186" s="41"/>
      <c r="G2186" s="41">
        <v>0</v>
      </c>
      <c r="H2186" s="41">
        <v>0</v>
      </c>
      <c r="I2186" s="41">
        <f t="shared" ref="I2186:M2186" si="719">I2190+I2195</f>
        <v>0</v>
      </c>
      <c r="J2186" s="41">
        <f t="shared" si="719"/>
        <v>0</v>
      </c>
      <c r="K2186" s="41">
        <f t="shared" si="719"/>
        <v>0</v>
      </c>
      <c r="L2186" s="41">
        <f t="shared" si="719"/>
        <v>0</v>
      </c>
      <c r="M2186" s="41">
        <f t="shared" si="719"/>
        <v>0</v>
      </c>
      <c r="N2186" s="23"/>
      <c r="O2186" s="23"/>
    </row>
    <row r="2187" spans="1:15">
      <c r="A2187" s="46"/>
      <c r="B2187" s="877" t="s">
        <v>948</v>
      </c>
      <c r="C2187" s="887"/>
      <c r="D2187" s="85" t="s">
        <v>949</v>
      </c>
      <c r="E2187" s="40">
        <f t="shared" si="715"/>
        <v>0</v>
      </c>
      <c r="F2187" s="712">
        <f t="shared" ref="F2187:M2187" si="720">F2188+F2189</f>
        <v>0</v>
      </c>
      <c r="G2187" s="712">
        <f t="shared" si="720"/>
        <v>0</v>
      </c>
      <c r="H2187" s="712">
        <f t="shared" si="720"/>
        <v>0</v>
      </c>
      <c r="I2187" s="712">
        <f t="shared" si="720"/>
        <v>0</v>
      </c>
      <c r="J2187" s="712">
        <f t="shared" si="720"/>
        <v>0</v>
      </c>
      <c r="K2187" s="712">
        <f t="shared" si="720"/>
        <v>0</v>
      </c>
      <c r="L2187" s="712">
        <f t="shared" si="720"/>
        <v>0</v>
      </c>
      <c r="M2187" s="712">
        <f t="shared" si="720"/>
        <v>0</v>
      </c>
      <c r="N2187" s="23"/>
      <c r="O2187" s="23"/>
    </row>
    <row r="2188" spans="1:15">
      <c r="A2188" s="46"/>
      <c r="B2188" s="877"/>
      <c r="C2188" s="37" t="s">
        <v>950</v>
      </c>
      <c r="D2188" s="879" t="s">
        <v>951</v>
      </c>
      <c r="E2188" s="40">
        <f t="shared" si="715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952</v>
      </c>
      <c r="D2189" s="879" t="s">
        <v>953</v>
      </c>
      <c r="E2189" s="40">
        <f t="shared" si="715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954</v>
      </c>
      <c r="C2190" s="37"/>
      <c r="D2190" s="85" t="s">
        <v>955</v>
      </c>
      <c r="E2190" s="40">
        <f t="shared" si="715"/>
        <v>483</v>
      </c>
      <c r="F2190" s="712">
        <f t="shared" ref="F2190:M2190" si="721">F2191+F2192</f>
        <v>0</v>
      </c>
      <c r="G2190" s="60">
        <f t="shared" si="721"/>
        <v>0</v>
      </c>
      <c r="H2190" s="60">
        <f t="shared" si="721"/>
        <v>483</v>
      </c>
      <c r="I2190" s="60">
        <f t="shared" si="721"/>
        <v>0</v>
      </c>
      <c r="J2190" s="60">
        <f t="shared" si="721"/>
        <v>0</v>
      </c>
      <c r="K2190" s="60">
        <f t="shared" si="721"/>
        <v>0</v>
      </c>
      <c r="L2190" s="60">
        <f t="shared" si="721"/>
        <v>0</v>
      </c>
      <c r="M2190" s="60">
        <f t="shared" si="721"/>
        <v>0</v>
      </c>
      <c r="N2190" s="23"/>
      <c r="O2190" s="23"/>
    </row>
    <row r="2191" spans="1:15">
      <c r="A2191" s="46"/>
      <c r="B2191" s="37"/>
      <c r="C2191" s="877" t="s">
        <v>956</v>
      </c>
      <c r="D2191" s="879" t="s">
        <v>957</v>
      </c>
      <c r="E2191" s="40">
        <f t="shared" si="715"/>
        <v>483</v>
      </c>
      <c r="F2191" s="41">
        <v>0</v>
      </c>
      <c r="G2191" s="41">
        <f>G2163+G2166</f>
        <v>0</v>
      </c>
      <c r="H2191" s="41">
        <f t="shared" ref="H2191:M2191" si="722">H2163+H2166</f>
        <v>483</v>
      </c>
      <c r="I2191" s="41">
        <f t="shared" si="722"/>
        <v>0</v>
      </c>
      <c r="J2191" s="41">
        <f t="shared" si="722"/>
        <v>0</v>
      </c>
      <c r="K2191" s="41">
        <f t="shared" si="722"/>
        <v>0</v>
      </c>
      <c r="L2191" s="41">
        <f t="shared" si="722"/>
        <v>0</v>
      </c>
      <c r="M2191" s="41">
        <f t="shared" si="722"/>
        <v>0</v>
      </c>
      <c r="N2191" s="23"/>
      <c r="O2191" s="23"/>
    </row>
    <row r="2192" spans="1:15">
      <c r="A2192" s="46"/>
      <c r="B2192" s="37"/>
      <c r="C2192" s="877" t="s">
        <v>958</v>
      </c>
      <c r="D2192" s="879" t="s">
        <v>959</v>
      </c>
      <c r="E2192" s="40">
        <f t="shared" si="715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960</v>
      </c>
      <c r="C2193" s="877"/>
      <c r="D2193" s="85" t="s">
        <v>961</v>
      </c>
      <c r="E2193" s="40">
        <f t="shared" si="715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962</v>
      </c>
      <c r="C2194" s="877"/>
      <c r="D2194" s="85" t="s">
        <v>963</v>
      </c>
      <c r="E2194" s="40">
        <f t="shared" si="715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964</v>
      </c>
      <c r="C2195" s="887"/>
      <c r="D2195" s="85" t="s">
        <v>965</v>
      </c>
      <c r="E2195" s="40">
        <f t="shared" si="715"/>
        <v>213</v>
      </c>
      <c r="F2195" s="41">
        <v>0</v>
      </c>
      <c r="G2195" s="1191">
        <f>G2070+G2071+G2169+G2126</f>
        <v>13</v>
      </c>
      <c r="H2195" s="1191">
        <f>H2070+H2071+H2169+H2126</f>
        <v>200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15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966</v>
      </c>
      <c r="B2197" s="889"/>
      <c r="C2197" s="890"/>
      <c r="D2197" s="891" t="s">
        <v>967</v>
      </c>
      <c r="E2197" s="531">
        <f t="shared" si="715"/>
        <v>366</v>
      </c>
      <c r="F2197" s="532">
        <f t="shared" ref="F2197:M2197" si="723">F2230+F2231+F2234</f>
        <v>0</v>
      </c>
      <c r="G2197" s="532">
        <f t="shared" si="723"/>
        <v>100</v>
      </c>
      <c r="H2197" s="532">
        <f t="shared" si="723"/>
        <v>100</v>
      </c>
      <c r="I2197" s="532">
        <f t="shared" si="723"/>
        <v>100</v>
      </c>
      <c r="J2197" s="532">
        <f t="shared" si="723"/>
        <v>66</v>
      </c>
      <c r="K2197" s="532">
        <f t="shared" si="723"/>
        <v>366</v>
      </c>
      <c r="L2197" s="532">
        <f t="shared" si="723"/>
        <v>366</v>
      </c>
      <c r="M2197" s="532">
        <f t="shared" si="723"/>
        <v>366</v>
      </c>
      <c r="N2197" s="23"/>
      <c r="O2197" s="23"/>
    </row>
    <row r="2198" spans="1:15">
      <c r="A2198" s="1303" t="s">
        <v>522</v>
      </c>
      <c r="B2198" s="1436"/>
      <c r="C2198" s="1437"/>
      <c r="D2198" s="892"/>
      <c r="E2198" s="531">
        <f t="shared" si="715"/>
        <v>366</v>
      </c>
      <c r="F2198" s="268"/>
      <c r="G2198" s="268">
        <f>G2200+G2210</f>
        <v>100</v>
      </c>
      <c r="H2198" s="268">
        <f t="shared" ref="H2198:M2198" si="724">H2200+H2210</f>
        <v>100</v>
      </c>
      <c r="I2198" s="268">
        <f t="shared" si="724"/>
        <v>100</v>
      </c>
      <c r="J2198" s="268">
        <f t="shared" si="724"/>
        <v>66</v>
      </c>
      <c r="K2198" s="268">
        <f t="shared" si="724"/>
        <v>366</v>
      </c>
      <c r="L2198" s="268">
        <f t="shared" si="724"/>
        <v>366</v>
      </c>
      <c r="M2198" s="268">
        <f t="shared" si="724"/>
        <v>366</v>
      </c>
      <c r="N2198" s="23"/>
      <c r="O2198" s="23"/>
    </row>
    <row r="2199" spans="1:15">
      <c r="A2199" s="888"/>
      <c r="B2199" s="414" t="s">
        <v>523</v>
      </c>
      <c r="C2199" s="893"/>
      <c r="D2199" s="892"/>
      <c r="E2199" s="531">
        <f t="shared" si="715"/>
        <v>366</v>
      </c>
      <c r="F2199" s="532"/>
      <c r="G2199" s="532">
        <f t="shared" ref="G2199:M2199" si="725">G2201+G2211</f>
        <v>100</v>
      </c>
      <c r="H2199" s="532">
        <f t="shared" si="725"/>
        <v>100</v>
      </c>
      <c r="I2199" s="532">
        <f t="shared" si="725"/>
        <v>100</v>
      </c>
      <c r="J2199" s="532">
        <f t="shared" si="725"/>
        <v>66</v>
      </c>
      <c r="K2199" s="532">
        <f t="shared" si="725"/>
        <v>366</v>
      </c>
      <c r="L2199" s="532">
        <f t="shared" si="725"/>
        <v>366</v>
      </c>
      <c r="M2199" s="532">
        <f t="shared" si="725"/>
        <v>366</v>
      </c>
      <c r="N2199" s="23"/>
      <c r="O2199" s="23"/>
    </row>
    <row r="2200" spans="1:15">
      <c r="A2200" s="754"/>
      <c r="B2200" s="272" t="s">
        <v>524</v>
      </c>
      <c r="C2200" s="894"/>
      <c r="D2200" s="756"/>
      <c r="E2200" s="275">
        <f t="shared" si="715"/>
        <v>366</v>
      </c>
      <c r="F2200" s="276"/>
      <c r="G2200" s="276">
        <f t="shared" ref="G2200:M2200" si="726">G2201</f>
        <v>100</v>
      </c>
      <c r="H2200" s="276">
        <f t="shared" si="726"/>
        <v>100</v>
      </c>
      <c r="I2200" s="276">
        <f t="shared" si="726"/>
        <v>100</v>
      </c>
      <c r="J2200" s="276">
        <f t="shared" si="726"/>
        <v>66</v>
      </c>
      <c r="K2200" s="276">
        <f t="shared" si="726"/>
        <v>366</v>
      </c>
      <c r="L2200" s="276">
        <f t="shared" si="726"/>
        <v>366</v>
      </c>
      <c r="M2200" s="276">
        <f t="shared" si="726"/>
        <v>366</v>
      </c>
      <c r="N2200" s="23"/>
      <c r="O2200" s="23"/>
    </row>
    <row r="2201" spans="1:15">
      <c r="A2201" s="895"/>
      <c r="B2201" s="407" t="s">
        <v>525</v>
      </c>
      <c r="C2201" s="896"/>
      <c r="D2201" s="522">
        <v>0.01</v>
      </c>
      <c r="E2201" s="154">
        <f t="shared" si="715"/>
        <v>366</v>
      </c>
      <c r="F2201" s="155"/>
      <c r="G2201" s="155">
        <f t="shared" ref="G2201:M2201" si="727">G2202+G2203+G2204+G2205+G2206</f>
        <v>100</v>
      </c>
      <c r="H2201" s="155">
        <f t="shared" si="727"/>
        <v>100</v>
      </c>
      <c r="I2201" s="155">
        <f t="shared" si="727"/>
        <v>100</v>
      </c>
      <c r="J2201" s="155">
        <f t="shared" si="727"/>
        <v>66</v>
      </c>
      <c r="K2201" s="155">
        <f t="shared" si="727"/>
        <v>366</v>
      </c>
      <c r="L2201" s="155">
        <f t="shared" si="727"/>
        <v>366</v>
      </c>
      <c r="M2201" s="155">
        <f t="shared" si="727"/>
        <v>366</v>
      </c>
      <c r="N2201" s="23"/>
      <c r="O2201" s="23"/>
    </row>
    <row r="2202" spans="1:15">
      <c r="A2202" s="897"/>
      <c r="B2202" s="898"/>
      <c r="C2202" s="761" t="s">
        <v>527</v>
      </c>
      <c r="D2202" s="899">
        <v>10</v>
      </c>
      <c r="E2202" s="94">
        <f t="shared" si="715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529</v>
      </c>
      <c r="D2203" s="899">
        <v>20</v>
      </c>
      <c r="E2203" s="94">
        <f t="shared" si="715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531</v>
      </c>
      <c r="C2204" s="900"/>
      <c r="D2204" s="899">
        <v>30</v>
      </c>
      <c r="E2204" s="94">
        <f t="shared" si="715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538</v>
      </c>
      <c r="C2205" s="900"/>
      <c r="D2205" s="899">
        <v>40</v>
      </c>
      <c r="E2205" s="94">
        <f t="shared" si="715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578</v>
      </c>
      <c r="C2206" s="900"/>
      <c r="D2206" s="899">
        <v>55</v>
      </c>
      <c r="E2206" s="94">
        <f t="shared" si="715"/>
        <v>0</v>
      </c>
      <c r="F2206" s="448"/>
      <c r="G2206" s="448">
        <f t="shared" ref="G2206:M2207" si="728">G2207</f>
        <v>0</v>
      </c>
      <c r="H2206" s="448">
        <f t="shared" si="728"/>
        <v>0</v>
      </c>
      <c r="I2206" s="448">
        <f t="shared" si="728"/>
        <v>0</v>
      </c>
      <c r="J2206" s="448">
        <f t="shared" si="728"/>
        <v>0</v>
      </c>
      <c r="K2206" s="448">
        <f t="shared" si="728"/>
        <v>0</v>
      </c>
      <c r="L2206" s="448">
        <f t="shared" si="728"/>
        <v>0</v>
      </c>
      <c r="M2206" s="448">
        <f t="shared" si="728"/>
        <v>0</v>
      </c>
      <c r="N2206" s="23"/>
      <c r="O2206" s="23"/>
    </row>
    <row r="2207" spans="1:15">
      <c r="A2207" s="897"/>
      <c r="B2207" s="901"/>
      <c r="C2207" s="429" t="s">
        <v>765</v>
      </c>
      <c r="D2207" s="899">
        <v>55.01</v>
      </c>
      <c r="E2207" s="94">
        <f t="shared" si="715"/>
        <v>0</v>
      </c>
      <c r="F2207" s="448"/>
      <c r="G2207" s="448">
        <f t="shared" si="728"/>
        <v>0</v>
      </c>
      <c r="H2207" s="448">
        <f t="shared" si="728"/>
        <v>0</v>
      </c>
      <c r="I2207" s="448">
        <f t="shared" si="728"/>
        <v>0</v>
      </c>
      <c r="J2207" s="448">
        <f t="shared" si="728"/>
        <v>0</v>
      </c>
      <c r="K2207" s="448">
        <f t="shared" si="728"/>
        <v>0</v>
      </c>
      <c r="L2207" s="448">
        <f t="shared" si="728"/>
        <v>0</v>
      </c>
      <c r="M2207" s="448">
        <f t="shared" si="728"/>
        <v>0</v>
      </c>
      <c r="N2207" s="23"/>
      <c r="O2207" s="23"/>
    </row>
    <row r="2208" spans="1:15" ht="12" customHeight="1">
      <c r="A2208" s="897"/>
      <c r="B2208" s="902"/>
      <c r="C2208" s="903" t="s">
        <v>691</v>
      </c>
      <c r="D2208" s="98" t="s">
        <v>584</v>
      </c>
      <c r="E2208" s="94">
        <f t="shared" si="715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15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324" t="s">
        <v>647</v>
      </c>
      <c r="B2210" s="1378"/>
      <c r="C2210" s="1379"/>
      <c r="D2210" s="477"/>
      <c r="E2210" s="355">
        <f t="shared" si="715"/>
        <v>0</v>
      </c>
      <c r="F2210" s="478">
        <f t="shared" ref="F2210:M2210" si="729">F2212+F2224</f>
        <v>0</v>
      </c>
      <c r="G2210" s="478">
        <f t="shared" si="729"/>
        <v>0</v>
      </c>
      <c r="H2210" s="478">
        <f t="shared" si="729"/>
        <v>0</v>
      </c>
      <c r="I2210" s="478">
        <f t="shared" si="729"/>
        <v>0</v>
      </c>
      <c r="J2210" s="478">
        <f t="shared" si="729"/>
        <v>0</v>
      </c>
      <c r="K2210" s="478">
        <f t="shared" si="729"/>
        <v>0</v>
      </c>
      <c r="L2210" s="478">
        <f t="shared" si="729"/>
        <v>0</v>
      </c>
      <c r="M2210" s="478">
        <f t="shared" si="729"/>
        <v>0</v>
      </c>
      <c r="N2210" s="23"/>
      <c r="O2210" s="23"/>
    </row>
    <row r="2211" spans="1:15">
      <c r="A2211" s="785"/>
      <c r="B2211" s="407" t="s">
        <v>768</v>
      </c>
      <c r="C2211" s="907"/>
      <c r="D2211" s="477"/>
      <c r="E2211" s="355">
        <f t="shared" si="715"/>
        <v>0</v>
      </c>
      <c r="F2211" s="478"/>
      <c r="G2211" s="478">
        <f t="shared" ref="G2211:M2211" si="730">G2212+G2224</f>
        <v>0</v>
      </c>
      <c r="H2211" s="478">
        <f t="shared" si="730"/>
        <v>0</v>
      </c>
      <c r="I2211" s="478">
        <f t="shared" si="730"/>
        <v>0</v>
      </c>
      <c r="J2211" s="478">
        <f t="shared" si="730"/>
        <v>0</v>
      </c>
      <c r="K2211" s="478">
        <f t="shared" si="730"/>
        <v>0</v>
      </c>
      <c r="L2211" s="478">
        <f t="shared" si="730"/>
        <v>0</v>
      </c>
      <c r="M2211" s="478">
        <f t="shared" si="730"/>
        <v>0</v>
      </c>
      <c r="N2211" s="23"/>
      <c r="O2211" s="23"/>
    </row>
    <row r="2212" spans="1:15">
      <c r="A2212" s="908"/>
      <c r="B2212" s="434" t="s">
        <v>674</v>
      </c>
      <c r="C2212" s="496"/>
      <c r="D2212" s="439" t="s">
        <v>675</v>
      </c>
      <c r="E2212" s="40">
        <f t="shared" si="715"/>
        <v>0</v>
      </c>
      <c r="F2212" s="712">
        <f t="shared" ref="F2212:M2212" si="731">F2213</f>
        <v>0</v>
      </c>
      <c r="G2212" s="712">
        <f t="shared" si="731"/>
        <v>0</v>
      </c>
      <c r="H2212" s="712">
        <f t="shared" si="731"/>
        <v>0</v>
      </c>
      <c r="I2212" s="712">
        <f t="shared" si="731"/>
        <v>0</v>
      </c>
      <c r="J2212" s="712">
        <f t="shared" si="731"/>
        <v>0</v>
      </c>
      <c r="K2212" s="712">
        <f t="shared" si="731"/>
        <v>0</v>
      </c>
      <c r="L2212" s="712">
        <f t="shared" si="731"/>
        <v>0</v>
      </c>
      <c r="M2212" s="712">
        <f t="shared" si="731"/>
        <v>0</v>
      </c>
      <c r="N2212" s="23"/>
      <c r="O2212" s="23"/>
    </row>
    <row r="2213" spans="1:15">
      <c r="A2213" s="908"/>
      <c r="B2213" s="557" t="s">
        <v>968</v>
      </c>
      <c r="C2213" s="454"/>
      <c r="D2213" s="423" t="s">
        <v>582</v>
      </c>
      <c r="E2213" s="40">
        <f t="shared" si="715"/>
        <v>0</v>
      </c>
      <c r="F2213" s="712">
        <f t="shared" ref="F2213:M2213" si="732">F2214+F2215+F2216+F2217+F2218+F2219+F2220+F2221+F2222+F2223</f>
        <v>0</v>
      </c>
      <c r="G2213" s="712">
        <f t="shared" si="732"/>
        <v>0</v>
      </c>
      <c r="H2213" s="712">
        <f t="shared" si="732"/>
        <v>0</v>
      </c>
      <c r="I2213" s="712">
        <f t="shared" si="732"/>
        <v>0</v>
      </c>
      <c r="J2213" s="712">
        <f t="shared" si="732"/>
        <v>0</v>
      </c>
      <c r="K2213" s="712">
        <f t="shared" si="732"/>
        <v>0</v>
      </c>
      <c r="L2213" s="712">
        <f t="shared" si="732"/>
        <v>0</v>
      </c>
      <c r="M2213" s="712">
        <f t="shared" si="732"/>
        <v>0</v>
      </c>
      <c r="N2213" s="23"/>
      <c r="O2213" s="23"/>
    </row>
    <row r="2214" spans="1:15" hidden="1">
      <c r="A2214" s="908"/>
      <c r="B2214" s="498"/>
      <c r="C2214" s="499" t="s">
        <v>677</v>
      </c>
      <c r="D2214" s="558" t="s">
        <v>678</v>
      </c>
      <c r="E2214" s="40">
        <f t="shared" si="715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679</v>
      </c>
      <c r="D2215" s="558" t="s">
        <v>680</v>
      </c>
      <c r="E2215" s="40">
        <f t="shared" si="715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681</v>
      </c>
      <c r="D2216" s="558" t="s">
        <v>682</v>
      </c>
      <c r="E2216" s="40">
        <f t="shared" si="715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683</v>
      </c>
      <c r="D2217" s="423" t="s">
        <v>684</v>
      </c>
      <c r="E2217" s="40">
        <f t="shared" si="715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685</v>
      </c>
      <c r="D2218" s="423" t="s">
        <v>686</v>
      </c>
      <c r="E2218" s="40">
        <f t="shared" si="715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687</v>
      </c>
      <c r="D2219" s="423" t="s">
        <v>688</v>
      </c>
      <c r="E2219" s="40">
        <f t="shared" si="715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689</v>
      </c>
      <c r="D2220" s="423" t="s">
        <v>690</v>
      </c>
      <c r="E2220" s="40">
        <f t="shared" si="715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691</v>
      </c>
      <c r="D2221" s="423" t="s">
        <v>584</v>
      </c>
      <c r="E2221" s="40">
        <f t="shared" si="715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692</v>
      </c>
      <c r="D2222" s="423" t="s">
        <v>693</v>
      </c>
      <c r="E2222" s="40">
        <f t="shared" si="715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694</v>
      </c>
      <c r="D2223" s="423" t="s">
        <v>695</v>
      </c>
      <c r="E2223" s="40">
        <f t="shared" si="715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696</v>
      </c>
      <c r="C2224" s="496"/>
      <c r="D2224" s="439" t="s">
        <v>697</v>
      </c>
      <c r="E2224" s="40">
        <f t="shared" si="715"/>
        <v>0</v>
      </c>
      <c r="F2224" s="712">
        <f>F2225+F2227</f>
        <v>0</v>
      </c>
      <c r="G2224" s="60">
        <f t="shared" ref="G2224:M2224" si="733">G2225+G2227+G2226+G2228</f>
        <v>0</v>
      </c>
      <c r="H2224" s="60">
        <f t="shared" si="733"/>
        <v>0</v>
      </c>
      <c r="I2224" s="60">
        <f t="shared" si="733"/>
        <v>0</v>
      </c>
      <c r="J2224" s="60">
        <f t="shared" si="733"/>
        <v>0</v>
      </c>
      <c r="K2224" s="60">
        <f t="shared" si="733"/>
        <v>0</v>
      </c>
      <c r="L2224" s="60">
        <f t="shared" si="733"/>
        <v>0</v>
      </c>
      <c r="M2224" s="60">
        <f t="shared" si="733"/>
        <v>0</v>
      </c>
      <c r="N2224" s="23"/>
      <c r="O2224" s="23"/>
    </row>
    <row r="2225" spans="1:15">
      <c r="A2225" s="586"/>
      <c r="B2225" s="434" t="s">
        <v>698</v>
      </c>
      <c r="C2225" s="502"/>
      <c r="D2225" s="423" t="s">
        <v>699</v>
      </c>
      <c r="E2225" s="40">
        <f t="shared" si="715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700</v>
      </c>
      <c r="C2226" s="454"/>
      <c r="D2226" s="423" t="s">
        <v>701</v>
      </c>
      <c r="E2226" s="40">
        <f t="shared" si="715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702</v>
      </c>
      <c r="C2227" s="502"/>
      <c r="D2227" s="423" t="s">
        <v>703</v>
      </c>
      <c r="E2227" s="40">
        <f t="shared" si="715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969</v>
      </c>
      <c r="C2228" s="502"/>
      <c r="D2228" s="423" t="s">
        <v>970</v>
      </c>
      <c r="E2228" s="40">
        <f t="shared" si="715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776</v>
      </c>
      <c r="B2229" s="711"/>
      <c r="C2229" s="711"/>
      <c r="D2229" s="110"/>
      <c r="E2229" s="40">
        <f t="shared" si="715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971</v>
      </c>
      <c r="C2230" s="711"/>
      <c r="D2230" s="110" t="s">
        <v>972</v>
      </c>
      <c r="E2230" s="40">
        <f t="shared" si="715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973</v>
      </c>
      <c r="C2231" s="750"/>
      <c r="D2231" s="110" t="s">
        <v>974</v>
      </c>
      <c r="E2231" s="40">
        <f t="shared" si="715"/>
        <v>366</v>
      </c>
      <c r="F2231" s="712">
        <f>F2232+F2233</f>
        <v>0</v>
      </c>
      <c r="G2231" s="712">
        <f>G2233</f>
        <v>100</v>
      </c>
      <c r="H2231" s="712">
        <f t="shared" ref="H2231:M2231" si="734">H2233</f>
        <v>100</v>
      </c>
      <c r="I2231" s="712">
        <f t="shared" si="734"/>
        <v>100</v>
      </c>
      <c r="J2231" s="712">
        <f t="shared" si="734"/>
        <v>66</v>
      </c>
      <c r="K2231" s="712">
        <f t="shared" si="734"/>
        <v>366</v>
      </c>
      <c r="L2231" s="712">
        <f t="shared" si="734"/>
        <v>366</v>
      </c>
      <c r="M2231" s="712">
        <f t="shared" si="734"/>
        <v>366</v>
      </c>
      <c r="N2231" s="23"/>
      <c r="O2231" s="23"/>
    </row>
    <row r="2232" spans="1:15">
      <c r="A2232" s="46"/>
      <c r="B2232" s="877"/>
      <c r="C2232" s="877" t="s">
        <v>975</v>
      </c>
      <c r="D2232" s="85" t="s">
        <v>976</v>
      </c>
      <c r="E2232" s="40">
        <f t="shared" si="715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977</v>
      </c>
      <c r="D2233" s="85" t="s">
        <v>978</v>
      </c>
      <c r="E2233" s="40">
        <f t="shared" si="715"/>
        <v>366</v>
      </c>
      <c r="F2233" s="41"/>
      <c r="G2233" s="41">
        <f>G2203</f>
        <v>100</v>
      </c>
      <c r="H2233" s="41">
        <f t="shared" ref="H2233:M2233" si="735">H2203</f>
        <v>100</v>
      </c>
      <c r="I2233" s="41">
        <f t="shared" si="735"/>
        <v>100</v>
      </c>
      <c r="J2233" s="41">
        <f t="shared" si="735"/>
        <v>66</v>
      </c>
      <c r="K2233" s="41">
        <f t="shared" si="735"/>
        <v>366</v>
      </c>
      <c r="L2233" s="41">
        <f t="shared" si="735"/>
        <v>366</v>
      </c>
      <c r="M2233" s="41">
        <f t="shared" si="735"/>
        <v>366</v>
      </c>
      <c r="N2233" s="23"/>
      <c r="O2233" s="23"/>
    </row>
    <row r="2234" spans="1:15">
      <c r="A2234" s="46"/>
      <c r="B2234" s="877" t="s">
        <v>979</v>
      </c>
      <c r="C2234" s="877"/>
      <c r="D2234" s="85" t="s">
        <v>980</v>
      </c>
      <c r="E2234" s="40">
        <f t="shared" si="715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15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380" t="s">
        <v>981</v>
      </c>
      <c r="B2236" s="1381"/>
      <c r="C2236" s="1381"/>
      <c r="D2236" s="910" t="s">
        <v>982</v>
      </c>
      <c r="E2236" s="911">
        <f t="shared" si="715"/>
        <v>352515</v>
      </c>
      <c r="F2236" s="912">
        <f t="shared" ref="F2236:M2236" si="736">F2237+F2364+F2485+F2608+F2739</f>
        <v>0</v>
      </c>
      <c r="G2236" s="912">
        <f t="shared" si="736"/>
        <v>85293</v>
      </c>
      <c r="H2236" s="912">
        <f t="shared" si="736"/>
        <v>125357</v>
      </c>
      <c r="I2236" s="912">
        <f t="shared" si="736"/>
        <v>73405</v>
      </c>
      <c r="J2236" s="912">
        <f t="shared" si="736"/>
        <v>68460</v>
      </c>
      <c r="K2236" s="912">
        <f t="shared" si="736"/>
        <v>276359</v>
      </c>
      <c r="L2236" s="912">
        <f t="shared" si="736"/>
        <v>203144</v>
      </c>
      <c r="M2236" s="912">
        <f t="shared" si="736"/>
        <v>45644</v>
      </c>
      <c r="N2236" s="23"/>
      <c r="O2236" s="23"/>
    </row>
    <row r="2237" spans="1:15">
      <c r="A2237" s="888" t="s">
        <v>983</v>
      </c>
      <c r="B2237" s="913"/>
      <c r="C2237" s="914"/>
      <c r="D2237" s="891" t="s">
        <v>984</v>
      </c>
      <c r="E2237" s="531">
        <f t="shared" si="715"/>
        <v>1211</v>
      </c>
      <c r="F2237" s="532">
        <f t="shared" ref="F2237:M2237" si="737">F2357</f>
        <v>0</v>
      </c>
      <c r="G2237" s="532">
        <f t="shared" si="737"/>
        <v>75</v>
      </c>
      <c r="H2237" s="532">
        <f t="shared" si="737"/>
        <v>986</v>
      </c>
      <c r="I2237" s="532">
        <f t="shared" si="737"/>
        <v>75</v>
      </c>
      <c r="J2237" s="532">
        <f t="shared" si="737"/>
        <v>75</v>
      </c>
      <c r="K2237" s="532">
        <f t="shared" si="737"/>
        <v>300</v>
      </c>
      <c r="L2237" s="532">
        <f t="shared" si="737"/>
        <v>300</v>
      </c>
      <c r="M2237" s="532">
        <f t="shared" si="737"/>
        <v>300</v>
      </c>
      <c r="N2237" s="23"/>
      <c r="O2237" s="23"/>
    </row>
    <row r="2238" spans="1:15">
      <c r="A2238" s="1303" t="s">
        <v>522</v>
      </c>
      <c r="B2238" s="1436"/>
      <c r="C2238" s="1437"/>
      <c r="D2238" s="724"/>
      <c r="E2238" s="531">
        <f t="shared" si="715"/>
        <v>1211</v>
      </c>
      <c r="F2238" s="268"/>
      <c r="G2238" s="268">
        <f>G2240+G2300</f>
        <v>75</v>
      </c>
      <c r="H2238" s="268">
        <f t="shared" ref="H2238:M2238" si="738">H2240+H2300</f>
        <v>986</v>
      </c>
      <c r="I2238" s="268">
        <f t="shared" si="738"/>
        <v>75</v>
      </c>
      <c r="J2238" s="268">
        <f t="shared" si="738"/>
        <v>75</v>
      </c>
      <c r="K2238" s="268">
        <f t="shared" si="738"/>
        <v>300</v>
      </c>
      <c r="L2238" s="268">
        <f t="shared" si="738"/>
        <v>300</v>
      </c>
      <c r="M2238" s="268">
        <f t="shared" si="738"/>
        <v>300</v>
      </c>
      <c r="N2238" s="23"/>
      <c r="O2238" s="23"/>
    </row>
    <row r="2239" spans="1:15">
      <c r="A2239" s="888"/>
      <c r="B2239" s="414" t="s">
        <v>523</v>
      </c>
      <c r="C2239" s="915"/>
      <c r="D2239" s="892"/>
      <c r="E2239" s="531">
        <f t="shared" si="715"/>
        <v>1211</v>
      </c>
      <c r="F2239" s="532"/>
      <c r="G2239" s="532">
        <f t="shared" ref="G2239:M2239" si="739">G2241+G2301</f>
        <v>75</v>
      </c>
      <c r="H2239" s="532">
        <f t="shared" si="739"/>
        <v>986</v>
      </c>
      <c r="I2239" s="532">
        <f t="shared" si="739"/>
        <v>75</v>
      </c>
      <c r="J2239" s="532">
        <f t="shared" si="739"/>
        <v>75</v>
      </c>
      <c r="K2239" s="532">
        <f t="shared" si="739"/>
        <v>300</v>
      </c>
      <c r="L2239" s="532">
        <f t="shared" si="739"/>
        <v>300</v>
      </c>
      <c r="M2239" s="532">
        <f t="shared" si="739"/>
        <v>300</v>
      </c>
      <c r="N2239" s="23"/>
      <c r="O2239" s="23"/>
    </row>
    <row r="2240" spans="1:15">
      <c r="A2240" s="667"/>
      <c r="B2240" s="668" t="s">
        <v>524</v>
      </c>
      <c r="C2240" s="728"/>
      <c r="D2240" s="729"/>
      <c r="E2240" s="730">
        <f t="shared" si="715"/>
        <v>300</v>
      </c>
      <c r="F2240" s="671">
        <f t="shared" ref="F2240:M2240" si="740">F2241</f>
        <v>0</v>
      </c>
      <c r="G2240" s="671">
        <f t="shared" si="740"/>
        <v>75</v>
      </c>
      <c r="H2240" s="671">
        <f t="shared" si="740"/>
        <v>75</v>
      </c>
      <c r="I2240" s="671">
        <f t="shared" si="740"/>
        <v>75</v>
      </c>
      <c r="J2240" s="671">
        <f t="shared" si="740"/>
        <v>75</v>
      </c>
      <c r="K2240" s="671">
        <f t="shared" si="740"/>
        <v>300</v>
      </c>
      <c r="L2240" s="671">
        <f t="shared" si="740"/>
        <v>300</v>
      </c>
      <c r="M2240" s="671">
        <f t="shared" si="740"/>
        <v>300</v>
      </c>
      <c r="N2240" s="23"/>
      <c r="O2240" s="23"/>
    </row>
    <row r="2241" spans="1:15">
      <c r="A2241" s="277"/>
      <c r="B2241" s="269" t="s">
        <v>525</v>
      </c>
      <c r="C2241" s="278"/>
      <c r="D2241" s="279" t="s">
        <v>526</v>
      </c>
      <c r="E2241" s="22">
        <f t="shared" si="715"/>
        <v>300</v>
      </c>
      <c r="F2241" s="280">
        <f t="shared" ref="F2241:M2241" si="741">F2242+F2243+F2244+F2249+F2253+F2255+F2267+F2273+F2280</f>
        <v>0</v>
      </c>
      <c r="G2241" s="280">
        <f t="shared" si="741"/>
        <v>75</v>
      </c>
      <c r="H2241" s="280">
        <f t="shared" si="741"/>
        <v>75</v>
      </c>
      <c r="I2241" s="280">
        <f t="shared" si="741"/>
        <v>75</v>
      </c>
      <c r="J2241" s="280">
        <f t="shared" si="741"/>
        <v>75</v>
      </c>
      <c r="K2241" s="280">
        <f t="shared" si="741"/>
        <v>300</v>
      </c>
      <c r="L2241" s="280">
        <f t="shared" si="741"/>
        <v>300</v>
      </c>
      <c r="M2241" s="280">
        <f t="shared" si="741"/>
        <v>300</v>
      </c>
      <c r="N2241" s="23"/>
      <c r="O2241" s="23"/>
    </row>
    <row r="2242" spans="1:15">
      <c r="A2242" s="578"/>
      <c r="B2242" s="579"/>
      <c r="C2242" s="580" t="s">
        <v>527</v>
      </c>
      <c r="D2242" s="581" t="s">
        <v>528</v>
      </c>
      <c r="E2242" s="40">
        <f t="shared" si="715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529</v>
      </c>
      <c r="D2243" s="584" t="s">
        <v>530</v>
      </c>
      <c r="E2243" s="94">
        <f t="shared" si="715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531</v>
      </c>
      <c r="C2244" s="588"/>
      <c r="D2244" s="589" t="s">
        <v>532</v>
      </c>
      <c r="E2244" s="40">
        <f t="shared" ref="E2244:E2311" si="742">G2244+H2244+I2244+J2244</f>
        <v>0</v>
      </c>
      <c r="F2244" s="590">
        <f t="shared" ref="F2244:M2244" si="743">F2245+F2246+F2247</f>
        <v>0</v>
      </c>
      <c r="G2244" s="590">
        <f t="shared" si="743"/>
        <v>0</v>
      </c>
      <c r="H2244" s="590">
        <f t="shared" si="743"/>
        <v>0</v>
      </c>
      <c r="I2244" s="590">
        <f t="shared" si="743"/>
        <v>0</v>
      </c>
      <c r="J2244" s="590">
        <f t="shared" si="743"/>
        <v>0</v>
      </c>
      <c r="K2244" s="590">
        <f t="shared" si="743"/>
        <v>0</v>
      </c>
      <c r="L2244" s="590">
        <f t="shared" si="743"/>
        <v>0</v>
      </c>
      <c r="M2244" s="590">
        <f t="shared" si="743"/>
        <v>0</v>
      </c>
      <c r="N2244" s="23"/>
      <c r="O2244" s="23"/>
    </row>
    <row r="2245" spans="1:15" ht="0.75" customHeight="1">
      <c r="A2245" s="586"/>
      <c r="B2245" s="425" t="s">
        <v>533</v>
      </c>
      <c r="C2245" s="422"/>
      <c r="D2245" s="423" t="s">
        <v>534</v>
      </c>
      <c r="E2245" s="40">
        <f t="shared" si="742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535</v>
      </c>
      <c r="C2246" s="428"/>
      <c r="D2246" s="423" t="s">
        <v>129</v>
      </c>
      <c r="E2246" s="40">
        <f t="shared" si="742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536</v>
      </c>
      <c r="C2247" s="429"/>
      <c r="D2247" s="423" t="s">
        <v>537</v>
      </c>
      <c r="E2247" s="40">
        <f t="shared" si="742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42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538</v>
      </c>
      <c r="C2249" s="592"/>
      <c r="D2249" s="589" t="s">
        <v>539</v>
      </c>
      <c r="E2249" s="40">
        <f t="shared" si="742"/>
        <v>0</v>
      </c>
      <c r="F2249" s="590">
        <f t="shared" ref="F2249:M2249" si="744">F2250+F2251+F2252</f>
        <v>0</v>
      </c>
      <c r="G2249" s="590">
        <f t="shared" si="744"/>
        <v>0</v>
      </c>
      <c r="H2249" s="590">
        <f t="shared" si="744"/>
        <v>0</v>
      </c>
      <c r="I2249" s="590">
        <f t="shared" si="744"/>
        <v>0</v>
      </c>
      <c r="J2249" s="590">
        <f t="shared" si="744"/>
        <v>0</v>
      </c>
      <c r="K2249" s="590">
        <f t="shared" si="744"/>
        <v>0</v>
      </c>
      <c r="L2249" s="590">
        <f t="shared" si="744"/>
        <v>0</v>
      </c>
      <c r="M2249" s="590">
        <f t="shared" si="744"/>
        <v>0</v>
      </c>
      <c r="N2249" s="23"/>
      <c r="O2249" s="23"/>
    </row>
    <row r="2250" spans="1:15" ht="0.75" customHeight="1">
      <c r="A2250" s="586"/>
      <c r="B2250" s="591"/>
      <c r="C2250" s="592" t="s">
        <v>540</v>
      </c>
      <c r="D2250" s="589" t="s">
        <v>541</v>
      </c>
      <c r="E2250" s="40">
        <f t="shared" si="742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542</v>
      </c>
      <c r="D2251" s="595" t="s">
        <v>543</v>
      </c>
      <c r="E2251" s="40">
        <f t="shared" si="742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544</v>
      </c>
      <c r="D2252" s="597" t="s">
        <v>545</v>
      </c>
      <c r="E2252" s="40">
        <f t="shared" si="742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546</v>
      </c>
      <c r="C2253" s="599"/>
      <c r="D2253" s="600" t="s">
        <v>547</v>
      </c>
      <c r="E2253" s="40">
        <f t="shared" si="742"/>
        <v>0</v>
      </c>
      <c r="F2253" s="590">
        <f t="shared" ref="F2253:M2253" si="745">F2254</f>
        <v>0</v>
      </c>
      <c r="G2253" s="590">
        <f t="shared" si="745"/>
        <v>0</v>
      </c>
      <c r="H2253" s="590">
        <f t="shared" si="745"/>
        <v>0</v>
      </c>
      <c r="I2253" s="590">
        <f t="shared" si="745"/>
        <v>0</v>
      </c>
      <c r="J2253" s="590">
        <f t="shared" si="745"/>
        <v>0</v>
      </c>
      <c r="K2253" s="590">
        <f t="shared" si="745"/>
        <v>0</v>
      </c>
      <c r="L2253" s="590">
        <f t="shared" si="745"/>
        <v>0</v>
      </c>
      <c r="M2253" s="590">
        <f t="shared" si="745"/>
        <v>0</v>
      </c>
      <c r="N2253" s="23"/>
      <c r="O2253" s="23"/>
    </row>
    <row r="2254" spans="1:15" hidden="1">
      <c r="A2254" s="586"/>
      <c r="B2254" s="434" t="s">
        <v>548</v>
      </c>
      <c r="C2254" s="602"/>
      <c r="D2254" s="736" t="s">
        <v>549</v>
      </c>
      <c r="E2254" s="40">
        <f t="shared" si="742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1">
      <c r="A2255" s="586"/>
      <c r="B2255" s="601"/>
      <c r="C2255" s="592" t="s">
        <v>550</v>
      </c>
      <c r="D2255" s="600" t="s">
        <v>551</v>
      </c>
      <c r="E2255" s="40">
        <f t="shared" si="742"/>
        <v>0</v>
      </c>
      <c r="F2255" s="590">
        <f t="shared" ref="F2255:M2255" si="746">F2256</f>
        <v>0</v>
      </c>
      <c r="G2255" s="590">
        <f t="shared" si="746"/>
        <v>0</v>
      </c>
      <c r="H2255" s="590">
        <f t="shared" si="746"/>
        <v>0</v>
      </c>
      <c r="I2255" s="590">
        <f t="shared" si="746"/>
        <v>0</v>
      </c>
      <c r="J2255" s="590">
        <f t="shared" si="746"/>
        <v>0</v>
      </c>
      <c r="K2255" s="590">
        <f t="shared" si="746"/>
        <v>0</v>
      </c>
      <c r="L2255" s="590">
        <f t="shared" si="746"/>
        <v>0</v>
      </c>
      <c r="M2255" s="590">
        <f t="shared" si="746"/>
        <v>0</v>
      </c>
      <c r="N2255" s="23"/>
      <c r="O2255" s="23"/>
    </row>
    <row r="2256" spans="1:15">
      <c r="A2256" s="578"/>
      <c r="B2256" s="1389" t="s">
        <v>805</v>
      </c>
      <c r="C2256" s="1390"/>
      <c r="D2256" s="643" t="s">
        <v>553</v>
      </c>
      <c r="E2256" s="40">
        <f t="shared" si="742"/>
        <v>0</v>
      </c>
      <c r="F2256" s="590">
        <f t="shared" ref="F2256:M2256" si="747">F2257+F2258+F2259+F2260+F2261+F2262+F2263+F2264+F2265+F2266</f>
        <v>0</v>
      </c>
      <c r="G2256" s="590">
        <f t="shared" si="747"/>
        <v>0</v>
      </c>
      <c r="H2256" s="590">
        <f t="shared" si="747"/>
        <v>0</v>
      </c>
      <c r="I2256" s="590">
        <f t="shared" si="747"/>
        <v>0</v>
      </c>
      <c r="J2256" s="590">
        <f t="shared" si="747"/>
        <v>0</v>
      </c>
      <c r="K2256" s="590">
        <f t="shared" si="747"/>
        <v>0</v>
      </c>
      <c r="L2256" s="590">
        <f t="shared" si="747"/>
        <v>0</v>
      </c>
      <c r="M2256" s="590">
        <f t="shared" si="747"/>
        <v>0</v>
      </c>
      <c r="N2256" s="23"/>
      <c r="O2256" s="23"/>
    </row>
    <row r="2257" spans="1:15" ht="0.75" customHeight="1">
      <c r="A2257" s="578"/>
      <c r="B2257" s="916"/>
      <c r="C2257" s="917" t="s">
        <v>554</v>
      </c>
      <c r="D2257" s="918" t="s">
        <v>555</v>
      </c>
      <c r="E2257" s="22">
        <f t="shared" si="742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556</v>
      </c>
      <c r="D2258" s="640" t="s">
        <v>557</v>
      </c>
      <c r="E2258" s="22">
        <f t="shared" si="742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558</v>
      </c>
      <c r="D2259" s="643" t="s">
        <v>559</v>
      </c>
      <c r="E2259" s="22">
        <f t="shared" si="742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560</v>
      </c>
      <c r="D2260" s="584" t="s">
        <v>561</v>
      </c>
      <c r="E2260" s="22">
        <f t="shared" si="742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562</v>
      </c>
      <c r="D2261" s="584" t="s">
        <v>563</v>
      </c>
      <c r="E2261" s="22">
        <f t="shared" si="742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1" hidden="1">
      <c r="A2262" s="578"/>
      <c r="B2262" s="923"/>
      <c r="C2262" s="926" t="s">
        <v>564</v>
      </c>
      <c r="D2262" s="584" t="s">
        <v>565</v>
      </c>
      <c r="E2262" s="22">
        <f t="shared" si="742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1" hidden="1">
      <c r="A2263" s="578"/>
      <c r="B2263" s="923"/>
      <c r="C2263" s="926" t="s">
        <v>566</v>
      </c>
      <c r="D2263" s="584" t="s">
        <v>567</v>
      </c>
      <c r="E2263" s="22">
        <f t="shared" si="742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1" hidden="1">
      <c r="A2264" s="578"/>
      <c r="B2264" s="927"/>
      <c r="C2264" s="926" t="s">
        <v>568</v>
      </c>
      <c r="D2264" s="584" t="s">
        <v>569</v>
      </c>
      <c r="E2264" s="22">
        <f t="shared" si="742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1" hidden="1">
      <c r="A2265" s="578"/>
      <c r="B2265" s="927"/>
      <c r="C2265" s="926" t="s">
        <v>570</v>
      </c>
      <c r="D2265" s="584" t="s">
        <v>571</v>
      </c>
      <c r="E2265" s="22">
        <f t="shared" si="742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idden="1">
      <c r="A2266" s="578"/>
      <c r="B2266" s="927"/>
      <c r="C2266" s="926" t="s">
        <v>572</v>
      </c>
      <c r="D2266" s="584" t="s">
        <v>573</v>
      </c>
      <c r="E2266" s="22">
        <f t="shared" si="742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578</v>
      </c>
      <c r="D2267" s="589" t="s">
        <v>579</v>
      </c>
      <c r="E2267" s="40">
        <f t="shared" si="742"/>
        <v>0</v>
      </c>
      <c r="F2267" s="448">
        <f t="shared" ref="F2267:M2267" si="748">F2268+F2270</f>
        <v>0</v>
      </c>
      <c r="G2267" s="448">
        <f t="shared" si="748"/>
        <v>0</v>
      </c>
      <c r="H2267" s="448">
        <f t="shared" si="748"/>
        <v>0</v>
      </c>
      <c r="I2267" s="448">
        <f t="shared" si="748"/>
        <v>0</v>
      </c>
      <c r="J2267" s="448">
        <f t="shared" si="748"/>
        <v>0</v>
      </c>
      <c r="K2267" s="448">
        <f t="shared" si="748"/>
        <v>0</v>
      </c>
      <c r="L2267" s="448">
        <f t="shared" si="748"/>
        <v>0</v>
      </c>
      <c r="M2267" s="448">
        <f t="shared" si="748"/>
        <v>0</v>
      </c>
      <c r="N2267" s="23"/>
      <c r="O2267" s="23"/>
    </row>
    <row r="2268" spans="1:15">
      <c r="A2268" s="578"/>
      <c r="B2268" s="927" t="s">
        <v>580</v>
      </c>
      <c r="C2268" s="926" t="s">
        <v>765</v>
      </c>
      <c r="D2268" s="584" t="s">
        <v>582</v>
      </c>
      <c r="E2268" s="40">
        <f t="shared" si="742"/>
        <v>0</v>
      </c>
      <c r="F2268" s="448">
        <f t="shared" ref="F2268:M2268" si="749">F2269</f>
        <v>0</v>
      </c>
      <c r="G2268" s="448">
        <f t="shared" si="749"/>
        <v>0</v>
      </c>
      <c r="H2268" s="448">
        <f t="shared" si="749"/>
        <v>0</v>
      </c>
      <c r="I2268" s="448">
        <f t="shared" si="749"/>
        <v>0</v>
      </c>
      <c r="J2268" s="448">
        <f t="shared" si="749"/>
        <v>0</v>
      </c>
      <c r="K2268" s="448">
        <f t="shared" si="749"/>
        <v>0</v>
      </c>
      <c r="L2268" s="448">
        <f t="shared" si="749"/>
        <v>0</v>
      </c>
      <c r="M2268" s="448">
        <f t="shared" si="749"/>
        <v>0</v>
      </c>
      <c r="N2268" s="23"/>
      <c r="O2268" s="23"/>
    </row>
    <row r="2269" spans="1:15">
      <c r="A2269" s="578"/>
      <c r="B2269" s="927"/>
      <c r="C2269" s="594" t="s">
        <v>691</v>
      </c>
      <c r="D2269" s="584" t="s">
        <v>584</v>
      </c>
      <c r="E2269" s="40">
        <f t="shared" si="742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587</v>
      </c>
      <c r="C2270" s="929"/>
      <c r="D2270" s="930" t="s">
        <v>588</v>
      </c>
      <c r="E2270" s="40">
        <f t="shared" si="742"/>
        <v>0</v>
      </c>
      <c r="F2270" s="448">
        <f t="shared" ref="F2270:M2270" si="750">F2271+F2272</f>
        <v>0</v>
      </c>
      <c r="G2270" s="448">
        <f t="shared" si="750"/>
        <v>0</v>
      </c>
      <c r="H2270" s="448">
        <f t="shared" si="750"/>
        <v>0</v>
      </c>
      <c r="I2270" s="448">
        <f t="shared" si="750"/>
        <v>0</v>
      </c>
      <c r="J2270" s="448">
        <f t="shared" si="750"/>
        <v>0</v>
      </c>
      <c r="K2270" s="448">
        <f t="shared" si="750"/>
        <v>0</v>
      </c>
      <c r="L2270" s="448">
        <f t="shared" si="750"/>
        <v>0</v>
      </c>
      <c r="M2270" s="448">
        <f t="shared" si="750"/>
        <v>0</v>
      </c>
      <c r="N2270" s="23"/>
      <c r="O2270" s="23"/>
    </row>
    <row r="2271" spans="1:15" ht="0.75" customHeight="1">
      <c r="A2271" s="578"/>
      <c r="B2271" s="928"/>
      <c r="C2271" s="929" t="s">
        <v>589</v>
      </c>
      <c r="D2271" s="930" t="s">
        <v>590</v>
      </c>
      <c r="E2271" s="40">
        <f t="shared" si="742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591</v>
      </c>
      <c r="D2272" s="640" t="s">
        <v>592</v>
      </c>
      <c r="E2272" s="40">
        <f t="shared" si="742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593</v>
      </c>
      <c r="C2273" s="923"/>
      <c r="D2273" s="643" t="s">
        <v>594</v>
      </c>
      <c r="E2273" s="40">
        <f t="shared" si="742"/>
        <v>0</v>
      </c>
      <c r="F2273" s="448">
        <f t="shared" ref="F2273:M2273" si="751">F2274</f>
        <v>0</v>
      </c>
      <c r="G2273" s="448">
        <f t="shared" si="751"/>
        <v>0</v>
      </c>
      <c r="H2273" s="448">
        <f t="shared" si="751"/>
        <v>0</v>
      </c>
      <c r="I2273" s="448">
        <f t="shared" si="751"/>
        <v>0</v>
      </c>
      <c r="J2273" s="448">
        <f t="shared" si="751"/>
        <v>0</v>
      </c>
      <c r="K2273" s="448">
        <f t="shared" si="751"/>
        <v>0</v>
      </c>
      <c r="L2273" s="448">
        <f t="shared" si="751"/>
        <v>0</v>
      </c>
      <c r="M2273" s="448">
        <f t="shared" si="751"/>
        <v>0</v>
      </c>
      <c r="N2273" s="23"/>
      <c r="O2273" s="23"/>
    </row>
    <row r="2274" spans="1:15" ht="12" customHeight="1">
      <c r="A2274" s="578"/>
      <c r="B2274" s="933" t="s">
        <v>595</v>
      </c>
      <c r="C2274" s="924"/>
      <c r="D2274" s="584" t="s">
        <v>596</v>
      </c>
      <c r="E2274" s="467">
        <f t="shared" si="742"/>
        <v>0</v>
      </c>
      <c r="F2274" s="448">
        <f t="shared" ref="F2274:M2274" si="752">F2275+F2276+F2277+F2278</f>
        <v>0</v>
      </c>
      <c r="G2274" s="448">
        <f t="shared" si="752"/>
        <v>0</v>
      </c>
      <c r="H2274" s="448">
        <f t="shared" si="752"/>
        <v>0</v>
      </c>
      <c r="I2274" s="448">
        <f t="shared" si="752"/>
        <v>0</v>
      </c>
      <c r="J2274" s="448">
        <f t="shared" si="752"/>
        <v>0</v>
      </c>
      <c r="K2274" s="448">
        <f t="shared" si="752"/>
        <v>0</v>
      </c>
      <c r="L2274" s="448">
        <f t="shared" si="752"/>
        <v>0</v>
      </c>
      <c r="M2274" s="448">
        <f t="shared" si="752"/>
        <v>0</v>
      </c>
      <c r="N2274" s="23"/>
      <c r="O2274" s="23"/>
    </row>
    <row r="2275" spans="1:15" hidden="1">
      <c r="A2275" s="578"/>
      <c r="B2275" s="648"/>
      <c r="C2275" s="924" t="s">
        <v>597</v>
      </c>
      <c r="D2275" s="584" t="s">
        <v>598</v>
      </c>
      <c r="E2275" s="40">
        <f t="shared" si="742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599</v>
      </c>
      <c r="D2276" s="643" t="s">
        <v>600</v>
      </c>
      <c r="E2276" s="40">
        <f t="shared" si="742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601</v>
      </c>
      <c r="D2277" s="643" t="s">
        <v>602</v>
      </c>
      <c r="E2277" s="40">
        <f t="shared" si="742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603</v>
      </c>
      <c r="D2278" s="584" t="s">
        <v>604</v>
      </c>
      <c r="E2278" s="40">
        <f t="shared" si="742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42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605</v>
      </c>
      <c r="C2280" s="935"/>
      <c r="D2280" s="584" t="s">
        <v>606</v>
      </c>
      <c r="E2280" s="40">
        <f t="shared" si="742"/>
        <v>0</v>
      </c>
      <c r="F2280" s="448">
        <f t="shared" ref="F2280:M2280" si="753">F2281+F2282+F2283+F2284+F2285+F2286+F2287+F2288+F2289</f>
        <v>0</v>
      </c>
      <c r="G2280" s="448">
        <f t="shared" si="753"/>
        <v>0</v>
      </c>
      <c r="H2280" s="448">
        <f t="shared" si="753"/>
        <v>0</v>
      </c>
      <c r="I2280" s="448">
        <f t="shared" si="753"/>
        <v>0</v>
      </c>
      <c r="J2280" s="448">
        <f t="shared" si="753"/>
        <v>0</v>
      </c>
      <c r="K2280" s="448">
        <f t="shared" si="753"/>
        <v>0</v>
      </c>
      <c r="L2280" s="448">
        <f t="shared" si="753"/>
        <v>0</v>
      </c>
      <c r="M2280" s="448">
        <f t="shared" si="753"/>
        <v>0</v>
      </c>
      <c r="N2280" s="23"/>
      <c r="O2280" s="23"/>
    </row>
    <row r="2281" spans="1:15" hidden="1">
      <c r="A2281" s="578"/>
      <c r="B2281" s="936" t="s">
        <v>607</v>
      </c>
      <c r="C2281" s="935"/>
      <c r="D2281" s="584" t="s">
        <v>608</v>
      </c>
      <c r="E2281" s="40">
        <f t="shared" si="742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609</v>
      </c>
      <c r="C2282" s="935"/>
      <c r="D2282" s="650" t="s">
        <v>610</v>
      </c>
      <c r="E2282" s="40">
        <f t="shared" si="742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611</v>
      </c>
      <c r="C2283" s="938"/>
      <c r="D2283" s="640" t="s">
        <v>612</v>
      </c>
      <c r="E2283" s="40">
        <f t="shared" si="742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613</v>
      </c>
      <c r="C2284" s="939"/>
      <c r="D2284" s="643" t="s">
        <v>614</v>
      </c>
      <c r="E2284" s="40">
        <f t="shared" si="742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615</v>
      </c>
      <c r="C2285" s="939"/>
      <c r="D2285" s="643" t="s">
        <v>616</v>
      </c>
      <c r="E2285" s="40">
        <f t="shared" si="742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617</v>
      </c>
      <c r="C2286" s="942"/>
      <c r="D2286" s="643" t="s">
        <v>618</v>
      </c>
      <c r="E2286" s="40">
        <f t="shared" si="742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621</v>
      </c>
      <c r="C2287" s="942"/>
      <c r="D2287" s="643" t="s">
        <v>622</v>
      </c>
      <c r="E2287" s="40">
        <f t="shared" si="742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623</v>
      </c>
      <c r="C2288" s="939"/>
      <c r="D2288" s="643" t="s">
        <v>624</v>
      </c>
      <c r="E2288" s="40">
        <f t="shared" si="742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625</v>
      </c>
      <c r="C2289" s="939"/>
      <c r="D2289" s="643" t="s">
        <v>626</v>
      </c>
      <c r="E2289" s="40">
        <f t="shared" si="742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629</v>
      </c>
      <c r="C2290" s="943"/>
      <c r="D2290" s="643" t="s">
        <v>630</v>
      </c>
      <c r="E2290" s="40">
        <f t="shared" si="742"/>
        <v>0</v>
      </c>
      <c r="F2290" s="448">
        <f t="shared" ref="F2290:M2290" si="754">F2291+F2295</f>
        <v>0</v>
      </c>
      <c r="G2290" s="448">
        <f t="shared" si="754"/>
        <v>0</v>
      </c>
      <c r="H2290" s="448">
        <f t="shared" si="754"/>
        <v>0</v>
      </c>
      <c r="I2290" s="448">
        <f t="shared" si="754"/>
        <v>0</v>
      </c>
      <c r="J2290" s="448">
        <f t="shared" si="754"/>
        <v>0</v>
      </c>
      <c r="K2290" s="448">
        <f t="shared" si="754"/>
        <v>0</v>
      </c>
      <c r="L2290" s="448">
        <f t="shared" si="754"/>
        <v>0</v>
      </c>
      <c r="M2290" s="448">
        <f t="shared" si="754"/>
        <v>0</v>
      </c>
      <c r="N2290" s="23"/>
      <c r="O2290" s="23"/>
    </row>
    <row r="2291" spans="1:15" ht="12" customHeight="1">
      <c r="A2291" s="578"/>
      <c r="B2291" s="927" t="s">
        <v>631</v>
      </c>
      <c r="C2291" s="943"/>
      <c r="D2291" s="643" t="s">
        <v>632</v>
      </c>
      <c r="E2291" s="467">
        <f t="shared" si="742"/>
        <v>0</v>
      </c>
      <c r="F2291" s="448">
        <f t="shared" ref="F2291:M2291" si="755">F2292+F2293</f>
        <v>0</v>
      </c>
      <c r="G2291" s="448">
        <f t="shared" si="755"/>
        <v>0</v>
      </c>
      <c r="H2291" s="448">
        <f t="shared" si="755"/>
        <v>0</v>
      </c>
      <c r="I2291" s="448">
        <f t="shared" si="755"/>
        <v>0</v>
      </c>
      <c r="J2291" s="448">
        <f t="shared" si="755"/>
        <v>0</v>
      </c>
      <c r="K2291" s="448">
        <f t="shared" si="755"/>
        <v>0</v>
      </c>
      <c r="L2291" s="448">
        <f t="shared" si="755"/>
        <v>0</v>
      </c>
      <c r="M2291" s="448">
        <f t="shared" si="755"/>
        <v>0</v>
      </c>
      <c r="N2291" s="23"/>
      <c r="O2291" s="23"/>
    </row>
    <row r="2292" spans="1:15" ht="21.4" hidden="1">
      <c r="A2292" s="578"/>
      <c r="B2292" s="933"/>
      <c r="C2292" s="944" t="s">
        <v>633</v>
      </c>
      <c r="D2292" s="643" t="s">
        <v>634</v>
      </c>
      <c r="E2292" s="40">
        <f t="shared" si="742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635</v>
      </c>
      <c r="C2293" s="946"/>
      <c r="D2293" s="584" t="s">
        <v>636</v>
      </c>
      <c r="E2293" s="40">
        <f t="shared" si="742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42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637</v>
      </c>
      <c r="C2295" s="950"/>
      <c r="D2295" s="643" t="s">
        <v>638</v>
      </c>
      <c r="E2295" s="40">
        <f t="shared" si="742"/>
        <v>0</v>
      </c>
      <c r="F2295" s="448">
        <f t="shared" ref="F2295:M2295" si="756">F2296+F2297</f>
        <v>0</v>
      </c>
      <c r="G2295" s="448">
        <f t="shared" si="756"/>
        <v>0</v>
      </c>
      <c r="H2295" s="448">
        <f t="shared" si="756"/>
        <v>0</v>
      </c>
      <c r="I2295" s="448">
        <f t="shared" si="756"/>
        <v>0</v>
      </c>
      <c r="J2295" s="448">
        <f t="shared" si="756"/>
        <v>0</v>
      </c>
      <c r="K2295" s="448">
        <f t="shared" si="756"/>
        <v>0</v>
      </c>
      <c r="L2295" s="448">
        <f t="shared" si="756"/>
        <v>0</v>
      </c>
      <c r="M2295" s="448">
        <f t="shared" si="756"/>
        <v>0</v>
      </c>
      <c r="N2295" s="23"/>
      <c r="O2295" s="23"/>
    </row>
    <row r="2296" spans="1:15" hidden="1">
      <c r="A2296" s="578"/>
      <c r="B2296" s="927" t="s">
        <v>639</v>
      </c>
      <c r="C2296" s="925"/>
      <c r="D2296" s="584" t="s">
        <v>640</v>
      </c>
      <c r="E2296" s="40">
        <f t="shared" si="742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641</v>
      </c>
      <c r="C2297" s="926"/>
      <c r="D2297" s="584" t="s">
        <v>642</v>
      </c>
      <c r="E2297" s="40">
        <f t="shared" si="742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917</v>
      </c>
      <c r="C2298" s="642"/>
      <c r="D2298" s="584" t="s">
        <v>644</v>
      </c>
      <c r="E2298" s="40">
        <f t="shared" si="742"/>
        <v>0</v>
      </c>
      <c r="F2298" s="448">
        <f t="shared" ref="F2298:M2298" si="757">F2299</f>
        <v>0</v>
      </c>
      <c r="G2298" s="448">
        <f t="shared" si="757"/>
        <v>0</v>
      </c>
      <c r="H2298" s="448">
        <f t="shared" si="757"/>
        <v>0</v>
      </c>
      <c r="I2298" s="448">
        <f t="shared" si="757"/>
        <v>0</v>
      </c>
      <c r="J2298" s="448">
        <f t="shared" si="757"/>
        <v>0</v>
      </c>
      <c r="K2298" s="448">
        <f t="shared" si="757"/>
        <v>0</v>
      </c>
      <c r="L2298" s="448">
        <f t="shared" si="757"/>
        <v>0</v>
      </c>
      <c r="M2298" s="448">
        <f t="shared" si="757"/>
        <v>0</v>
      </c>
      <c r="N2298" s="23"/>
      <c r="O2298" s="23"/>
    </row>
    <row r="2299" spans="1:15">
      <c r="A2299" s="578"/>
      <c r="B2299" s="951" t="s">
        <v>645</v>
      </c>
      <c r="C2299" s="642"/>
      <c r="D2299" s="584" t="s">
        <v>646</v>
      </c>
      <c r="E2299" s="40">
        <f t="shared" si="742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333" t="s">
        <v>647</v>
      </c>
      <c r="B2300" s="1334"/>
      <c r="C2300" s="1335"/>
      <c r="D2300" s="354"/>
      <c r="E2300" s="355">
        <f t="shared" si="742"/>
        <v>911</v>
      </c>
      <c r="F2300" s="356">
        <f t="shared" ref="F2300:M2300" si="758">F2303+F2313+F2326+F2339</f>
        <v>0</v>
      </c>
      <c r="G2300" s="356">
        <f t="shared" si="758"/>
        <v>0</v>
      </c>
      <c r="H2300" s="356">
        <f t="shared" si="758"/>
        <v>911</v>
      </c>
      <c r="I2300" s="356">
        <f t="shared" si="758"/>
        <v>0</v>
      </c>
      <c r="J2300" s="356">
        <f t="shared" si="758"/>
        <v>0</v>
      </c>
      <c r="K2300" s="356">
        <f t="shared" si="758"/>
        <v>0</v>
      </c>
      <c r="L2300" s="356">
        <f t="shared" si="758"/>
        <v>0</v>
      </c>
      <c r="M2300" s="356">
        <f t="shared" si="758"/>
        <v>0</v>
      </c>
      <c r="N2300" s="23"/>
      <c r="O2300" s="23"/>
    </row>
    <row r="2301" spans="1:15">
      <c r="A2301" s="357"/>
      <c r="B2301" s="407" t="s">
        <v>768</v>
      </c>
      <c r="C2301" s="860"/>
      <c r="D2301" s="354"/>
      <c r="E2301" s="355">
        <f t="shared" si="742"/>
        <v>911</v>
      </c>
      <c r="F2301" s="356"/>
      <c r="G2301" s="356">
        <f t="shared" ref="G2301:M2301" si="759">G2302+G2313+G2326</f>
        <v>0</v>
      </c>
      <c r="H2301" s="356">
        <f t="shared" si="759"/>
        <v>911</v>
      </c>
      <c r="I2301" s="356">
        <f t="shared" si="759"/>
        <v>0</v>
      </c>
      <c r="J2301" s="356">
        <f t="shared" si="759"/>
        <v>0</v>
      </c>
      <c r="K2301" s="356">
        <f t="shared" si="759"/>
        <v>0</v>
      </c>
      <c r="L2301" s="356">
        <f t="shared" si="759"/>
        <v>0</v>
      </c>
      <c r="M2301" s="356">
        <f t="shared" si="759"/>
        <v>0</v>
      </c>
      <c r="N2301" s="23"/>
      <c r="O2301" s="23"/>
    </row>
    <row r="2302" spans="1:15">
      <c r="A2302" s="586"/>
      <c r="B2302" s="682" t="s">
        <v>650</v>
      </c>
      <c r="C2302" s="683"/>
      <c r="D2302" s="597" t="s">
        <v>651</v>
      </c>
      <c r="E2302" s="40">
        <f t="shared" si="742"/>
        <v>0</v>
      </c>
      <c r="F2302" s="590">
        <f t="shared" ref="F2302:M2302" si="760">F2303</f>
        <v>0</v>
      </c>
      <c r="G2302" s="590">
        <f t="shared" si="760"/>
        <v>0</v>
      </c>
      <c r="H2302" s="590">
        <f t="shared" si="760"/>
        <v>0</v>
      </c>
      <c r="I2302" s="590">
        <f t="shared" si="760"/>
        <v>0</v>
      </c>
      <c r="J2302" s="590">
        <f t="shared" si="760"/>
        <v>0</v>
      </c>
      <c r="K2302" s="590">
        <f t="shared" si="760"/>
        <v>0</v>
      </c>
      <c r="L2302" s="590">
        <f t="shared" si="760"/>
        <v>0</v>
      </c>
      <c r="M2302" s="590">
        <f t="shared" si="760"/>
        <v>0</v>
      </c>
      <c r="N2302" s="23"/>
      <c r="O2302" s="23"/>
    </row>
    <row r="2303" spans="1:15">
      <c r="A2303" s="586"/>
      <c r="B2303" s="434" t="s">
        <v>652</v>
      </c>
      <c r="C2303" s="619"/>
      <c r="D2303" s="603" t="s">
        <v>653</v>
      </c>
      <c r="E2303" s="40">
        <f t="shared" si="742"/>
        <v>0</v>
      </c>
      <c r="F2303" s="448">
        <f t="shared" ref="F2303:M2303" si="761">F2304+F2305+F2306+F2307+F2308+F2309+F2310+F2311</f>
        <v>0</v>
      </c>
      <c r="G2303" s="448">
        <f t="shared" si="761"/>
        <v>0</v>
      </c>
      <c r="H2303" s="448">
        <f t="shared" si="761"/>
        <v>0</v>
      </c>
      <c r="I2303" s="448">
        <f t="shared" si="761"/>
        <v>0</v>
      </c>
      <c r="J2303" s="448">
        <f t="shared" si="761"/>
        <v>0</v>
      </c>
      <c r="K2303" s="448">
        <f t="shared" si="761"/>
        <v>0</v>
      </c>
      <c r="L2303" s="448">
        <f t="shared" si="761"/>
        <v>0</v>
      </c>
      <c r="M2303" s="448">
        <f t="shared" si="761"/>
        <v>0</v>
      </c>
      <c r="N2303" s="23"/>
      <c r="O2303" s="23"/>
    </row>
    <row r="2304" spans="1:15" hidden="1">
      <c r="A2304" s="586"/>
      <c r="B2304" s="684"/>
      <c r="C2304" s="685" t="s">
        <v>654</v>
      </c>
      <c r="D2304" s="597" t="s">
        <v>655</v>
      </c>
      <c r="E2304" s="40">
        <f t="shared" si="742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1.35" hidden="1">
      <c r="A2305" s="586"/>
      <c r="B2305" s="684"/>
      <c r="C2305" s="686" t="s">
        <v>656</v>
      </c>
      <c r="D2305" s="687" t="s">
        <v>657</v>
      </c>
      <c r="E2305" s="40">
        <f t="shared" si="742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1" hidden="1">
      <c r="A2306" s="586"/>
      <c r="B2306" s="684"/>
      <c r="C2306" s="686" t="s">
        <v>658</v>
      </c>
      <c r="D2306" s="687" t="s">
        <v>659</v>
      </c>
      <c r="E2306" s="40">
        <f t="shared" si="742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0.65" hidden="1">
      <c r="A2307" s="586"/>
      <c r="B2307" s="684"/>
      <c r="C2307" s="685" t="s">
        <v>660</v>
      </c>
      <c r="D2307" s="597" t="s">
        <v>661</v>
      </c>
      <c r="E2307" s="40">
        <f t="shared" si="742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1.35" hidden="1">
      <c r="A2308" s="586"/>
      <c r="B2308" s="618"/>
      <c r="C2308" s="688" t="s">
        <v>662</v>
      </c>
      <c r="D2308" s="623" t="s">
        <v>663</v>
      </c>
      <c r="E2308" s="40">
        <f t="shared" si="742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20.65" hidden="1">
      <c r="A2309" s="586"/>
      <c r="B2309" s="651"/>
      <c r="C2309" s="652" t="s">
        <v>664</v>
      </c>
      <c r="D2309" s="689" t="s">
        <v>665</v>
      </c>
      <c r="E2309" s="40">
        <f t="shared" si="742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0.65" hidden="1">
      <c r="A2310" s="586"/>
      <c r="B2310" s="690"/>
      <c r="C2310" s="652" t="s">
        <v>666</v>
      </c>
      <c r="D2310" s="689" t="s">
        <v>667</v>
      </c>
      <c r="E2310" s="40">
        <f t="shared" si="742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668</v>
      </c>
      <c r="D2311" s="603" t="s">
        <v>669</v>
      </c>
      <c r="E2311" s="40">
        <f t="shared" si="742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62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674</v>
      </c>
      <c r="C2313" s="694"/>
      <c r="D2313" s="603" t="s">
        <v>675</v>
      </c>
      <c r="E2313" s="40">
        <f t="shared" si="762"/>
        <v>911</v>
      </c>
      <c r="F2313" s="590">
        <f t="shared" ref="F2313:M2313" si="763">F2314</f>
        <v>0</v>
      </c>
      <c r="G2313" s="590">
        <f t="shared" si="763"/>
        <v>0</v>
      </c>
      <c r="H2313" s="590">
        <f t="shared" si="763"/>
        <v>911</v>
      </c>
      <c r="I2313" s="590">
        <f t="shared" si="763"/>
        <v>0</v>
      </c>
      <c r="J2313" s="590">
        <f t="shared" si="763"/>
        <v>0</v>
      </c>
      <c r="K2313" s="590">
        <f t="shared" si="763"/>
        <v>0</v>
      </c>
      <c r="L2313" s="590">
        <f t="shared" si="763"/>
        <v>0</v>
      </c>
      <c r="M2313" s="590">
        <f t="shared" si="763"/>
        <v>0</v>
      </c>
      <c r="N2313" s="23"/>
      <c r="O2313" s="23"/>
    </row>
    <row r="2314" spans="1:15">
      <c r="A2314" s="586"/>
      <c r="B2314" s="695" t="s">
        <v>985</v>
      </c>
      <c r="C2314" s="619"/>
      <c r="D2314" s="589" t="s">
        <v>582</v>
      </c>
      <c r="E2314" s="40">
        <f t="shared" si="762"/>
        <v>911</v>
      </c>
      <c r="F2314" s="448">
        <f t="shared" ref="F2314:M2314" si="764">F2318+F2319+F2320+F2321+F2322+F2323+F2324</f>
        <v>0</v>
      </c>
      <c r="G2314" s="448">
        <f t="shared" si="764"/>
        <v>0</v>
      </c>
      <c r="H2314" s="448">
        <f t="shared" si="764"/>
        <v>911</v>
      </c>
      <c r="I2314" s="448">
        <f t="shared" si="764"/>
        <v>0</v>
      </c>
      <c r="J2314" s="448">
        <f t="shared" si="764"/>
        <v>0</v>
      </c>
      <c r="K2314" s="448">
        <f t="shared" si="764"/>
        <v>0</v>
      </c>
      <c r="L2314" s="448">
        <f t="shared" si="764"/>
        <v>0</v>
      </c>
      <c r="M2314" s="448">
        <f t="shared" si="764"/>
        <v>0</v>
      </c>
      <c r="N2314" s="23"/>
      <c r="O2314" s="23"/>
    </row>
    <row r="2315" spans="1:15" hidden="1">
      <c r="A2315" s="281"/>
      <c r="B2315" s="376"/>
      <c r="C2315" s="377" t="s">
        <v>677</v>
      </c>
      <c r="D2315" s="378" t="s">
        <v>678</v>
      </c>
      <c r="E2315" s="22">
        <f t="shared" si="762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679</v>
      </c>
      <c r="D2316" s="378" t="s">
        <v>680</v>
      </c>
      <c r="E2316" s="22">
        <f t="shared" si="762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681</v>
      </c>
      <c r="D2317" s="378" t="s">
        <v>682</v>
      </c>
      <c r="E2317" s="22">
        <f t="shared" si="762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683</v>
      </c>
      <c r="D2318" s="286" t="s">
        <v>684</v>
      </c>
      <c r="E2318" s="22">
        <f t="shared" si="762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685</v>
      </c>
      <c r="D2319" s="286" t="s">
        <v>686</v>
      </c>
      <c r="E2319" s="22">
        <f t="shared" si="762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687</v>
      </c>
      <c r="D2320" s="589" t="s">
        <v>688</v>
      </c>
      <c r="E2320" s="40">
        <f t="shared" si="762"/>
        <v>911</v>
      </c>
      <c r="F2320" s="44"/>
      <c r="G2320" s="63"/>
      <c r="H2320" s="63">
        <v>911</v>
      </c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689</v>
      </c>
      <c r="D2321" s="589" t="s">
        <v>690</v>
      </c>
      <c r="E2321" s="40">
        <f t="shared" si="762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691</v>
      </c>
      <c r="D2322" s="589" t="s">
        <v>584</v>
      </c>
      <c r="E2322" s="40">
        <f t="shared" si="762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692</v>
      </c>
      <c r="D2323" s="589" t="s">
        <v>693</v>
      </c>
      <c r="E2323" s="40">
        <f t="shared" si="762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694</v>
      </c>
      <c r="D2324" s="589" t="s">
        <v>695</v>
      </c>
      <c r="E2324" s="40">
        <f t="shared" si="762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62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696</v>
      </c>
      <c r="C2326" s="700"/>
      <c r="D2326" s="589" t="s">
        <v>697</v>
      </c>
      <c r="E2326" s="40">
        <f t="shared" si="762"/>
        <v>0</v>
      </c>
      <c r="F2326" s="448">
        <f t="shared" ref="F2326:M2326" si="765">F2327+F2328+F2329+F2330+F2331+F2332+F2333+F2334+F2335+F2336+F2337</f>
        <v>0</v>
      </c>
      <c r="G2326" s="448">
        <f t="shared" si="765"/>
        <v>0</v>
      </c>
      <c r="H2326" s="448">
        <f t="shared" si="765"/>
        <v>0</v>
      </c>
      <c r="I2326" s="448">
        <f t="shared" si="765"/>
        <v>0</v>
      </c>
      <c r="J2326" s="448">
        <f t="shared" si="765"/>
        <v>0</v>
      </c>
      <c r="K2326" s="448">
        <f t="shared" si="765"/>
        <v>0</v>
      </c>
      <c r="L2326" s="448">
        <f t="shared" si="765"/>
        <v>0</v>
      </c>
      <c r="M2326" s="448">
        <f t="shared" si="765"/>
        <v>0</v>
      </c>
      <c r="N2326" s="23"/>
      <c r="O2326" s="23"/>
    </row>
    <row r="2327" spans="1:15" hidden="1">
      <c r="A2327" s="586"/>
      <c r="B2327" s="601" t="s">
        <v>698</v>
      </c>
      <c r="C2327" s="700"/>
      <c r="D2327" s="589" t="s">
        <v>699</v>
      </c>
      <c r="E2327" s="40">
        <f t="shared" si="762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700</v>
      </c>
      <c r="C2328" s="619"/>
      <c r="D2328" s="589" t="s">
        <v>701</v>
      </c>
      <c r="E2328" s="40">
        <f t="shared" si="762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702</v>
      </c>
      <c r="C2329" s="700"/>
      <c r="D2329" s="589" t="s">
        <v>703</v>
      </c>
      <c r="E2329" s="40">
        <f t="shared" si="762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704</v>
      </c>
      <c r="C2330" s="701"/>
      <c r="D2330" s="589" t="s">
        <v>705</v>
      </c>
      <c r="E2330" s="40">
        <f t="shared" si="762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706</v>
      </c>
      <c r="C2331" s="703"/>
      <c r="D2331" s="589" t="s">
        <v>707</v>
      </c>
      <c r="E2331" s="40">
        <f t="shared" si="762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708</v>
      </c>
      <c r="C2332" s="619"/>
      <c r="D2332" s="603" t="s">
        <v>709</v>
      </c>
      <c r="E2332" s="40">
        <f t="shared" si="762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710</v>
      </c>
      <c r="C2333" s="700"/>
      <c r="D2333" s="589" t="s">
        <v>711</v>
      </c>
      <c r="E2333" s="40">
        <f t="shared" si="762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712</v>
      </c>
      <c r="C2334" s="700"/>
      <c r="D2334" s="589" t="s">
        <v>713</v>
      </c>
      <c r="E2334" s="40">
        <f t="shared" si="762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714</v>
      </c>
      <c r="C2335" s="705"/>
      <c r="D2335" s="603" t="s">
        <v>715</v>
      </c>
      <c r="E2335" s="40">
        <f t="shared" si="762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716</v>
      </c>
      <c r="C2336" s="700"/>
      <c r="D2336" s="589" t="s">
        <v>717</v>
      </c>
      <c r="E2336" s="40">
        <f t="shared" si="762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718</v>
      </c>
      <c r="C2337" s="705"/>
      <c r="D2337" s="603" t="s">
        <v>719</v>
      </c>
      <c r="E2337" s="40">
        <f t="shared" si="762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62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735</v>
      </c>
      <c r="C2339" s="626"/>
      <c r="D2339" s="603" t="s">
        <v>736</v>
      </c>
      <c r="E2339" s="467">
        <f t="shared" si="762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737</v>
      </c>
      <c r="C2340" s="588"/>
      <c r="D2340" s="589" t="s">
        <v>738</v>
      </c>
      <c r="E2340" s="40">
        <f t="shared" si="762"/>
        <v>0</v>
      </c>
      <c r="F2340" s="448">
        <f t="shared" ref="F2340:M2340" si="766">F2341+F2346+F2348</f>
        <v>0</v>
      </c>
      <c r="G2340" s="448">
        <f t="shared" si="766"/>
        <v>0</v>
      </c>
      <c r="H2340" s="448">
        <f t="shared" si="766"/>
        <v>0</v>
      </c>
      <c r="I2340" s="448">
        <f t="shared" si="766"/>
        <v>0</v>
      </c>
      <c r="J2340" s="448">
        <f t="shared" si="766"/>
        <v>0</v>
      </c>
      <c r="K2340" s="448">
        <f t="shared" si="766"/>
        <v>0</v>
      </c>
      <c r="L2340" s="448">
        <f t="shared" si="766"/>
        <v>0</v>
      </c>
      <c r="M2340" s="448">
        <f t="shared" si="766"/>
        <v>0</v>
      </c>
      <c r="N2340" s="23"/>
      <c r="O2340" s="23"/>
    </row>
    <row r="2341" spans="1:15">
      <c r="A2341" s="586"/>
      <c r="B2341" s="587" t="s">
        <v>739</v>
      </c>
      <c r="C2341" s="588"/>
      <c r="D2341" s="589" t="s">
        <v>740</v>
      </c>
      <c r="E2341" s="40">
        <f t="shared" si="762"/>
        <v>0</v>
      </c>
      <c r="F2341" s="448">
        <f t="shared" ref="F2341:M2341" si="767">F2342+F2343+F2344+F2345</f>
        <v>0</v>
      </c>
      <c r="G2341" s="448">
        <f t="shared" si="767"/>
        <v>0</v>
      </c>
      <c r="H2341" s="448"/>
      <c r="I2341" s="448"/>
      <c r="J2341" s="448"/>
      <c r="K2341" s="448">
        <f t="shared" si="767"/>
        <v>0</v>
      </c>
      <c r="L2341" s="448">
        <f t="shared" si="767"/>
        <v>0</v>
      </c>
      <c r="M2341" s="448">
        <f t="shared" si="767"/>
        <v>0</v>
      </c>
      <c r="N2341" s="23"/>
      <c r="O2341" s="23"/>
    </row>
    <row r="2342" spans="1:15">
      <c r="A2342" s="578"/>
      <c r="B2342" s="616"/>
      <c r="C2342" s="588" t="s">
        <v>741</v>
      </c>
      <c r="D2342" s="589" t="s">
        <v>742</v>
      </c>
      <c r="E2342" s="40">
        <f t="shared" si="762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743</v>
      </c>
      <c r="D2343" s="589" t="s">
        <v>744</v>
      </c>
      <c r="E2343" s="40">
        <f t="shared" si="762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745</v>
      </c>
      <c r="D2344" s="589" t="s">
        <v>746</v>
      </c>
      <c r="E2344" s="40">
        <f t="shared" si="762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747</v>
      </c>
      <c r="D2345" s="589" t="s">
        <v>748</v>
      </c>
      <c r="E2345" s="40">
        <f t="shared" si="762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749</v>
      </c>
      <c r="C2346" s="626"/>
      <c r="D2346" s="603" t="s">
        <v>750</v>
      </c>
      <c r="E2346" s="40">
        <f t="shared" si="762"/>
        <v>0</v>
      </c>
      <c r="F2346" s="590">
        <f t="shared" ref="F2346:M2346" si="768">F2347</f>
        <v>0</v>
      </c>
      <c r="G2346" s="590">
        <f t="shared" si="768"/>
        <v>0</v>
      </c>
      <c r="H2346" s="590">
        <f t="shared" si="768"/>
        <v>0</v>
      </c>
      <c r="I2346" s="590">
        <f t="shared" si="768"/>
        <v>0</v>
      </c>
      <c r="J2346" s="590">
        <f t="shared" si="768"/>
        <v>0</v>
      </c>
      <c r="K2346" s="590">
        <f t="shared" si="768"/>
        <v>0</v>
      </c>
      <c r="L2346" s="590">
        <f t="shared" si="768"/>
        <v>0</v>
      </c>
      <c r="M2346" s="590">
        <f t="shared" si="768"/>
        <v>0</v>
      </c>
      <c r="N2346" s="23"/>
      <c r="O2346" s="23"/>
    </row>
    <row r="2347" spans="1:15">
      <c r="A2347" s="586"/>
      <c r="B2347" s="591"/>
      <c r="C2347" s="428" t="s">
        <v>751</v>
      </c>
      <c r="D2347" s="603" t="s">
        <v>752</v>
      </c>
      <c r="E2347" s="40">
        <f t="shared" si="762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753</v>
      </c>
      <c r="C2348" s="626"/>
      <c r="D2348" s="603" t="s">
        <v>754</v>
      </c>
      <c r="E2348" s="40">
        <f t="shared" si="762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62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755</v>
      </c>
      <c r="C2350" s="626"/>
      <c r="D2350" s="603" t="s">
        <v>756</v>
      </c>
      <c r="E2350" s="40">
        <f t="shared" si="762"/>
        <v>0</v>
      </c>
      <c r="F2350" s="590">
        <f t="shared" ref="F2350:M2351" si="769">F2351</f>
        <v>0</v>
      </c>
      <c r="G2350" s="590">
        <f t="shared" si="769"/>
        <v>0</v>
      </c>
      <c r="H2350" s="590">
        <f t="shared" si="769"/>
        <v>0</v>
      </c>
      <c r="I2350" s="590">
        <f t="shared" si="769"/>
        <v>0</v>
      </c>
      <c r="J2350" s="590">
        <f t="shared" si="769"/>
        <v>0</v>
      </c>
      <c r="K2350" s="590">
        <f t="shared" si="769"/>
        <v>0</v>
      </c>
      <c r="L2350" s="590">
        <f t="shared" si="769"/>
        <v>0</v>
      </c>
      <c r="M2350" s="590">
        <f t="shared" si="769"/>
        <v>0</v>
      </c>
      <c r="N2350" s="23"/>
      <c r="O2350" s="23"/>
    </row>
    <row r="2351" spans="1:15">
      <c r="A2351" s="586"/>
      <c r="B2351" s="708" t="s">
        <v>757</v>
      </c>
      <c r="C2351" s="709"/>
      <c r="D2351" s="603" t="s">
        <v>758</v>
      </c>
      <c r="E2351" s="40">
        <f t="shared" si="762"/>
        <v>0</v>
      </c>
      <c r="F2351" s="590">
        <f t="shared" si="769"/>
        <v>0</v>
      </c>
      <c r="G2351" s="590">
        <f t="shared" si="769"/>
        <v>0</v>
      </c>
      <c r="H2351" s="590">
        <f t="shared" si="769"/>
        <v>0</v>
      </c>
      <c r="I2351" s="590">
        <f t="shared" si="769"/>
        <v>0</v>
      </c>
      <c r="J2351" s="590">
        <f t="shared" si="769"/>
        <v>0</v>
      </c>
      <c r="K2351" s="590">
        <f t="shared" si="769"/>
        <v>0</v>
      </c>
      <c r="L2351" s="590">
        <f t="shared" si="769"/>
        <v>0</v>
      </c>
      <c r="M2351" s="590">
        <f t="shared" si="769"/>
        <v>0</v>
      </c>
      <c r="N2351" s="23"/>
      <c r="O2351" s="23"/>
    </row>
    <row r="2352" spans="1:15">
      <c r="A2352" s="586"/>
      <c r="B2352" s="591"/>
      <c r="C2352" s="594" t="s">
        <v>759</v>
      </c>
      <c r="D2352" s="603" t="s">
        <v>760</v>
      </c>
      <c r="E2352" s="40">
        <f t="shared" si="762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62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643</v>
      </c>
      <c r="C2354" s="626"/>
      <c r="D2354" s="603" t="s">
        <v>644</v>
      </c>
      <c r="E2354" s="40">
        <f t="shared" si="762"/>
        <v>0</v>
      </c>
      <c r="F2354" s="590">
        <f t="shared" ref="F2354:M2354" si="770">F2355</f>
        <v>0</v>
      </c>
      <c r="G2354" s="590">
        <f t="shared" si="770"/>
        <v>0</v>
      </c>
      <c r="H2354" s="590">
        <f t="shared" si="770"/>
        <v>0</v>
      </c>
      <c r="I2354" s="590">
        <f t="shared" si="770"/>
        <v>0</v>
      </c>
      <c r="J2354" s="590">
        <f t="shared" si="770"/>
        <v>0</v>
      </c>
      <c r="K2354" s="590">
        <f t="shared" si="770"/>
        <v>0</v>
      </c>
      <c r="L2354" s="590">
        <f t="shared" si="770"/>
        <v>0</v>
      </c>
      <c r="M2354" s="590">
        <f t="shared" si="770"/>
        <v>0</v>
      </c>
      <c r="N2354" s="23"/>
      <c r="O2354" s="23"/>
    </row>
    <row r="2355" spans="1:15">
      <c r="A2355" s="586"/>
      <c r="B2355" s="616" t="s">
        <v>645</v>
      </c>
      <c r="C2355" s="626"/>
      <c r="D2355" s="603" t="s">
        <v>646</v>
      </c>
      <c r="E2355" s="40">
        <f t="shared" si="762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776</v>
      </c>
      <c r="B2356" s="711"/>
      <c r="C2356" s="711"/>
      <c r="D2356" s="637"/>
      <c r="E2356" s="40">
        <f t="shared" si="762"/>
        <v>1211</v>
      </c>
      <c r="F2356" s="712"/>
      <c r="G2356" s="712">
        <f>G2357</f>
        <v>75</v>
      </c>
      <c r="H2356" s="712">
        <f t="shared" ref="H2356:M2356" si="771">H2357</f>
        <v>986</v>
      </c>
      <c r="I2356" s="712">
        <f t="shared" si="771"/>
        <v>75</v>
      </c>
      <c r="J2356" s="712">
        <f t="shared" si="771"/>
        <v>75</v>
      </c>
      <c r="K2356" s="712">
        <f t="shared" si="771"/>
        <v>300</v>
      </c>
      <c r="L2356" s="712">
        <f t="shared" si="771"/>
        <v>300</v>
      </c>
      <c r="M2356" s="712">
        <f t="shared" si="771"/>
        <v>300</v>
      </c>
      <c r="N2356" s="23"/>
      <c r="O2356" s="23"/>
    </row>
    <row r="2357" spans="1:15">
      <c r="A2357" s="952" t="s">
        <v>986</v>
      </c>
      <c r="B2357" s="952"/>
      <c r="C2357" s="110"/>
      <c r="D2357" s="110" t="s">
        <v>987</v>
      </c>
      <c r="E2357" s="40">
        <f t="shared" si="762"/>
        <v>1211</v>
      </c>
      <c r="F2357" s="712">
        <f t="shared" ref="F2357:M2357" si="772">F2359+F2360+F2361+F2362</f>
        <v>0</v>
      </c>
      <c r="G2357" s="60">
        <f t="shared" si="772"/>
        <v>75</v>
      </c>
      <c r="H2357" s="60">
        <f t="shared" si="772"/>
        <v>986</v>
      </c>
      <c r="I2357" s="60">
        <f t="shared" si="772"/>
        <v>75</v>
      </c>
      <c r="J2357" s="60">
        <f t="shared" si="772"/>
        <v>75</v>
      </c>
      <c r="K2357" s="60">
        <f t="shared" si="772"/>
        <v>300</v>
      </c>
      <c r="L2357" s="60">
        <f t="shared" si="772"/>
        <v>300</v>
      </c>
      <c r="M2357" s="60">
        <f t="shared" si="772"/>
        <v>300</v>
      </c>
      <c r="N2357" s="23"/>
      <c r="O2357" s="23"/>
    </row>
    <row r="2358" spans="1:15">
      <c r="A2358" s="878"/>
      <c r="B2358" s="1230" t="s">
        <v>986</v>
      </c>
      <c r="C2358" s="1230"/>
      <c r="D2358" s="110" t="s">
        <v>987</v>
      </c>
      <c r="E2358" s="40">
        <f t="shared" si="762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988</v>
      </c>
      <c r="D2359" s="879" t="s">
        <v>989</v>
      </c>
      <c r="E2359" s="40">
        <f t="shared" si="762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990</v>
      </c>
      <c r="D2360" s="879" t="s">
        <v>991</v>
      </c>
      <c r="E2360" s="40">
        <f t="shared" si="762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992</v>
      </c>
      <c r="D2361" s="879" t="s">
        <v>993</v>
      </c>
      <c r="E2361" s="40">
        <f t="shared" si="762"/>
        <v>911</v>
      </c>
      <c r="F2361" s="41"/>
      <c r="G2361" s="60">
        <f>G2320</f>
        <v>0</v>
      </c>
      <c r="H2361" s="60">
        <f t="shared" ref="H2361:M2361" si="773">H2320</f>
        <v>911</v>
      </c>
      <c r="I2361" s="60">
        <f t="shared" si="773"/>
        <v>0</v>
      </c>
      <c r="J2361" s="60">
        <f t="shared" si="773"/>
        <v>0</v>
      </c>
      <c r="K2361" s="60">
        <f t="shared" si="773"/>
        <v>0</v>
      </c>
      <c r="L2361" s="60">
        <f t="shared" si="773"/>
        <v>0</v>
      </c>
      <c r="M2361" s="60">
        <f t="shared" si="773"/>
        <v>0</v>
      </c>
      <c r="N2361" s="23"/>
      <c r="O2361" s="23"/>
    </row>
    <row r="2362" spans="1:15">
      <c r="A2362" s="46"/>
      <c r="B2362" s="953"/>
      <c r="C2362" s="37" t="s">
        <v>994</v>
      </c>
      <c r="D2362" s="879" t="s">
        <v>995</v>
      </c>
      <c r="E2362" s="40">
        <f t="shared" si="762"/>
        <v>300</v>
      </c>
      <c r="F2362" s="41"/>
      <c r="G2362" s="60">
        <f>G2243</f>
        <v>75</v>
      </c>
      <c r="H2362" s="60">
        <f t="shared" ref="H2362:M2362" si="774">H2243</f>
        <v>75</v>
      </c>
      <c r="I2362" s="60">
        <f t="shared" si="774"/>
        <v>75</v>
      </c>
      <c r="J2362" s="60">
        <f t="shared" si="774"/>
        <v>75</v>
      </c>
      <c r="K2362" s="60">
        <f t="shared" si="774"/>
        <v>300</v>
      </c>
      <c r="L2362" s="60">
        <f t="shared" si="774"/>
        <v>300</v>
      </c>
      <c r="M2362" s="60">
        <f t="shared" si="774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62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996</v>
      </c>
      <c r="B2364" s="883"/>
      <c r="C2364" s="884"/>
      <c r="D2364" s="665" t="s">
        <v>642</v>
      </c>
      <c r="E2364" s="956">
        <f t="shared" si="762"/>
        <v>0</v>
      </c>
      <c r="F2364" s="666">
        <f t="shared" ref="F2364:M2364" si="775">F2481+F2482+F2483</f>
        <v>0</v>
      </c>
      <c r="G2364" s="666">
        <f t="shared" si="775"/>
        <v>0</v>
      </c>
      <c r="H2364" s="666">
        <f t="shared" si="775"/>
        <v>0</v>
      </c>
      <c r="I2364" s="666">
        <f t="shared" si="775"/>
        <v>0</v>
      </c>
      <c r="J2364" s="666">
        <f t="shared" si="775"/>
        <v>0</v>
      </c>
      <c r="K2364" s="666">
        <f t="shared" si="775"/>
        <v>0</v>
      </c>
      <c r="L2364" s="666">
        <f t="shared" si="775"/>
        <v>0</v>
      </c>
      <c r="M2364" s="666">
        <f t="shared" si="775"/>
        <v>0</v>
      </c>
      <c r="N2364" s="23"/>
      <c r="O2364" s="23"/>
    </row>
    <row r="2365" spans="1:15">
      <c r="A2365" s="667"/>
      <c r="B2365" s="668" t="s">
        <v>524</v>
      </c>
      <c r="C2365" s="886"/>
      <c r="D2365" s="670"/>
      <c r="E2365" s="730">
        <f t="shared" si="762"/>
        <v>0</v>
      </c>
      <c r="F2365" s="671">
        <f t="shared" ref="F2365:M2365" si="776">F2366</f>
        <v>0</v>
      </c>
      <c r="G2365" s="671">
        <f t="shared" si="776"/>
        <v>0</v>
      </c>
      <c r="H2365" s="671">
        <f t="shared" si="776"/>
        <v>0</v>
      </c>
      <c r="I2365" s="671">
        <f t="shared" si="776"/>
        <v>0</v>
      </c>
      <c r="J2365" s="671">
        <f t="shared" si="776"/>
        <v>0</v>
      </c>
      <c r="K2365" s="671">
        <f t="shared" si="776"/>
        <v>0</v>
      </c>
      <c r="L2365" s="671">
        <f t="shared" si="776"/>
        <v>0</v>
      </c>
      <c r="M2365" s="671">
        <f t="shared" si="776"/>
        <v>0</v>
      </c>
      <c r="N2365" s="23"/>
      <c r="O2365" s="23"/>
    </row>
    <row r="2366" spans="1:15">
      <c r="A2366" s="957"/>
      <c r="B2366" s="672" t="s">
        <v>525</v>
      </c>
      <c r="C2366" s="673"/>
      <c r="D2366" s="674" t="s">
        <v>526</v>
      </c>
      <c r="E2366" s="40">
        <f t="shared" si="762"/>
        <v>0</v>
      </c>
      <c r="F2366" s="590">
        <f t="shared" ref="F2366:M2366" si="777">F2367+F2368+F2369+F2374+F2378+F2380+F2392+F2398+F2405</f>
        <v>0</v>
      </c>
      <c r="G2366" s="590">
        <f t="shared" si="777"/>
        <v>0</v>
      </c>
      <c r="H2366" s="590">
        <f t="shared" si="777"/>
        <v>0</v>
      </c>
      <c r="I2366" s="590">
        <f t="shared" si="777"/>
        <v>0</v>
      </c>
      <c r="J2366" s="590">
        <f t="shared" si="777"/>
        <v>0</v>
      </c>
      <c r="K2366" s="590">
        <f t="shared" si="777"/>
        <v>0</v>
      </c>
      <c r="L2366" s="590">
        <f t="shared" si="777"/>
        <v>0</v>
      </c>
      <c r="M2366" s="590">
        <f t="shared" si="777"/>
        <v>0</v>
      </c>
      <c r="N2366" s="23"/>
      <c r="O2366" s="23"/>
    </row>
    <row r="2367" spans="1:15">
      <c r="A2367" s="586"/>
      <c r="B2367" s="672"/>
      <c r="C2367" s="675" t="s">
        <v>527</v>
      </c>
      <c r="D2367" s="676" t="s">
        <v>528</v>
      </c>
      <c r="E2367" s="40">
        <f t="shared" si="762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529</v>
      </c>
      <c r="D2368" s="589" t="s">
        <v>530</v>
      </c>
      <c r="E2368" s="40">
        <f t="shared" si="762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531</v>
      </c>
      <c r="C2369" s="588"/>
      <c r="D2369" s="589" t="s">
        <v>532</v>
      </c>
      <c r="E2369" s="40">
        <f t="shared" si="762"/>
        <v>0</v>
      </c>
      <c r="F2369" s="448">
        <f t="shared" ref="F2369:M2369" si="778">F2370+F2371+F2372</f>
        <v>0</v>
      </c>
      <c r="G2369" s="448">
        <f t="shared" si="778"/>
        <v>0</v>
      </c>
      <c r="H2369" s="448">
        <f t="shared" si="778"/>
        <v>0</v>
      </c>
      <c r="I2369" s="448">
        <f t="shared" si="778"/>
        <v>0</v>
      </c>
      <c r="J2369" s="448">
        <f t="shared" si="778"/>
        <v>0</v>
      </c>
      <c r="K2369" s="448">
        <f t="shared" si="778"/>
        <v>0</v>
      </c>
      <c r="L2369" s="448">
        <f t="shared" si="778"/>
        <v>0</v>
      </c>
      <c r="M2369" s="448">
        <f t="shared" si="778"/>
        <v>0</v>
      </c>
      <c r="N2369" s="23"/>
      <c r="O2369" s="23"/>
    </row>
    <row r="2370" spans="1:15" hidden="1">
      <c r="A2370" s="586"/>
      <c r="B2370" s="616" t="s">
        <v>533</v>
      </c>
      <c r="C2370" s="588"/>
      <c r="D2370" s="589" t="s">
        <v>534</v>
      </c>
      <c r="E2370" s="40">
        <f t="shared" si="762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535</v>
      </c>
      <c r="C2371" s="594"/>
      <c r="D2371" s="589" t="s">
        <v>129</v>
      </c>
      <c r="E2371" s="40">
        <f t="shared" si="762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536</v>
      </c>
      <c r="C2372" s="592"/>
      <c r="D2372" s="589" t="s">
        <v>537</v>
      </c>
      <c r="E2372" s="40">
        <f t="shared" si="762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62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538</v>
      </c>
      <c r="C2374" s="592"/>
      <c r="D2374" s="589" t="s">
        <v>539</v>
      </c>
      <c r="E2374" s="40">
        <f t="shared" si="762"/>
        <v>0</v>
      </c>
      <c r="F2374" s="448">
        <f t="shared" ref="F2374:M2374" si="779">F2375+F2376+F2377</f>
        <v>0</v>
      </c>
      <c r="G2374" s="448">
        <f t="shared" si="779"/>
        <v>0</v>
      </c>
      <c r="H2374" s="448">
        <f t="shared" si="779"/>
        <v>0</v>
      </c>
      <c r="I2374" s="448">
        <f t="shared" si="779"/>
        <v>0</v>
      </c>
      <c r="J2374" s="448">
        <f t="shared" si="779"/>
        <v>0</v>
      </c>
      <c r="K2374" s="448">
        <f t="shared" si="779"/>
        <v>0</v>
      </c>
      <c r="L2374" s="448">
        <f t="shared" si="779"/>
        <v>0</v>
      </c>
      <c r="M2374" s="448">
        <f t="shared" si="779"/>
        <v>0</v>
      </c>
      <c r="N2374" s="23"/>
      <c r="O2374" s="23"/>
    </row>
    <row r="2375" spans="1:15" hidden="1">
      <c r="A2375" s="586"/>
      <c r="B2375" s="591"/>
      <c r="C2375" s="592" t="s">
        <v>540</v>
      </c>
      <c r="D2375" s="589" t="s">
        <v>541</v>
      </c>
      <c r="E2375" s="40">
        <f t="shared" si="762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542</v>
      </c>
      <c r="D2376" s="595" t="s">
        <v>543</v>
      </c>
      <c r="E2376" s="40">
        <f t="shared" si="762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544</v>
      </c>
      <c r="D2377" s="597" t="s">
        <v>545</v>
      </c>
      <c r="E2377" s="40">
        <f t="shared" ref="E2377:E2440" si="780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546</v>
      </c>
      <c r="C2378" s="599"/>
      <c r="D2378" s="600" t="s">
        <v>547</v>
      </c>
      <c r="E2378" s="40">
        <f t="shared" si="780"/>
        <v>0</v>
      </c>
      <c r="F2378" s="448">
        <f t="shared" ref="F2378:M2378" si="781">F2379</f>
        <v>0</v>
      </c>
      <c r="G2378" s="448">
        <f t="shared" si="781"/>
        <v>0</v>
      </c>
      <c r="H2378" s="448">
        <f t="shared" si="781"/>
        <v>0</v>
      </c>
      <c r="I2378" s="448">
        <f t="shared" si="781"/>
        <v>0</v>
      </c>
      <c r="J2378" s="448">
        <f t="shared" si="781"/>
        <v>0</v>
      </c>
      <c r="K2378" s="448">
        <f t="shared" si="781"/>
        <v>0</v>
      </c>
      <c r="L2378" s="448">
        <f t="shared" si="781"/>
        <v>0</v>
      </c>
      <c r="M2378" s="448">
        <f t="shared" si="781"/>
        <v>0</v>
      </c>
      <c r="N2378" s="23"/>
      <c r="O2378" s="23"/>
    </row>
    <row r="2379" spans="1:15" hidden="1">
      <c r="A2379" s="586"/>
      <c r="B2379" s="598" t="s">
        <v>548</v>
      </c>
      <c r="C2379" s="602"/>
      <c r="D2379" s="600" t="s">
        <v>549</v>
      </c>
      <c r="E2379" s="40">
        <f t="shared" si="780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1" hidden="1">
      <c r="A2380" s="586"/>
      <c r="B2380" s="601"/>
      <c r="C2380" s="592" t="s">
        <v>550</v>
      </c>
      <c r="D2380" s="600" t="s">
        <v>551</v>
      </c>
      <c r="E2380" s="40">
        <f t="shared" si="780"/>
        <v>0</v>
      </c>
      <c r="F2380" s="448">
        <f t="shared" ref="F2380:M2380" si="782">F2381</f>
        <v>0</v>
      </c>
      <c r="G2380" s="448">
        <f t="shared" si="782"/>
        <v>0</v>
      </c>
      <c r="H2380" s="448">
        <f t="shared" si="782"/>
        <v>0</v>
      </c>
      <c r="I2380" s="448">
        <f t="shared" si="782"/>
        <v>0</v>
      </c>
      <c r="J2380" s="448">
        <f t="shared" si="782"/>
        <v>0</v>
      </c>
      <c r="K2380" s="448">
        <f t="shared" si="782"/>
        <v>0</v>
      </c>
      <c r="L2380" s="448">
        <f t="shared" si="782"/>
        <v>0</v>
      </c>
      <c r="M2380" s="448">
        <f t="shared" si="782"/>
        <v>0</v>
      </c>
      <c r="N2380" s="23"/>
      <c r="O2380" s="23"/>
    </row>
    <row r="2381" spans="1:15">
      <c r="A2381" s="586"/>
      <c r="B2381" s="1346" t="s">
        <v>764</v>
      </c>
      <c r="C2381" s="1347"/>
      <c r="D2381" s="603" t="s">
        <v>553</v>
      </c>
      <c r="E2381" s="40">
        <f t="shared" si="780"/>
        <v>0</v>
      </c>
      <c r="F2381" s="448">
        <f t="shared" ref="F2381:M2381" si="783">F2382+F2383+F2384+F2385+F2386+F2387+F2388+F2389+F2390+F2391</f>
        <v>0</v>
      </c>
      <c r="G2381" s="448">
        <f t="shared" si="783"/>
        <v>0</v>
      </c>
      <c r="H2381" s="448">
        <f t="shared" si="783"/>
        <v>0</v>
      </c>
      <c r="I2381" s="448">
        <f t="shared" si="783"/>
        <v>0</v>
      </c>
      <c r="J2381" s="448">
        <f t="shared" si="783"/>
        <v>0</v>
      </c>
      <c r="K2381" s="448">
        <f t="shared" si="783"/>
        <v>0</v>
      </c>
      <c r="L2381" s="448">
        <f t="shared" si="783"/>
        <v>0</v>
      </c>
      <c r="M2381" s="448">
        <f t="shared" si="783"/>
        <v>0</v>
      </c>
      <c r="N2381" s="23"/>
      <c r="O2381" s="23"/>
    </row>
    <row r="2382" spans="1:15" ht="0.75" customHeight="1">
      <c r="A2382" s="586"/>
      <c r="B2382" s="604"/>
      <c r="C2382" s="605" t="s">
        <v>554</v>
      </c>
      <c r="D2382" s="606" t="s">
        <v>555</v>
      </c>
      <c r="E2382" s="40">
        <f t="shared" si="780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556</v>
      </c>
      <c r="D2383" s="597" t="s">
        <v>557</v>
      </c>
      <c r="E2383" s="40">
        <f t="shared" si="780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558</v>
      </c>
      <c r="D2384" s="603" t="s">
        <v>559</v>
      </c>
      <c r="E2384" s="40">
        <f t="shared" si="780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560</v>
      </c>
      <c r="D2385" s="589" t="s">
        <v>561</v>
      </c>
      <c r="E2385" s="40">
        <f t="shared" si="780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562</v>
      </c>
      <c r="D2386" s="589" t="s">
        <v>563</v>
      </c>
      <c r="E2386" s="40">
        <f t="shared" si="780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1" hidden="1">
      <c r="A2387" s="586"/>
      <c r="B2387" s="591"/>
      <c r="C2387" s="592" t="s">
        <v>564</v>
      </c>
      <c r="D2387" s="589" t="s">
        <v>565</v>
      </c>
      <c r="E2387" s="40">
        <f t="shared" si="780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1" hidden="1">
      <c r="A2388" s="586"/>
      <c r="B2388" s="591"/>
      <c r="C2388" s="592" t="s">
        <v>566</v>
      </c>
      <c r="D2388" s="589" t="s">
        <v>567</v>
      </c>
      <c r="E2388" s="40">
        <f t="shared" si="780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1" hidden="1">
      <c r="A2389" s="586"/>
      <c r="B2389" s="611"/>
      <c r="C2389" s="592" t="s">
        <v>568</v>
      </c>
      <c r="D2389" s="589" t="s">
        <v>569</v>
      </c>
      <c r="E2389" s="40">
        <f t="shared" si="780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1" hidden="1">
      <c r="A2390" s="586"/>
      <c r="B2390" s="611"/>
      <c r="C2390" s="592" t="s">
        <v>570</v>
      </c>
      <c r="D2390" s="589" t="s">
        <v>571</v>
      </c>
      <c r="E2390" s="40">
        <f t="shared" si="780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idden="1">
      <c r="A2391" s="586"/>
      <c r="B2391" s="611"/>
      <c r="C2391" s="592" t="s">
        <v>572</v>
      </c>
      <c r="D2391" s="589" t="s">
        <v>573</v>
      </c>
      <c r="E2391" s="40">
        <f t="shared" si="780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578</v>
      </c>
      <c r="D2392" s="589" t="s">
        <v>579</v>
      </c>
      <c r="E2392" s="40">
        <f t="shared" si="780"/>
        <v>0</v>
      </c>
      <c r="F2392" s="590">
        <f t="shared" ref="F2392:M2392" si="784">F2393+F2395</f>
        <v>0</v>
      </c>
      <c r="G2392" s="590">
        <f t="shared" si="784"/>
        <v>0</v>
      </c>
      <c r="H2392" s="590">
        <f t="shared" si="784"/>
        <v>0</v>
      </c>
      <c r="I2392" s="590">
        <f t="shared" si="784"/>
        <v>0</v>
      </c>
      <c r="J2392" s="590">
        <f t="shared" si="784"/>
        <v>0</v>
      </c>
      <c r="K2392" s="590">
        <f t="shared" si="784"/>
        <v>0</v>
      </c>
      <c r="L2392" s="590">
        <f t="shared" si="784"/>
        <v>0</v>
      </c>
      <c r="M2392" s="590">
        <f t="shared" si="784"/>
        <v>0</v>
      </c>
      <c r="N2392" s="23"/>
      <c r="O2392" s="23"/>
    </row>
    <row r="2393" spans="1:15">
      <c r="A2393" s="533"/>
      <c r="B2393" s="427" t="s">
        <v>580</v>
      </c>
      <c r="C2393" s="429" t="s">
        <v>581</v>
      </c>
      <c r="D2393" s="423" t="s">
        <v>582</v>
      </c>
      <c r="E2393" s="94">
        <f t="shared" si="780"/>
        <v>0</v>
      </c>
      <c r="F2393" s="448">
        <f t="shared" ref="F2393:M2393" si="785">F2394</f>
        <v>0</v>
      </c>
      <c r="G2393" s="448">
        <f t="shared" si="785"/>
        <v>0</v>
      </c>
      <c r="H2393" s="448">
        <f t="shared" si="785"/>
        <v>0</v>
      </c>
      <c r="I2393" s="448">
        <f t="shared" si="785"/>
        <v>0</v>
      </c>
      <c r="J2393" s="448">
        <f t="shared" si="785"/>
        <v>0</v>
      </c>
      <c r="K2393" s="448">
        <f t="shared" si="785"/>
        <v>0</v>
      </c>
      <c r="L2393" s="448">
        <f t="shared" si="785"/>
        <v>0</v>
      </c>
      <c r="M2393" s="448">
        <f t="shared" si="785"/>
        <v>0</v>
      </c>
      <c r="N2393" s="23"/>
      <c r="O2393" s="23"/>
    </row>
    <row r="2394" spans="1:15">
      <c r="A2394" s="586"/>
      <c r="B2394" s="611"/>
      <c r="C2394" s="594" t="s">
        <v>783</v>
      </c>
      <c r="D2394" s="589" t="s">
        <v>784</v>
      </c>
      <c r="E2394" s="40">
        <f t="shared" si="780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587</v>
      </c>
      <c r="C2395" s="450"/>
      <c r="D2395" s="433" t="s">
        <v>588</v>
      </c>
      <c r="E2395" s="94">
        <f t="shared" si="780"/>
        <v>0</v>
      </c>
      <c r="F2395" s="448">
        <f t="shared" ref="F2395:M2395" si="786">F2396+F2397</f>
        <v>0</v>
      </c>
      <c r="G2395" s="448">
        <f t="shared" si="786"/>
        <v>0</v>
      </c>
      <c r="H2395" s="448">
        <f t="shared" si="786"/>
        <v>0</v>
      </c>
      <c r="I2395" s="448">
        <f t="shared" si="786"/>
        <v>0</v>
      </c>
      <c r="J2395" s="448">
        <f t="shared" si="786"/>
        <v>0</v>
      </c>
      <c r="K2395" s="448">
        <f t="shared" si="786"/>
        <v>0</v>
      </c>
      <c r="L2395" s="448">
        <f t="shared" si="786"/>
        <v>0</v>
      </c>
      <c r="M2395" s="448">
        <f t="shared" si="786"/>
        <v>0</v>
      </c>
      <c r="N2395" s="23"/>
      <c r="O2395" s="23"/>
    </row>
    <row r="2396" spans="1:15" ht="0.75" customHeight="1">
      <c r="A2396" s="533"/>
      <c r="B2396" s="449"/>
      <c r="C2396" s="450" t="s">
        <v>589</v>
      </c>
      <c r="D2396" s="433" t="s">
        <v>590</v>
      </c>
      <c r="E2396" s="94">
        <f t="shared" si="780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591</v>
      </c>
      <c r="D2397" s="433" t="s">
        <v>592</v>
      </c>
      <c r="E2397" s="94">
        <f t="shared" si="780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815</v>
      </c>
      <c r="C2398" s="425"/>
      <c r="D2398" s="423" t="s">
        <v>594</v>
      </c>
      <c r="E2398" s="94">
        <f t="shared" si="780"/>
        <v>0</v>
      </c>
      <c r="F2398" s="448">
        <f t="shared" ref="F2398:M2398" si="787">F2399</f>
        <v>0</v>
      </c>
      <c r="G2398" s="448">
        <f t="shared" si="787"/>
        <v>0</v>
      </c>
      <c r="H2398" s="448">
        <f t="shared" si="787"/>
        <v>0</v>
      </c>
      <c r="I2398" s="448">
        <f t="shared" si="787"/>
        <v>0</v>
      </c>
      <c r="J2398" s="448">
        <f t="shared" si="787"/>
        <v>0</v>
      </c>
      <c r="K2398" s="448">
        <f t="shared" si="787"/>
        <v>0</v>
      </c>
      <c r="L2398" s="448">
        <f t="shared" si="787"/>
        <v>0</v>
      </c>
      <c r="M2398" s="448">
        <f t="shared" si="787"/>
        <v>0</v>
      </c>
      <c r="N2398" s="23"/>
      <c r="O2398" s="23"/>
    </row>
    <row r="2399" spans="1:15">
      <c r="A2399" s="533"/>
      <c r="B2399" s="452" t="s">
        <v>595</v>
      </c>
      <c r="C2399" s="422"/>
      <c r="D2399" s="423" t="s">
        <v>596</v>
      </c>
      <c r="E2399" s="94">
        <f t="shared" si="780"/>
        <v>0</v>
      </c>
      <c r="F2399" s="448">
        <f t="shared" ref="F2399:M2399" si="788">F2400+F2401+F2402+F2403</f>
        <v>0</v>
      </c>
      <c r="G2399" s="448">
        <f t="shared" si="788"/>
        <v>0</v>
      </c>
      <c r="H2399" s="448">
        <f t="shared" si="788"/>
        <v>0</v>
      </c>
      <c r="I2399" s="448">
        <f t="shared" si="788"/>
        <v>0</v>
      </c>
      <c r="J2399" s="448">
        <f t="shared" si="788"/>
        <v>0</v>
      </c>
      <c r="K2399" s="448">
        <f t="shared" si="788"/>
        <v>0</v>
      </c>
      <c r="L2399" s="448">
        <f t="shared" si="788"/>
        <v>0</v>
      </c>
      <c r="M2399" s="448">
        <f t="shared" si="788"/>
        <v>0</v>
      </c>
      <c r="N2399" s="23"/>
      <c r="O2399" s="23"/>
    </row>
    <row r="2400" spans="1:15" hidden="1">
      <c r="A2400" s="533"/>
      <c r="B2400" s="453"/>
      <c r="C2400" s="422" t="s">
        <v>597</v>
      </c>
      <c r="D2400" s="423" t="s">
        <v>598</v>
      </c>
      <c r="E2400" s="94">
        <f t="shared" si="780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599</v>
      </c>
      <c r="D2401" s="423" t="s">
        <v>600</v>
      </c>
      <c r="E2401" s="94">
        <f t="shared" si="780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601</v>
      </c>
      <c r="D2402" s="423" t="s">
        <v>602</v>
      </c>
      <c r="E2402" s="94">
        <f t="shared" si="780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603</v>
      </c>
      <c r="D2403" s="423" t="s">
        <v>604</v>
      </c>
      <c r="E2403" s="94">
        <f t="shared" si="780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0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605</v>
      </c>
      <c r="C2405" s="456"/>
      <c r="D2405" s="423" t="s">
        <v>606</v>
      </c>
      <c r="E2405" s="94">
        <f t="shared" si="780"/>
        <v>0</v>
      </c>
      <c r="F2405" s="448">
        <f t="shared" ref="F2405:M2405" si="789">F2406+F2407+F2408+F2409+F2410+F2411+F2412+F2413+F2414</f>
        <v>0</v>
      </c>
      <c r="G2405" s="448">
        <f t="shared" si="789"/>
        <v>0</v>
      </c>
      <c r="H2405" s="448">
        <f t="shared" si="789"/>
        <v>0</v>
      </c>
      <c r="I2405" s="448">
        <f t="shared" si="789"/>
        <v>0</v>
      </c>
      <c r="J2405" s="448">
        <f t="shared" si="789"/>
        <v>0</v>
      </c>
      <c r="K2405" s="448">
        <f t="shared" si="789"/>
        <v>0</v>
      </c>
      <c r="L2405" s="448">
        <f t="shared" si="789"/>
        <v>0</v>
      </c>
      <c r="M2405" s="448">
        <f t="shared" si="789"/>
        <v>0</v>
      </c>
      <c r="N2405" s="23"/>
      <c r="O2405" s="23"/>
    </row>
    <row r="2406" spans="1:15" hidden="1">
      <c r="A2406" s="533"/>
      <c r="B2406" s="457" t="s">
        <v>607</v>
      </c>
      <c r="C2406" s="456"/>
      <c r="D2406" s="423" t="s">
        <v>608</v>
      </c>
      <c r="E2406" s="94">
        <f t="shared" si="780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609</v>
      </c>
      <c r="C2407" s="456"/>
      <c r="D2407" s="459" t="s">
        <v>610</v>
      </c>
      <c r="E2407" s="94">
        <f t="shared" si="780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611</v>
      </c>
      <c r="C2408" s="742"/>
      <c r="D2408" s="433" t="s">
        <v>612</v>
      </c>
      <c r="E2408" s="94">
        <f t="shared" si="780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613</v>
      </c>
      <c r="C2409" s="428"/>
      <c r="D2409" s="423" t="s">
        <v>614</v>
      </c>
      <c r="E2409" s="94">
        <f t="shared" si="780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615</v>
      </c>
      <c r="C2410" s="428"/>
      <c r="D2410" s="423" t="s">
        <v>616</v>
      </c>
      <c r="E2410" s="94">
        <f t="shared" si="780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617</v>
      </c>
      <c r="C2411" s="744"/>
      <c r="D2411" s="423" t="s">
        <v>618</v>
      </c>
      <c r="E2411" s="94">
        <f t="shared" si="780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621</v>
      </c>
      <c r="C2412" s="744"/>
      <c r="D2412" s="423" t="s">
        <v>622</v>
      </c>
      <c r="E2412" s="94">
        <f t="shared" si="780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623</v>
      </c>
      <c r="C2413" s="428"/>
      <c r="D2413" s="423" t="s">
        <v>624</v>
      </c>
      <c r="E2413" s="94">
        <f t="shared" si="780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625</v>
      </c>
      <c r="C2414" s="428"/>
      <c r="D2414" s="423" t="s">
        <v>626</v>
      </c>
      <c r="E2414" s="94">
        <f t="shared" si="780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629</v>
      </c>
      <c r="C2415" s="745"/>
      <c r="D2415" s="423" t="s">
        <v>630</v>
      </c>
      <c r="E2415" s="94">
        <f t="shared" si="780"/>
        <v>0</v>
      </c>
      <c r="F2415" s="448">
        <f t="shared" ref="F2415:M2415" si="790">F2416+F2420</f>
        <v>0</v>
      </c>
      <c r="G2415" s="448">
        <f t="shared" si="790"/>
        <v>0</v>
      </c>
      <c r="H2415" s="448">
        <f t="shared" si="790"/>
        <v>0</v>
      </c>
      <c r="I2415" s="448">
        <f t="shared" si="790"/>
        <v>0</v>
      </c>
      <c r="J2415" s="448">
        <f t="shared" si="790"/>
        <v>0</v>
      </c>
      <c r="K2415" s="448">
        <f t="shared" si="790"/>
        <v>0</v>
      </c>
      <c r="L2415" s="448">
        <f t="shared" si="790"/>
        <v>0</v>
      </c>
      <c r="M2415" s="448">
        <f t="shared" si="790"/>
        <v>0</v>
      </c>
      <c r="N2415" s="23"/>
      <c r="O2415" s="23"/>
    </row>
    <row r="2416" spans="1:15" ht="1.5" hidden="1" customHeight="1">
      <c r="A2416" s="533"/>
      <c r="B2416" s="427" t="s">
        <v>798</v>
      </c>
      <c r="C2416" s="745"/>
      <c r="D2416" s="423" t="s">
        <v>632</v>
      </c>
      <c r="E2416" s="94">
        <f t="shared" si="780"/>
        <v>0</v>
      </c>
      <c r="F2416" s="448">
        <f t="shared" ref="F2416:M2416" si="791">F2417+F2418</f>
        <v>0</v>
      </c>
      <c r="G2416" s="448">
        <f t="shared" si="791"/>
        <v>0</v>
      </c>
      <c r="H2416" s="448">
        <f t="shared" si="791"/>
        <v>0</v>
      </c>
      <c r="I2416" s="448">
        <f t="shared" si="791"/>
        <v>0</v>
      </c>
      <c r="J2416" s="448">
        <f t="shared" si="791"/>
        <v>0</v>
      </c>
      <c r="K2416" s="448">
        <f t="shared" si="791"/>
        <v>0</v>
      </c>
      <c r="L2416" s="448">
        <f t="shared" si="791"/>
        <v>0</v>
      </c>
      <c r="M2416" s="448">
        <f t="shared" si="791"/>
        <v>0</v>
      </c>
      <c r="N2416" s="23"/>
      <c r="O2416" s="23"/>
    </row>
    <row r="2417" spans="1:15" ht="21.4" hidden="1">
      <c r="A2417" s="533"/>
      <c r="B2417" s="452"/>
      <c r="C2417" s="469" t="s">
        <v>633</v>
      </c>
      <c r="D2417" s="423" t="s">
        <v>634</v>
      </c>
      <c r="E2417" s="94">
        <f t="shared" si="780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635</v>
      </c>
      <c r="C2418" s="680"/>
      <c r="D2418" s="423" t="s">
        <v>636</v>
      </c>
      <c r="E2418" s="94">
        <f t="shared" si="780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0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637</v>
      </c>
      <c r="C2420" s="747"/>
      <c r="D2420" s="423" t="s">
        <v>638</v>
      </c>
      <c r="E2420" s="94">
        <f t="shared" si="780"/>
        <v>0</v>
      </c>
      <c r="F2420" s="448">
        <f t="shared" ref="F2420:M2420" si="792">F2421+F2422</f>
        <v>0</v>
      </c>
      <c r="G2420" s="448">
        <f t="shared" si="792"/>
        <v>0</v>
      </c>
      <c r="H2420" s="448">
        <f t="shared" si="792"/>
        <v>0</v>
      </c>
      <c r="I2420" s="448">
        <f t="shared" si="792"/>
        <v>0</v>
      </c>
      <c r="J2420" s="448">
        <f t="shared" si="792"/>
        <v>0</v>
      </c>
      <c r="K2420" s="448">
        <f t="shared" si="792"/>
        <v>0</v>
      </c>
      <c r="L2420" s="448">
        <f t="shared" si="792"/>
        <v>0</v>
      </c>
      <c r="M2420" s="448">
        <f t="shared" si="792"/>
        <v>0</v>
      </c>
      <c r="N2420" s="23"/>
      <c r="O2420" s="23"/>
    </row>
    <row r="2421" spans="1:15" hidden="1">
      <c r="A2421" s="533"/>
      <c r="B2421" s="427" t="s">
        <v>639</v>
      </c>
      <c r="C2421" s="428"/>
      <c r="D2421" s="423" t="s">
        <v>640</v>
      </c>
      <c r="E2421" s="94">
        <f t="shared" si="780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641</v>
      </c>
      <c r="C2422" s="429"/>
      <c r="D2422" s="423" t="s">
        <v>642</v>
      </c>
      <c r="E2422" s="94">
        <f t="shared" si="780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643</v>
      </c>
      <c r="C2423" s="454"/>
      <c r="D2423" s="423" t="s">
        <v>644</v>
      </c>
      <c r="E2423" s="94">
        <f t="shared" si="780"/>
        <v>0</v>
      </c>
      <c r="F2423" s="448">
        <f t="shared" ref="F2423:M2423" si="793">F2424</f>
        <v>0</v>
      </c>
      <c r="G2423" s="448">
        <f t="shared" si="793"/>
        <v>0</v>
      </c>
      <c r="H2423" s="448">
        <f t="shared" si="793"/>
        <v>0</v>
      </c>
      <c r="I2423" s="448">
        <f t="shared" si="793"/>
        <v>0</v>
      </c>
      <c r="J2423" s="448">
        <f t="shared" si="793"/>
        <v>0</v>
      </c>
      <c r="K2423" s="448">
        <f t="shared" si="793"/>
        <v>0</v>
      </c>
      <c r="L2423" s="448">
        <f t="shared" si="793"/>
        <v>0</v>
      </c>
      <c r="M2423" s="448">
        <f t="shared" si="793"/>
        <v>0</v>
      </c>
      <c r="N2423" s="23"/>
      <c r="O2423" s="23"/>
    </row>
    <row r="2424" spans="1:15" hidden="1">
      <c r="A2424" s="578"/>
      <c r="B2424" s="951" t="s">
        <v>645</v>
      </c>
      <c r="C2424" s="642"/>
      <c r="D2424" s="584" t="s">
        <v>646</v>
      </c>
      <c r="E2424" s="22">
        <f t="shared" si="780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333" t="s">
        <v>647</v>
      </c>
      <c r="B2425" s="1334"/>
      <c r="C2425" s="1335"/>
      <c r="D2425" s="354"/>
      <c r="E2425" s="859">
        <f t="shared" si="780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650</v>
      </c>
      <c r="C2426" s="683"/>
      <c r="D2426" s="597" t="s">
        <v>651</v>
      </c>
      <c r="E2426" s="40">
        <f t="shared" si="780"/>
        <v>0</v>
      </c>
      <c r="F2426" s="448">
        <f t="shared" ref="F2426:M2426" si="794">F2427</f>
        <v>0</v>
      </c>
      <c r="G2426" s="448">
        <f t="shared" si="794"/>
        <v>0</v>
      </c>
      <c r="H2426" s="448">
        <f t="shared" si="794"/>
        <v>0</v>
      </c>
      <c r="I2426" s="448">
        <f t="shared" si="794"/>
        <v>0</v>
      </c>
      <c r="J2426" s="448">
        <f t="shared" si="794"/>
        <v>0</v>
      </c>
      <c r="K2426" s="448">
        <f t="shared" si="794"/>
        <v>0</v>
      </c>
      <c r="L2426" s="448">
        <f t="shared" si="794"/>
        <v>0</v>
      </c>
      <c r="M2426" s="448">
        <f t="shared" si="794"/>
        <v>0</v>
      </c>
      <c r="N2426" s="23"/>
      <c r="O2426" s="23"/>
    </row>
    <row r="2427" spans="1:15" ht="11.25" customHeight="1">
      <c r="A2427" s="586"/>
      <c r="B2427" s="601" t="s">
        <v>652</v>
      </c>
      <c r="C2427" s="619"/>
      <c r="D2427" s="603" t="s">
        <v>653</v>
      </c>
      <c r="E2427" s="40">
        <f t="shared" si="780"/>
        <v>0</v>
      </c>
      <c r="F2427" s="448">
        <f t="shared" ref="F2427:M2427" si="795">F2428+F2429+F2430+F2431+F2432+F2433+F2434+F2435</f>
        <v>0</v>
      </c>
      <c r="G2427" s="448">
        <f t="shared" si="795"/>
        <v>0</v>
      </c>
      <c r="H2427" s="448">
        <f t="shared" si="795"/>
        <v>0</v>
      </c>
      <c r="I2427" s="448">
        <f t="shared" si="795"/>
        <v>0</v>
      </c>
      <c r="J2427" s="448">
        <f t="shared" si="795"/>
        <v>0</v>
      </c>
      <c r="K2427" s="448">
        <f t="shared" si="795"/>
        <v>0</v>
      </c>
      <c r="L2427" s="448">
        <f t="shared" si="795"/>
        <v>0</v>
      </c>
      <c r="M2427" s="448">
        <f t="shared" si="795"/>
        <v>0</v>
      </c>
      <c r="N2427" s="23"/>
      <c r="O2427" s="23"/>
    </row>
    <row r="2428" spans="1:15" hidden="1">
      <c r="A2428" s="586"/>
      <c r="B2428" s="684"/>
      <c r="C2428" s="685" t="s">
        <v>654</v>
      </c>
      <c r="D2428" s="597" t="s">
        <v>655</v>
      </c>
      <c r="E2428" s="40">
        <f t="shared" si="780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1.35" hidden="1">
      <c r="A2429" s="586"/>
      <c r="B2429" s="684"/>
      <c r="C2429" s="686" t="s">
        <v>656</v>
      </c>
      <c r="D2429" s="687" t="s">
        <v>657</v>
      </c>
      <c r="E2429" s="40">
        <f t="shared" si="780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1" hidden="1">
      <c r="A2430" s="586"/>
      <c r="B2430" s="684"/>
      <c r="C2430" s="686" t="s">
        <v>658</v>
      </c>
      <c r="D2430" s="687" t="s">
        <v>659</v>
      </c>
      <c r="E2430" s="40">
        <f t="shared" si="780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0.65" hidden="1">
      <c r="A2431" s="586"/>
      <c r="B2431" s="684"/>
      <c r="C2431" s="685" t="s">
        <v>660</v>
      </c>
      <c r="D2431" s="597" t="s">
        <v>661</v>
      </c>
      <c r="E2431" s="40">
        <f t="shared" si="780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1.35" hidden="1">
      <c r="A2432" s="586"/>
      <c r="B2432" s="618"/>
      <c r="C2432" s="688" t="s">
        <v>662</v>
      </c>
      <c r="D2432" s="623" t="s">
        <v>663</v>
      </c>
      <c r="E2432" s="40">
        <f t="shared" si="780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20.65" hidden="1">
      <c r="A2433" s="586"/>
      <c r="B2433" s="651"/>
      <c r="C2433" s="652" t="s">
        <v>664</v>
      </c>
      <c r="D2433" s="689" t="s">
        <v>665</v>
      </c>
      <c r="E2433" s="40">
        <f t="shared" si="780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0.65" hidden="1">
      <c r="A2434" s="586"/>
      <c r="B2434" s="690"/>
      <c r="C2434" s="652" t="s">
        <v>666</v>
      </c>
      <c r="D2434" s="689" t="s">
        <v>667</v>
      </c>
      <c r="E2434" s="40">
        <f t="shared" si="780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668</v>
      </c>
      <c r="D2435" s="603" t="s">
        <v>669</v>
      </c>
      <c r="E2435" s="40">
        <f t="shared" si="780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0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674</v>
      </c>
      <c r="C2437" s="694"/>
      <c r="D2437" s="603" t="s">
        <v>675</v>
      </c>
      <c r="E2437" s="40">
        <f t="shared" si="780"/>
        <v>0</v>
      </c>
      <c r="F2437" s="448">
        <f t="shared" ref="F2437:M2437" si="796">F2438</f>
        <v>0</v>
      </c>
      <c r="G2437" s="448">
        <f t="shared" si="796"/>
        <v>0</v>
      </c>
      <c r="H2437" s="448">
        <f t="shared" si="796"/>
        <v>0</v>
      </c>
      <c r="I2437" s="448">
        <f t="shared" si="796"/>
        <v>0</v>
      </c>
      <c r="J2437" s="448">
        <f t="shared" si="796"/>
        <v>0</v>
      </c>
      <c r="K2437" s="448">
        <f t="shared" si="796"/>
        <v>0</v>
      </c>
      <c r="L2437" s="448">
        <f t="shared" si="796"/>
        <v>0</v>
      </c>
      <c r="M2437" s="448">
        <f t="shared" si="796"/>
        <v>0</v>
      </c>
      <c r="N2437" s="23"/>
      <c r="O2437" s="23"/>
    </row>
    <row r="2438" spans="1:15" ht="11.25" customHeight="1">
      <c r="A2438" s="586"/>
      <c r="B2438" s="695" t="s">
        <v>676</v>
      </c>
      <c r="C2438" s="619"/>
      <c r="D2438" s="589" t="s">
        <v>582</v>
      </c>
      <c r="E2438" s="40">
        <f t="shared" si="780"/>
        <v>0</v>
      </c>
      <c r="F2438" s="448">
        <f t="shared" ref="F2438:M2438" si="797">F2442+F2443+F2444+F2445+F2446+F2447+F2448</f>
        <v>0</v>
      </c>
      <c r="G2438" s="448">
        <f t="shared" si="797"/>
        <v>0</v>
      </c>
      <c r="H2438" s="448">
        <f t="shared" si="797"/>
        <v>0</v>
      </c>
      <c r="I2438" s="448">
        <f t="shared" si="797"/>
        <v>0</v>
      </c>
      <c r="J2438" s="448">
        <f t="shared" si="797"/>
        <v>0</v>
      </c>
      <c r="K2438" s="448">
        <f t="shared" si="797"/>
        <v>0</v>
      </c>
      <c r="L2438" s="448">
        <f t="shared" si="797"/>
        <v>0</v>
      </c>
      <c r="M2438" s="448">
        <f t="shared" si="797"/>
        <v>0</v>
      </c>
      <c r="N2438" s="23"/>
      <c r="O2438" s="23"/>
    </row>
    <row r="2439" spans="1:15" hidden="1">
      <c r="A2439" s="586"/>
      <c r="B2439" s="696"/>
      <c r="C2439" s="697" t="s">
        <v>677</v>
      </c>
      <c r="D2439" s="698" t="s">
        <v>678</v>
      </c>
      <c r="E2439" s="40">
        <f t="shared" si="780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679</v>
      </c>
      <c r="D2440" s="698" t="s">
        <v>680</v>
      </c>
      <c r="E2440" s="40">
        <f t="shared" si="780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681</v>
      </c>
      <c r="D2441" s="698" t="s">
        <v>682</v>
      </c>
      <c r="E2441" s="40">
        <f t="shared" ref="E2441:E2505" si="798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683</v>
      </c>
      <c r="D2442" s="589" t="s">
        <v>684</v>
      </c>
      <c r="E2442" s="40">
        <f t="shared" si="798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685</v>
      </c>
      <c r="D2443" s="589" t="s">
        <v>686</v>
      </c>
      <c r="E2443" s="40">
        <f t="shared" si="798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687</v>
      </c>
      <c r="D2444" s="589" t="s">
        <v>688</v>
      </c>
      <c r="E2444" s="40">
        <f t="shared" si="798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689</v>
      </c>
      <c r="D2445" s="589" t="s">
        <v>690</v>
      </c>
      <c r="E2445" s="40">
        <f t="shared" si="798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691</v>
      </c>
      <c r="D2446" s="589" t="s">
        <v>584</v>
      </c>
      <c r="E2446" s="40">
        <f t="shared" si="798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692</v>
      </c>
      <c r="D2447" s="589" t="s">
        <v>693</v>
      </c>
      <c r="E2447" s="40">
        <f t="shared" si="798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694</v>
      </c>
      <c r="D2448" s="589" t="s">
        <v>695</v>
      </c>
      <c r="E2448" s="40">
        <f t="shared" si="798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798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696</v>
      </c>
      <c r="C2450" s="700"/>
      <c r="D2450" s="589" t="s">
        <v>697</v>
      </c>
      <c r="E2450" s="40">
        <f t="shared" si="798"/>
        <v>0</v>
      </c>
      <c r="F2450" s="448">
        <f t="shared" ref="F2450:M2450" si="799">F2451+F2452+F2453+F2454+F2455+F2456+F2457+F2458+F2459+F2460+F2461</f>
        <v>0</v>
      </c>
      <c r="G2450" s="448">
        <f t="shared" si="799"/>
        <v>0</v>
      </c>
      <c r="H2450" s="448">
        <f t="shared" si="799"/>
        <v>0</v>
      </c>
      <c r="I2450" s="448">
        <f t="shared" si="799"/>
        <v>0</v>
      </c>
      <c r="J2450" s="448">
        <f t="shared" si="799"/>
        <v>0</v>
      </c>
      <c r="K2450" s="448">
        <f t="shared" si="799"/>
        <v>0</v>
      </c>
      <c r="L2450" s="448">
        <f t="shared" si="799"/>
        <v>0</v>
      </c>
      <c r="M2450" s="448">
        <f t="shared" si="799"/>
        <v>0</v>
      </c>
      <c r="N2450" s="23"/>
      <c r="O2450" s="23"/>
    </row>
    <row r="2451" spans="1:15" ht="0.75" customHeight="1">
      <c r="A2451" s="586"/>
      <c r="B2451" s="601" t="s">
        <v>698</v>
      </c>
      <c r="C2451" s="700"/>
      <c r="D2451" s="589" t="s">
        <v>699</v>
      </c>
      <c r="E2451" s="40">
        <f t="shared" si="798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700</v>
      </c>
      <c r="C2452" s="619"/>
      <c r="D2452" s="589" t="s">
        <v>701</v>
      </c>
      <c r="E2452" s="40">
        <f t="shared" si="798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702</v>
      </c>
      <c r="C2453" s="700"/>
      <c r="D2453" s="589" t="s">
        <v>703</v>
      </c>
      <c r="E2453" s="40">
        <f t="shared" si="798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704</v>
      </c>
      <c r="C2454" s="701"/>
      <c r="D2454" s="589" t="s">
        <v>705</v>
      </c>
      <c r="E2454" s="40">
        <f t="shared" si="798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706</v>
      </c>
      <c r="C2455" s="703"/>
      <c r="D2455" s="589" t="s">
        <v>707</v>
      </c>
      <c r="E2455" s="40">
        <f t="shared" si="798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708</v>
      </c>
      <c r="C2456" s="619"/>
      <c r="D2456" s="603" t="s">
        <v>709</v>
      </c>
      <c r="E2456" s="40">
        <f t="shared" si="798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710</v>
      </c>
      <c r="C2457" s="700"/>
      <c r="D2457" s="589" t="s">
        <v>711</v>
      </c>
      <c r="E2457" s="40">
        <f t="shared" si="798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712</v>
      </c>
      <c r="C2458" s="700"/>
      <c r="D2458" s="589" t="s">
        <v>713</v>
      </c>
      <c r="E2458" s="40">
        <f t="shared" si="798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714</v>
      </c>
      <c r="C2459" s="705"/>
      <c r="D2459" s="603" t="s">
        <v>715</v>
      </c>
      <c r="E2459" s="40">
        <f t="shared" si="798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716</v>
      </c>
      <c r="C2460" s="700"/>
      <c r="D2460" s="589" t="s">
        <v>717</v>
      </c>
      <c r="E2460" s="40">
        <f t="shared" si="798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718</v>
      </c>
      <c r="C2461" s="705"/>
      <c r="D2461" s="603" t="s">
        <v>719</v>
      </c>
      <c r="E2461" s="40">
        <f t="shared" si="798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798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735</v>
      </c>
      <c r="C2463" s="626"/>
      <c r="D2463" s="603" t="s">
        <v>736</v>
      </c>
      <c r="E2463" s="40">
        <f t="shared" si="798"/>
        <v>0</v>
      </c>
      <c r="F2463" s="448">
        <f t="shared" ref="F2463:M2463" si="800">F2464+F2474</f>
        <v>0</v>
      </c>
      <c r="G2463" s="448">
        <f t="shared" si="800"/>
        <v>0</v>
      </c>
      <c r="H2463" s="448">
        <f t="shared" si="800"/>
        <v>0</v>
      </c>
      <c r="I2463" s="448">
        <f t="shared" si="800"/>
        <v>0</v>
      </c>
      <c r="J2463" s="448">
        <f t="shared" si="800"/>
        <v>0</v>
      </c>
      <c r="K2463" s="448">
        <f t="shared" si="800"/>
        <v>0</v>
      </c>
      <c r="L2463" s="448">
        <f t="shared" si="800"/>
        <v>0</v>
      </c>
      <c r="M2463" s="448">
        <f t="shared" si="800"/>
        <v>0</v>
      </c>
      <c r="N2463" s="23"/>
      <c r="O2463" s="23"/>
    </row>
    <row r="2464" spans="1:15">
      <c r="A2464" s="586"/>
      <c r="B2464" s="622" t="s">
        <v>737</v>
      </c>
      <c r="C2464" s="588"/>
      <c r="D2464" s="589" t="s">
        <v>738</v>
      </c>
      <c r="E2464" s="40">
        <f t="shared" si="798"/>
        <v>0</v>
      </c>
      <c r="F2464" s="448">
        <f t="shared" ref="F2464:M2464" si="801">F2465+F2470+F2472</f>
        <v>0</v>
      </c>
      <c r="G2464" s="448">
        <f t="shared" si="801"/>
        <v>0</v>
      </c>
      <c r="H2464" s="448">
        <f t="shared" si="801"/>
        <v>0</v>
      </c>
      <c r="I2464" s="448">
        <f t="shared" si="801"/>
        <v>0</v>
      </c>
      <c r="J2464" s="448">
        <f t="shared" si="801"/>
        <v>0</v>
      </c>
      <c r="K2464" s="448">
        <f t="shared" si="801"/>
        <v>0</v>
      </c>
      <c r="L2464" s="448">
        <f t="shared" si="801"/>
        <v>0</v>
      </c>
      <c r="M2464" s="448">
        <f t="shared" si="801"/>
        <v>0</v>
      </c>
      <c r="N2464" s="23"/>
      <c r="O2464" s="23"/>
    </row>
    <row r="2465" spans="1:15" ht="12" customHeight="1">
      <c r="A2465" s="586"/>
      <c r="B2465" s="587" t="s">
        <v>739</v>
      </c>
      <c r="C2465" s="588"/>
      <c r="D2465" s="589" t="s">
        <v>740</v>
      </c>
      <c r="E2465" s="40">
        <f t="shared" si="798"/>
        <v>0</v>
      </c>
      <c r="F2465" s="448">
        <f t="shared" ref="F2465:M2465" si="802">F2466+F2467+F2468+F2469</f>
        <v>0</v>
      </c>
      <c r="G2465" s="448">
        <f t="shared" si="802"/>
        <v>0</v>
      </c>
      <c r="H2465" s="448">
        <f t="shared" si="802"/>
        <v>0</v>
      </c>
      <c r="I2465" s="448">
        <f t="shared" si="802"/>
        <v>0</v>
      </c>
      <c r="J2465" s="448">
        <f t="shared" si="802"/>
        <v>0</v>
      </c>
      <c r="K2465" s="448">
        <f t="shared" si="802"/>
        <v>0</v>
      </c>
      <c r="L2465" s="448">
        <f t="shared" si="802"/>
        <v>0</v>
      </c>
      <c r="M2465" s="448">
        <f t="shared" si="802"/>
        <v>0</v>
      </c>
      <c r="N2465" s="23"/>
      <c r="O2465" s="23"/>
    </row>
    <row r="2466" spans="1:15" hidden="1">
      <c r="A2466" s="586"/>
      <c r="B2466" s="616"/>
      <c r="C2466" s="588" t="s">
        <v>741</v>
      </c>
      <c r="D2466" s="589" t="s">
        <v>742</v>
      </c>
      <c r="E2466" s="40">
        <f t="shared" si="798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743</v>
      </c>
      <c r="D2467" s="589" t="s">
        <v>744</v>
      </c>
      <c r="E2467" s="40">
        <f t="shared" si="798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745</v>
      </c>
      <c r="D2468" s="589" t="s">
        <v>746</v>
      </c>
      <c r="E2468" s="40">
        <f t="shared" si="798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747</v>
      </c>
      <c r="D2469" s="589" t="s">
        <v>748</v>
      </c>
      <c r="E2469" s="40">
        <f t="shared" si="798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749</v>
      </c>
      <c r="C2470" s="626"/>
      <c r="D2470" s="603" t="s">
        <v>750</v>
      </c>
      <c r="E2470" s="40">
        <f t="shared" si="798"/>
        <v>0</v>
      </c>
      <c r="F2470" s="448">
        <f t="shared" ref="F2470:M2470" si="803">F2471</f>
        <v>0</v>
      </c>
      <c r="G2470" s="448">
        <f t="shared" si="803"/>
        <v>0</v>
      </c>
      <c r="H2470" s="448">
        <f t="shared" si="803"/>
        <v>0</v>
      </c>
      <c r="I2470" s="448">
        <f t="shared" si="803"/>
        <v>0</v>
      </c>
      <c r="J2470" s="448">
        <f t="shared" si="803"/>
        <v>0</v>
      </c>
      <c r="K2470" s="448">
        <f t="shared" si="803"/>
        <v>0</v>
      </c>
      <c r="L2470" s="448">
        <f t="shared" si="803"/>
        <v>0</v>
      </c>
      <c r="M2470" s="448">
        <f t="shared" si="803"/>
        <v>0</v>
      </c>
      <c r="N2470" s="23"/>
      <c r="O2470" s="23"/>
    </row>
    <row r="2471" spans="1:15">
      <c r="A2471" s="586"/>
      <c r="B2471" s="591"/>
      <c r="C2471" s="626" t="s">
        <v>751</v>
      </c>
      <c r="D2471" s="603" t="s">
        <v>752</v>
      </c>
      <c r="E2471" s="40">
        <f t="shared" si="798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753</v>
      </c>
      <c r="C2472" s="626"/>
      <c r="D2472" s="603" t="s">
        <v>754</v>
      </c>
      <c r="E2472" s="40">
        <f t="shared" si="798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798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755</v>
      </c>
      <c r="C2474" s="626"/>
      <c r="D2474" s="603" t="s">
        <v>756</v>
      </c>
      <c r="E2474" s="40">
        <f t="shared" si="798"/>
        <v>0</v>
      </c>
      <c r="F2474" s="448">
        <f t="shared" ref="F2474:M2475" si="804">F2475</f>
        <v>0</v>
      </c>
      <c r="G2474" s="448">
        <f t="shared" si="804"/>
        <v>0</v>
      </c>
      <c r="H2474" s="448">
        <f t="shared" si="804"/>
        <v>0</v>
      </c>
      <c r="I2474" s="448">
        <f t="shared" si="804"/>
        <v>0</v>
      </c>
      <c r="J2474" s="448">
        <f t="shared" si="804"/>
        <v>0</v>
      </c>
      <c r="K2474" s="448">
        <f t="shared" si="804"/>
        <v>0</v>
      </c>
      <c r="L2474" s="448">
        <f t="shared" si="804"/>
        <v>0</v>
      </c>
      <c r="M2474" s="448">
        <f t="shared" si="804"/>
        <v>0</v>
      </c>
      <c r="N2474" s="23"/>
      <c r="O2474" s="23"/>
    </row>
    <row r="2475" spans="1:15">
      <c r="A2475" s="586"/>
      <c r="B2475" s="708" t="s">
        <v>757</v>
      </c>
      <c r="C2475" s="709"/>
      <c r="D2475" s="603" t="s">
        <v>758</v>
      </c>
      <c r="E2475" s="40">
        <f t="shared" si="798"/>
        <v>0</v>
      </c>
      <c r="F2475" s="448">
        <f t="shared" si="804"/>
        <v>0</v>
      </c>
      <c r="G2475" s="448">
        <f t="shared" si="804"/>
        <v>0</v>
      </c>
      <c r="H2475" s="448">
        <f t="shared" si="804"/>
        <v>0</v>
      </c>
      <c r="I2475" s="448">
        <f t="shared" si="804"/>
        <v>0</v>
      </c>
      <c r="J2475" s="448">
        <f t="shared" si="804"/>
        <v>0</v>
      </c>
      <c r="K2475" s="448">
        <f t="shared" si="804"/>
        <v>0</v>
      </c>
      <c r="L2475" s="448">
        <f t="shared" si="804"/>
        <v>0</v>
      </c>
      <c r="M2475" s="448">
        <f t="shared" si="804"/>
        <v>0</v>
      </c>
      <c r="N2475" s="23"/>
      <c r="O2475" s="23"/>
    </row>
    <row r="2476" spans="1:15" ht="12" customHeight="1">
      <c r="A2476" s="586"/>
      <c r="B2476" s="591"/>
      <c r="C2476" s="428" t="s">
        <v>759</v>
      </c>
      <c r="D2476" s="603" t="s">
        <v>760</v>
      </c>
      <c r="E2476" s="40">
        <f t="shared" si="798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798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643</v>
      </c>
      <c r="C2478" s="428"/>
      <c r="D2478" s="423" t="s">
        <v>644</v>
      </c>
      <c r="E2478" s="94">
        <f t="shared" si="798"/>
        <v>0</v>
      </c>
      <c r="F2478" s="448">
        <f t="shared" ref="F2478:M2478" si="805">F2479</f>
        <v>0</v>
      </c>
      <c r="G2478" s="448">
        <f t="shared" si="805"/>
        <v>0</v>
      </c>
      <c r="H2478" s="448">
        <f t="shared" si="805"/>
        <v>0</v>
      </c>
      <c r="I2478" s="448">
        <f t="shared" si="805"/>
        <v>0</v>
      </c>
      <c r="J2478" s="448">
        <f t="shared" si="805"/>
        <v>0</v>
      </c>
      <c r="K2478" s="448">
        <f t="shared" si="805"/>
        <v>0</v>
      </c>
      <c r="L2478" s="448">
        <f t="shared" si="805"/>
        <v>0</v>
      </c>
      <c r="M2478" s="448">
        <f t="shared" si="805"/>
        <v>0</v>
      </c>
      <c r="N2478" s="23"/>
      <c r="O2478" s="23"/>
    </row>
    <row r="2479" spans="1:15">
      <c r="A2479" s="586"/>
      <c r="B2479" s="425" t="s">
        <v>645</v>
      </c>
      <c r="C2479" s="626"/>
      <c r="D2479" s="603" t="s">
        <v>646</v>
      </c>
      <c r="E2479" s="40">
        <f t="shared" si="798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776</v>
      </c>
      <c r="B2480" s="711"/>
      <c r="C2480" s="711"/>
      <c r="D2480" s="110"/>
      <c r="E2480" s="40">
        <f t="shared" si="798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997</v>
      </c>
      <c r="C2481" s="108"/>
      <c r="D2481" s="110" t="s">
        <v>998</v>
      </c>
      <c r="E2481" s="40">
        <f t="shared" si="798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999</v>
      </c>
      <c r="C2482" s="108"/>
      <c r="D2482" s="110" t="s">
        <v>1000</v>
      </c>
      <c r="E2482" s="40">
        <f t="shared" si="798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1001</v>
      </c>
      <c r="C2483" s="108"/>
      <c r="D2483" s="110" t="s">
        <v>1002</v>
      </c>
      <c r="E2483" s="40">
        <f t="shared" si="798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798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1003</v>
      </c>
      <c r="B2485" s="889"/>
      <c r="C2485" s="890"/>
      <c r="D2485" s="891" t="s">
        <v>1004</v>
      </c>
      <c r="E2485" s="531">
        <f t="shared" si="798"/>
        <v>0</v>
      </c>
      <c r="F2485" s="532">
        <f t="shared" ref="F2485:M2485" si="806">F2603</f>
        <v>0</v>
      </c>
      <c r="G2485" s="532">
        <f t="shared" si="806"/>
        <v>0</v>
      </c>
      <c r="H2485" s="532">
        <f t="shared" si="806"/>
        <v>0</v>
      </c>
      <c r="I2485" s="532">
        <f t="shared" si="806"/>
        <v>0</v>
      </c>
      <c r="J2485" s="532">
        <f t="shared" si="806"/>
        <v>0</v>
      </c>
      <c r="K2485" s="532">
        <f t="shared" si="806"/>
        <v>0</v>
      </c>
      <c r="L2485" s="532">
        <f t="shared" si="806"/>
        <v>0</v>
      </c>
      <c r="M2485" s="532">
        <f t="shared" si="806"/>
        <v>0</v>
      </c>
      <c r="N2485" s="23"/>
      <c r="O2485" s="23"/>
    </row>
    <row r="2486" spans="1:15">
      <c r="A2486" s="1388" t="s">
        <v>522</v>
      </c>
      <c r="B2486" s="1439"/>
      <c r="C2486" s="1440"/>
      <c r="D2486" s="961"/>
      <c r="E2486" s="531">
        <f t="shared" si="798"/>
        <v>0</v>
      </c>
      <c r="F2486" s="962"/>
      <c r="G2486" s="962">
        <f>G2487+G2547</f>
        <v>0</v>
      </c>
      <c r="H2486" s="962">
        <f t="shared" ref="H2486:M2486" si="807">H2487+H2547</f>
        <v>0</v>
      </c>
      <c r="I2486" s="962">
        <f t="shared" si="807"/>
        <v>0</v>
      </c>
      <c r="J2486" s="962">
        <f t="shared" si="807"/>
        <v>0</v>
      </c>
      <c r="K2486" s="962">
        <f t="shared" si="807"/>
        <v>0</v>
      </c>
      <c r="L2486" s="962">
        <f t="shared" si="807"/>
        <v>0</v>
      </c>
      <c r="M2486" s="962">
        <f t="shared" si="807"/>
        <v>0</v>
      </c>
      <c r="N2486" s="23"/>
      <c r="O2486" s="23"/>
    </row>
    <row r="2487" spans="1:15">
      <c r="A2487" s="667"/>
      <c r="B2487" s="668" t="s">
        <v>524</v>
      </c>
      <c r="C2487" s="886"/>
      <c r="D2487" s="670"/>
      <c r="E2487" s="275">
        <f t="shared" si="798"/>
        <v>0</v>
      </c>
      <c r="F2487" s="671">
        <f t="shared" ref="F2487:M2487" si="808">F2488</f>
        <v>0</v>
      </c>
      <c r="G2487" s="671">
        <f t="shared" si="808"/>
        <v>0</v>
      </c>
      <c r="H2487" s="671">
        <f t="shared" si="808"/>
        <v>0</v>
      </c>
      <c r="I2487" s="671">
        <f t="shared" si="808"/>
        <v>0</v>
      </c>
      <c r="J2487" s="671">
        <f t="shared" si="808"/>
        <v>0</v>
      </c>
      <c r="K2487" s="671">
        <f t="shared" si="808"/>
        <v>0</v>
      </c>
      <c r="L2487" s="671">
        <f t="shared" si="808"/>
        <v>0</v>
      </c>
      <c r="M2487" s="671">
        <f t="shared" si="808"/>
        <v>0</v>
      </c>
      <c r="N2487" s="23"/>
      <c r="O2487" s="23"/>
    </row>
    <row r="2488" spans="1:15">
      <c r="A2488" s="577"/>
      <c r="B2488" s="579" t="s">
        <v>525</v>
      </c>
      <c r="C2488" s="731"/>
      <c r="D2488" s="732" t="s">
        <v>526</v>
      </c>
      <c r="E2488" s="100">
        <f t="shared" si="798"/>
        <v>0</v>
      </c>
      <c r="F2488" s="280">
        <f t="shared" ref="F2488:M2488" si="809">F2489+F2490+F2491+F2496+F2500+F2502+F2514+F2520+F2527</f>
        <v>0</v>
      </c>
      <c r="G2488" s="280">
        <f t="shared" si="809"/>
        <v>0</v>
      </c>
      <c r="H2488" s="280">
        <f t="shared" si="809"/>
        <v>0</v>
      </c>
      <c r="I2488" s="280">
        <f t="shared" si="809"/>
        <v>0</v>
      </c>
      <c r="J2488" s="280">
        <f t="shared" si="809"/>
        <v>0</v>
      </c>
      <c r="K2488" s="280">
        <f t="shared" si="809"/>
        <v>0</v>
      </c>
      <c r="L2488" s="280">
        <f t="shared" si="809"/>
        <v>0</v>
      </c>
      <c r="M2488" s="280">
        <f t="shared" si="809"/>
        <v>0</v>
      </c>
      <c r="N2488" s="23"/>
      <c r="O2488" s="23"/>
    </row>
    <row r="2489" spans="1:15">
      <c r="A2489" s="578"/>
      <c r="B2489" s="579"/>
      <c r="C2489" s="580" t="s">
        <v>527</v>
      </c>
      <c r="D2489" s="581" t="s">
        <v>528</v>
      </c>
      <c r="E2489" s="40">
        <f t="shared" si="798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529</v>
      </c>
      <c r="D2490" s="584" t="s">
        <v>530</v>
      </c>
      <c r="E2490" s="40">
        <f t="shared" si="798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531</v>
      </c>
      <c r="C2491" s="588"/>
      <c r="D2491" s="589" t="s">
        <v>532</v>
      </c>
      <c r="E2491" s="40">
        <f t="shared" si="798"/>
        <v>0</v>
      </c>
      <c r="F2491" s="448">
        <f t="shared" ref="F2491:M2491" si="810">F2492+F2493+F2494</f>
        <v>0</v>
      </c>
      <c r="G2491" s="448">
        <f t="shared" si="810"/>
        <v>0</v>
      </c>
      <c r="H2491" s="448">
        <f t="shared" si="810"/>
        <v>0</v>
      </c>
      <c r="I2491" s="448">
        <f t="shared" si="810"/>
        <v>0</v>
      </c>
      <c r="J2491" s="448">
        <f t="shared" si="810"/>
        <v>0</v>
      </c>
      <c r="K2491" s="448">
        <f t="shared" si="810"/>
        <v>0</v>
      </c>
      <c r="L2491" s="448">
        <f t="shared" si="810"/>
        <v>0</v>
      </c>
      <c r="M2491" s="448">
        <f t="shared" si="810"/>
        <v>0</v>
      </c>
      <c r="N2491" s="23"/>
      <c r="O2491" s="23"/>
    </row>
    <row r="2492" spans="1:15" hidden="1">
      <c r="A2492" s="586"/>
      <c r="B2492" s="425" t="s">
        <v>533</v>
      </c>
      <c r="C2492" s="422"/>
      <c r="D2492" s="423" t="s">
        <v>534</v>
      </c>
      <c r="E2492" s="40">
        <f t="shared" si="798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535</v>
      </c>
      <c r="C2493" s="428"/>
      <c r="D2493" s="423" t="s">
        <v>129</v>
      </c>
      <c r="E2493" s="40">
        <f t="shared" si="798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536</v>
      </c>
      <c r="C2494" s="429"/>
      <c r="D2494" s="423" t="s">
        <v>537</v>
      </c>
      <c r="E2494" s="40">
        <f t="shared" si="798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798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538</v>
      </c>
      <c r="C2496" s="592"/>
      <c r="D2496" s="589" t="s">
        <v>539</v>
      </c>
      <c r="E2496" s="40">
        <f t="shared" si="798"/>
        <v>0</v>
      </c>
      <c r="F2496" s="448">
        <f t="shared" ref="F2496:M2496" si="811">F2497+F2498+F2499</f>
        <v>0</v>
      </c>
      <c r="G2496" s="448">
        <f t="shared" si="811"/>
        <v>0</v>
      </c>
      <c r="H2496" s="448">
        <f t="shared" si="811"/>
        <v>0</v>
      </c>
      <c r="I2496" s="448">
        <f t="shared" si="811"/>
        <v>0</v>
      </c>
      <c r="J2496" s="448">
        <f t="shared" si="811"/>
        <v>0</v>
      </c>
      <c r="K2496" s="448">
        <f t="shared" si="811"/>
        <v>0</v>
      </c>
      <c r="L2496" s="448">
        <f t="shared" si="811"/>
        <v>0</v>
      </c>
      <c r="M2496" s="448">
        <f t="shared" si="811"/>
        <v>0</v>
      </c>
      <c r="N2496" s="23"/>
      <c r="O2496" s="23"/>
    </row>
    <row r="2497" spans="1:15" hidden="1">
      <c r="A2497" s="586"/>
      <c r="B2497" s="591"/>
      <c r="C2497" s="592" t="s">
        <v>540</v>
      </c>
      <c r="D2497" s="589" t="s">
        <v>541</v>
      </c>
      <c r="E2497" s="40">
        <f t="shared" si="798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542</v>
      </c>
      <c r="D2498" s="595" t="s">
        <v>543</v>
      </c>
      <c r="E2498" s="40">
        <f t="shared" si="798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544</v>
      </c>
      <c r="D2499" s="433" t="s">
        <v>545</v>
      </c>
      <c r="E2499" s="40">
        <f t="shared" si="798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546</v>
      </c>
      <c r="C2500" s="599"/>
      <c r="D2500" s="600" t="s">
        <v>547</v>
      </c>
      <c r="E2500" s="40">
        <f t="shared" si="798"/>
        <v>0</v>
      </c>
      <c r="F2500" s="448">
        <f t="shared" ref="F2500:M2500" si="812">F2501</f>
        <v>0</v>
      </c>
      <c r="G2500" s="448">
        <f t="shared" si="812"/>
        <v>0</v>
      </c>
      <c r="H2500" s="448">
        <f t="shared" si="812"/>
        <v>0</v>
      </c>
      <c r="I2500" s="448">
        <f t="shared" si="812"/>
        <v>0</v>
      </c>
      <c r="J2500" s="448">
        <f t="shared" si="812"/>
        <v>0</v>
      </c>
      <c r="K2500" s="448">
        <f t="shared" si="812"/>
        <v>0</v>
      </c>
      <c r="L2500" s="448">
        <f t="shared" si="812"/>
        <v>0</v>
      </c>
      <c r="M2500" s="448">
        <f t="shared" si="812"/>
        <v>0</v>
      </c>
      <c r="N2500" s="23"/>
      <c r="O2500" s="23"/>
    </row>
    <row r="2501" spans="1:15" hidden="1">
      <c r="A2501" s="586"/>
      <c r="B2501" s="601" t="s">
        <v>548</v>
      </c>
      <c r="C2501" s="602"/>
      <c r="D2501" s="600" t="s">
        <v>549</v>
      </c>
      <c r="E2501" s="40">
        <f t="shared" si="798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1">
      <c r="A2502" s="586"/>
      <c r="B2502" s="601"/>
      <c r="C2502" s="592" t="s">
        <v>550</v>
      </c>
      <c r="D2502" s="600" t="s">
        <v>551</v>
      </c>
      <c r="E2502" s="40">
        <f t="shared" si="798"/>
        <v>0</v>
      </c>
      <c r="F2502" s="448">
        <f t="shared" ref="F2502:M2502" si="813">F2503</f>
        <v>0</v>
      </c>
      <c r="G2502" s="448">
        <f t="shared" si="813"/>
        <v>0</v>
      </c>
      <c r="H2502" s="448">
        <f t="shared" si="813"/>
        <v>0</v>
      </c>
      <c r="I2502" s="448">
        <f t="shared" si="813"/>
        <v>0</v>
      </c>
      <c r="J2502" s="448">
        <f t="shared" si="813"/>
        <v>0</v>
      </c>
      <c r="K2502" s="448">
        <f t="shared" si="813"/>
        <v>0</v>
      </c>
      <c r="L2502" s="448">
        <f t="shared" si="813"/>
        <v>0</v>
      </c>
      <c r="M2502" s="448">
        <f t="shared" si="813"/>
        <v>0</v>
      </c>
      <c r="N2502" s="23"/>
      <c r="O2502" s="23"/>
    </row>
    <row r="2503" spans="1:15">
      <c r="A2503" s="586"/>
      <c r="B2503" s="1346" t="s">
        <v>552</v>
      </c>
      <c r="C2503" s="1347"/>
      <c r="D2503" s="603" t="s">
        <v>553</v>
      </c>
      <c r="E2503" s="40">
        <f t="shared" si="798"/>
        <v>0</v>
      </c>
      <c r="F2503" s="448">
        <f t="shared" ref="F2503:M2503" si="814">F2504+F2505+F2506+F2507+F2508+F2509+F2510+F2511+F2512+F2513</f>
        <v>0</v>
      </c>
      <c r="G2503" s="448">
        <f t="shared" si="814"/>
        <v>0</v>
      </c>
      <c r="H2503" s="448">
        <f t="shared" si="814"/>
        <v>0</v>
      </c>
      <c r="I2503" s="448">
        <f t="shared" si="814"/>
        <v>0</v>
      </c>
      <c r="J2503" s="448">
        <f t="shared" si="814"/>
        <v>0</v>
      </c>
      <c r="K2503" s="448">
        <f t="shared" si="814"/>
        <v>0</v>
      </c>
      <c r="L2503" s="448">
        <f t="shared" si="814"/>
        <v>0</v>
      </c>
      <c r="M2503" s="448">
        <f t="shared" si="814"/>
        <v>0</v>
      </c>
      <c r="N2503" s="23"/>
      <c r="O2503" s="23"/>
    </row>
    <row r="2504" spans="1:15" hidden="1">
      <c r="A2504" s="586"/>
      <c r="B2504" s="604"/>
      <c r="C2504" s="605" t="s">
        <v>554</v>
      </c>
      <c r="D2504" s="534" t="s">
        <v>555</v>
      </c>
      <c r="E2504" s="40">
        <f t="shared" si="798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556</v>
      </c>
      <c r="D2505" s="597" t="s">
        <v>557</v>
      </c>
      <c r="E2505" s="40">
        <f t="shared" si="798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558</v>
      </c>
      <c r="D2506" s="603" t="s">
        <v>559</v>
      </c>
      <c r="E2506" s="40">
        <f t="shared" ref="E2506:E2569" si="815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560</v>
      </c>
      <c r="D2507" s="589" t="s">
        <v>561</v>
      </c>
      <c r="E2507" s="40">
        <f t="shared" si="815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562</v>
      </c>
      <c r="D2508" s="589" t="s">
        <v>563</v>
      </c>
      <c r="E2508" s="40">
        <f t="shared" si="815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1" hidden="1">
      <c r="A2509" s="586"/>
      <c r="B2509" s="591"/>
      <c r="C2509" s="592" t="s">
        <v>564</v>
      </c>
      <c r="D2509" s="589" t="s">
        <v>565</v>
      </c>
      <c r="E2509" s="40">
        <f t="shared" si="815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1" hidden="1">
      <c r="A2510" s="586"/>
      <c r="B2510" s="591"/>
      <c r="C2510" s="592" t="s">
        <v>566</v>
      </c>
      <c r="D2510" s="589" t="s">
        <v>567</v>
      </c>
      <c r="E2510" s="40">
        <f t="shared" si="815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1" hidden="1">
      <c r="A2511" s="586"/>
      <c r="B2511" s="611"/>
      <c r="C2511" s="592" t="s">
        <v>568</v>
      </c>
      <c r="D2511" s="589" t="s">
        <v>569</v>
      </c>
      <c r="E2511" s="40">
        <f t="shared" si="815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1" hidden="1">
      <c r="A2512" s="586"/>
      <c r="B2512" s="611"/>
      <c r="C2512" s="592" t="s">
        <v>570</v>
      </c>
      <c r="D2512" s="589" t="s">
        <v>571</v>
      </c>
      <c r="E2512" s="40">
        <f t="shared" si="815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>
      <c r="A2513" s="586"/>
      <c r="B2513" s="611"/>
      <c r="C2513" s="592" t="s">
        <v>572</v>
      </c>
      <c r="D2513" s="589" t="s">
        <v>573</v>
      </c>
      <c r="E2513" s="40">
        <f t="shared" si="815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578</v>
      </c>
      <c r="D2514" s="589" t="s">
        <v>579</v>
      </c>
      <c r="E2514" s="40">
        <f t="shared" si="815"/>
        <v>0</v>
      </c>
      <c r="F2514" s="448">
        <f t="shared" ref="F2514:M2514" si="816">F2515+F2517</f>
        <v>0</v>
      </c>
      <c r="G2514" s="448">
        <f t="shared" si="816"/>
        <v>0</v>
      </c>
      <c r="H2514" s="448">
        <f t="shared" si="816"/>
        <v>0</v>
      </c>
      <c r="I2514" s="448">
        <f t="shared" si="816"/>
        <v>0</v>
      </c>
      <c r="J2514" s="448">
        <f t="shared" si="816"/>
        <v>0</v>
      </c>
      <c r="K2514" s="448">
        <f t="shared" si="816"/>
        <v>0</v>
      </c>
      <c r="L2514" s="448">
        <f t="shared" si="816"/>
        <v>0</v>
      </c>
      <c r="M2514" s="448">
        <f t="shared" si="816"/>
        <v>0</v>
      </c>
      <c r="N2514" s="23"/>
      <c r="O2514" s="23"/>
    </row>
    <row r="2515" spans="1:15">
      <c r="A2515" s="533"/>
      <c r="B2515" s="427" t="s">
        <v>580</v>
      </c>
      <c r="C2515" s="429" t="s">
        <v>581</v>
      </c>
      <c r="D2515" s="423" t="s">
        <v>582</v>
      </c>
      <c r="E2515" s="94">
        <f t="shared" si="815"/>
        <v>0</v>
      </c>
      <c r="F2515" s="448">
        <f t="shared" ref="F2515:M2515" si="817">F2516</f>
        <v>0</v>
      </c>
      <c r="G2515" s="448">
        <f t="shared" si="817"/>
        <v>0</v>
      </c>
      <c r="H2515" s="448">
        <f t="shared" si="817"/>
        <v>0</v>
      </c>
      <c r="I2515" s="448">
        <f t="shared" si="817"/>
        <v>0</v>
      </c>
      <c r="J2515" s="448">
        <f t="shared" si="817"/>
        <v>0</v>
      </c>
      <c r="K2515" s="448">
        <f t="shared" si="817"/>
        <v>0</v>
      </c>
      <c r="L2515" s="448">
        <f t="shared" si="817"/>
        <v>0</v>
      </c>
      <c r="M2515" s="448">
        <f t="shared" si="817"/>
        <v>0</v>
      </c>
      <c r="N2515" s="23"/>
      <c r="O2515" s="23"/>
    </row>
    <row r="2516" spans="1:15">
      <c r="A2516" s="586"/>
      <c r="B2516" s="611"/>
      <c r="C2516" s="594" t="s">
        <v>783</v>
      </c>
      <c r="D2516" s="589" t="s">
        <v>784</v>
      </c>
      <c r="E2516" s="467">
        <f t="shared" si="815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587</v>
      </c>
      <c r="C2517" s="613"/>
      <c r="D2517" s="614" t="s">
        <v>588</v>
      </c>
      <c r="E2517" s="467">
        <f t="shared" si="815"/>
        <v>0</v>
      </c>
      <c r="F2517" s="448">
        <f t="shared" ref="F2517:M2517" si="818">F2518+F2519</f>
        <v>0</v>
      </c>
      <c r="G2517" s="448">
        <f t="shared" si="818"/>
        <v>0</v>
      </c>
      <c r="H2517" s="448">
        <f t="shared" si="818"/>
        <v>0</v>
      </c>
      <c r="I2517" s="448">
        <f t="shared" si="818"/>
        <v>0</v>
      </c>
      <c r="J2517" s="448">
        <f t="shared" si="818"/>
        <v>0</v>
      </c>
      <c r="K2517" s="448">
        <f t="shared" si="818"/>
        <v>0</v>
      </c>
      <c r="L2517" s="448">
        <f t="shared" si="818"/>
        <v>0</v>
      </c>
      <c r="M2517" s="448">
        <f t="shared" si="818"/>
        <v>0</v>
      </c>
      <c r="N2517" s="23"/>
      <c r="O2517" s="23"/>
    </row>
    <row r="2518" spans="1:15">
      <c r="A2518" s="586"/>
      <c r="B2518" s="612"/>
      <c r="C2518" s="613" t="s">
        <v>589</v>
      </c>
      <c r="D2518" s="614" t="s">
        <v>590</v>
      </c>
      <c r="E2518" s="40">
        <f t="shared" si="815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591</v>
      </c>
      <c r="D2519" s="433" t="s">
        <v>592</v>
      </c>
      <c r="E2519" s="40">
        <f t="shared" si="815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593</v>
      </c>
      <c r="C2520" s="591"/>
      <c r="D2520" s="603" t="s">
        <v>594</v>
      </c>
      <c r="E2520" s="40">
        <f t="shared" si="815"/>
        <v>0</v>
      </c>
      <c r="F2520" s="448">
        <f t="shared" ref="F2520:M2520" si="819">F2521</f>
        <v>0</v>
      </c>
      <c r="G2520" s="448">
        <f t="shared" si="819"/>
        <v>0</v>
      </c>
      <c r="H2520" s="448">
        <f t="shared" si="819"/>
        <v>0</v>
      </c>
      <c r="I2520" s="448">
        <f t="shared" si="819"/>
        <v>0</v>
      </c>
      <c r="J2520" s="448">
        <f t="shared" si="819"/>
        <v>0</v>
      </c>
      <c r="K2520" s="448">
        <f t="shared" si="819"/>
        <v>0</v>
      </c>
      <c r="L2520" s="448">
        <f t="shared" si="819"/>
        <v>0</v>
      </c>
      <c r="M2520" s="448">
        <f t="shared" si="819"/>
        <v>0</v>
      </c>
      <c r="N2520" s="23"/>
      <c r="O2520" s="23"/>
    </row>
    <row r="2521" spans="1:15">
      <c r="A2521" s="586"/>
      <c r="B2521" s="617" t="s">
        <v>595</v>
      </c>
      <c r="C2521" s="588"/>
      <c r="D2521" s="589" t="s">
        <v>596</v>
      </c>
      <c r="E2521" s="40">
        <f t="shared" si="815"/>
        <v>0</v>
      </c>
      <c r="F2521" s="448">
        <f t="shared" ref="F2521:M2521" si="820">F2522+F2523+F2524+F2525</f>
        <v>0</v>
      </c>
      <c r="G2521" s="448">
        <f t="shared" si="820"/>
        <v>0</v>
      </c>
      <c r="H2521" s="448">
        <f t="shared" si="820"/>
        <v>0</v>
      </c>
      <c r="I2521" s="448">
        <f t="shared" si="820"/>
        <v>0</v>
      </c>
      <c r="J2521" s="448">
        <f t="shared" si="820"/>
        <v>0</v>
      </c>
      <c r="K2521" s="448">
        <f t="shared" si="820"/>
        <v>0</v>
      </c>
      <c r="L2521" s="448">
        <f t="shared" si="820"/>
        <v>0</v>
      </c>
      <c r="M2521" s="448">
        <f t="shared" si="820"/>
        <v>0</v>
      </c>
      <c r="N2521" s="23"/>
      <c r="O2521" s="23"/>
    </row>
    <row r="2522" spans="1:15" hidden="1">
      <c r="A2522" s="586"/>
      <c r="B2522" s="618"/>
      <c r="C2522" s="588" t="s">
        <v>597</v>
      </c>
      <c r="D2522" s="589" t="s">
        <v>598</v>
      </c>
      <c r="E2522" s="40">
        <f t="shared" si="815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599</v>
      </c>
      <c r="D2523" s="423" t="s">
        <v>600</v>
      </c>
      <c r="E2523" s="40">
        <f t="shared" si="815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601</v>
      </c>
      <c r="D2524" s="423" t="s">
        <v>602</v>
      </c>
      <c r="E2524" s="40">
        <f t="shared" si="815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603</v>
      </c>
      <c r="D2525" s="589" t="s">
        <v>604</v>
      </c>
      <c r="E2525" s="40">
        <f t="shared" si="815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15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605</v>
      </c>
      <c r="C2527" s="621"/>
      <c r="D2527" s="589" t="s">
        <v>606</v>
      </c>
      <c r="E2527" s="40">
        <f t="shared" si="815"/>
        <v>0</v>
      </c>
      <c r="F2527" s="448">
        <f t="shared" ref="F2527:M2527" si="821">F2528+F2529+F2530+F2531+F2532+F2533+F2534+F2535+F2536</f>
        <v>0</v>
      </c>
      <c r="G2527" s="448">
        <f t="shared" si="821"/>
        <v>0</v>
      </c>
      <c r="H2527" s="448">
        <f t="shared" si="821"/>
        <v>0</v>
      </c>
      <c r="I2527" s="448">
        <f t="shared" si="821"/>
        <v>0</v>
      </c>
      <c r="J2527" s="448">
        <f t="shared" si="821"/>
        <v>0</v>
      </c>
      <c r="K2527" s="448">
        <f t="shared" si="821"/>
        <v>0</v>
      </c>
      <c r="L2527" s="448">
        <f t="shared" si="821"/>
        <v>0</v>
      </c>
      <c r="M2527" s="448">
        <f t="shared" si="821"/>
        <v>0</v>
      </c>
      <c r="N2527" s="23"/>
      <c r="O2527" s="23"/>
    </row>
    <row r="2528" spans="1:15" ht="0.75" customHeight="1">
      <c r="A2528" s="586"/>
      <c r="B2528" s="587" t="s">
        <v>607</v>
      </c>
      <c r="C2528" s="621"/>
      <c r="D2528" s="589" t="s">
        <v>608</v>
      </c>
      <c r="E2528" s="40">
        <f t="shared" si="815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609</v>
      </c>
      <c r="C2529" s="621"/>
      <c r="D2529" s="623" t="s">
        <v>610</v>
      </c>
      <c r="E2529" s="40">
        <f t="shared" si="815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611</v>
      </c>
      <c r="C2530" s="625"/>
      <c r="D2530" s="597" t="s">
        <v>612</v>
      </c>
      <c r="E2530" s="40">
        <f t="shared" si="815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613</v>
      </c>
      <c r="C2531" s="626"/>
      <c r="D2531" s="603" t="s">
        <v>614</v>
      </c>
      <c r="E2531" s="40">
        <f t="shared" si="815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615</v>
      </c>
      <c r="C2532" s="626"/>
      <c r="D2532" s="603" t="s">
        <v>616</v>
      </c>
      <c r="E2532" s="40">
        <f t="shared" si="815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617</v>
      </c>
      <c r="C2533" s="629"/>
      <c r="D2533" s="603" t="s">
        <v>618</v>
      </c>
      <c r="E2533" s="40">
        <f t="shared" si="815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621</v>
      </c>
      <c r="C2534" s="629"/>
      <c r="D2534" s="603" t="s">
        <v>622</v>
      </c>
      <c r="E2534" s="40">
        <f t="shared" si="815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623</v>
      </c>
      <c r="C2535" s="626"/>
      <c r="D2535" s="603" t="s">
        <v>624</v>
      </c>
      <c r="E2535" s="40">
        <f t="shared" si="815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625</v>
      </c>
      <c r="C2536" s="626"/>
      <c r="D2536" s="603" t="s">
        <v>626</v>
      </c>
      <c r="E2536" s="40">
        <f t="shared" si="815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629</v>
      </c>
      <c r="C2537" s="630"/>
      <c r="D2537" s="603" t="s">
        <v>630</v>
      </c>
      <c r="E2537" s="40">
        <f t="shared" si="815"/>
        <v>0</v>
      </c>
      <c r="F2537" s="448">
        <f t="shared" ref="F2537:M2537" si="822">F2538+F2542</f>
        <v>0</v>
      </c>
      <c r="G2537" s="448">
        <f t="shared" si="822"/>
        <v>0</v>
      </c>
      <c r="H2537" s="448">
        <f t="shared" si="822"/>
        <v>0</v>
      </c>
      <c r="I2537" s="448">
        <f t="shared" si="822"/>
        <v>0</v>
      </c>
      <c r="J2537" s="448">
        <f t="shared" si="822"/>
        <v>0</v>
      </c>
      <c r="K2537" s="448">
        <f t="shared" si="822"/>
        <v>0</v>
      </c>
      <c r="L2537" s="448">
        <f t="shared" si="822"/>
        <v>0</v>
      </c>
      <c r="M2537" s="448">
        <f t="shared" si="822"/>
        <v>0</v>
      </c>
      <c r="N2537" s="23"/>
      <c r="O2537" s="23"/>
    </row>
    <row r="2538" spans="1:15">
      <c r="A2538" s="586"/>
      <c r="B2538" s="611" t="s">
        <v>631</v>
      </c>
      <c r="C2538" s="630"/>
      <c r="D2538" s="603" t="s">
        <v>632</v>
      </c>
      <c r="E2538" s="40">
        <f t="shared" si="815"/>
        <v>0</v>
      </c>
      <c r="F2538" s="448">
        <f t="shared" ref="F2538:M2538" si="823">F2539+F2540</f>
        <v>0</v>
      </c>
      <c r="G2538" s="448">
        <f t="shared" si="823"/>
        <v>0</v>
      </c>
      <c r="H2538" s="448">
        <f t="shared" si="823"/>
        <v>0</v>
      </c>
      <c r="I2538" s="448">
        <f t="shared" si="823"/>
        <v>0</v>
      </c>
      <c r="J2538" s="448">
        <f t="shared" si="823"/>
        <v>0</v>
      </c>
      <c r="K2538" s="448">
        <f t="shared" si="823"/>
        <v>0</v>
      </c>
      <c r="L2538" s="448">
        <f t="shared" si="823"/>
        <v>0</v>
      </c>
      <c r="M2538" s="448">
        <f t="shared" si="823"/>
        <v>0</v>
      </c>
      <c r="N2538" s="23"/>
      <c r="O2538" s="23"/>
    </row>
    <row r="2539" spans="1:15" ht="0.75" customHeight="1">
      <c r="A2539" s="586"/>
      <c r="B2539" s="617"/>
      <c r="C2539" s="631" t="s">
        <v>633</v>
      </c>
      <c r="D2539" s="423" t="s">
        <v>634</v>
      </c>
      <c r="E2539" s="40">
        <f t="shared" si="815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635</v>
      </c>
      <c r="C2540" s="680"/>
      <c r="D2540" s="589" t="s">
        <v>636</v>
      </c>
      <c r="E2540" s="40">
        <f t="shared" si="815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15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637</v>
      </c>
      <c r="C2542" s="636"/>
      <c r="D2542" s="603" t="s">
        <v>638</v>
      </c>
      <c r="E2542" s="40">
        <f t="shared" si="815"/>
        <v>0</v>
      </c>
      <c r="F2542" s="448">
        <f t="shared" ref="F2542:M2542" si="824">F2543+F2544</f>
        <v>0</v>
      </c>
      <c r="G2542" s="448">
        <f t="shared" si="824"/>
        <v>0</v>
      </c>
      <c r="H2542" s="448">
        <f t="shared" si="824"/>
        <v>0</v>
      </c>
      <c r="I2542" s="448">
        <f t="shared" si="824"/>
        <v>0</v>
      </c>
      <c r="J2542" s="448">
        <f t="shared" si="824"/>
        <v>0</v>
      </c>
      <c r="K2542" s="448">
        <f t="shared" si="824"/>
        <v>0</v>
      </c>
      <c r="L2542" s="448">
        <f t="shared" si="824"/>
        <v>0</v>
      </c>
      <c r="M2542" s="448">
        <f t="shared" si="824"/>
        <v>0</v>
      </c>
      <c r="N2542" s="23"/>
      <c r="O2542" s="23"/>
    </row>
    <row r="2543" spans="1:15" ht="0.75" customHeight="1">
      <c r="A2543" s="586"/>
      <c r="B2543" s="611" t="s">
        <v>639</v>
      </c>
      <c r="C2543" s="594"/>
      <c r="D2543" s="589" t="s">
        <v>640</v>
      </c>
      <c r="E2543" s="40">
        <f t="shared" si="815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641</v>
      </c>
      <c r="C2544" s="592"/>
      <c r="D2544" s="589" t="s">
        <v>642</v>
      </c>
      <c r="E2544" s="40">
        <f t="shared" si="815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917</v>
      </c>
      <c r="C2545" s="619"/>
      <c r="D2545" s="589" t="s">
        <v>644</v>
      </c>
      <c r="E2545" s="40">
        <f t="shared" si="815"/>
        <v>0</v>
      </c>
      <c r="F2545" s="448">
        <f t="shared" ref="F2545:M2545" si="825">F2546</f>
        <v>0</v>
      </c>
      <c r="G2545" s="448">
        <f t="shared" si="825"/>
        <v>0</v>
      </c>
      <c r="H2545" s="448">
        <f t="shared" si="825"/>
        <v>0</v>
      </c>
      <c r="I2545" s="448">
        <f t="shared" si="825"/>
        <v>0</v>
      </c>
      <c r="J2545" s="448">
        <f t="shared" si="825"/>
        <v>0</v>
      </c>
      <c r="K2545" s="448">
        <f t="shared" si="825"/>
        <v>0</v>
      </c>
      <c r="L2545" s="448">
        <f t="shared" si="825"/>
        <v>0</v>
      </c>
      <c r="M2545" s="448">
        <f t="shared" si="825"/>
        <v>0</v>
      </c>
      <c r="N2545" s="23"/>
      <c r="O2545" s="23"/>
    </row>
    <row r="2546" spans="1:15">
      <c r="A2546" s="578"/>
      <c r="B2546" s="951" t="s">
        <v>645</v>
      </c>
      <c r="C2546" s="642"/>
      <c r="D2546" s="584" t="s">
        <v>646</v>
      </c>
      <c r="E2546" s="40">
        <f t="shared" si="815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333" t="s">
        <v>647</v>
      </c>
      <c r="B2547" s="1334"/>
      <c r="C2547" s="1335"/>
      <c r="D2547" s="354"/>
      <c r="E2547" s="859">
        <f t="shared" si="815"/>
        <v>0</v>
      </c>
      <c r="F2547" s="356">
        <f t="shared" ref="F2547:M2547" si="826">F2548+F2585</f>
        <v>0</v>
      </c>
      <c r="G2547" s="356">
        <f t="shared" si="826"/>
        <v>0</v>
      </c>
      <c r="H2547" s="356">
        <f t="shared" si="826"/>
        <v>0</v>
      </c>
      <c r="I2547" s="356">
        <f t="shared" si="826"/>
        <v>0</v>
      </c>
      <c r="J2547" s="356">
        <f t="shared" si="826"/>
        <v>0</v>
      </c>
      <c r="K2547" s="356">
        <f t="shared" si="826"/>
        <v>0</v>
      </c>
      <c r="L2547" s="356">
        <f t="shared" si="826"/>
        <v>0</v>
      </c>
      <c r="M2547" s="356">
        <f t="shared" si="826"/>
        <v>0</v>
      </c>
      <c r="N2547" s="23"/>
      <c r="O2547" s="23"/>
    </row>
    <row r="2548" spans="1:15">
      <c r="A2548" s="586"/>
      <c r="B2548" s="682" t="s">
        <v>650</v>
      </c>
      <c r="C2548" s="683"/>
      <c r="D2548" s="597" t="s">
        <v>651</v>
      </c>
      <c r="E2548" s="40">
        <f t="shared" si="815"/>
        <v>0</v>
      </c>
      <c r="F2548" s="448">
        <f t="shared" ref="F2548:M2548" si="827">F2549</f>
        <v>0</v>
      </c>
      <c r="G2548" s="448">
        <f t="shared" si="827"/>
        <v>0</v>
      </c>
      <c r="H2548" s="448">
        <f t="shared" si="827"/>
        <v>0</v>
      </c>
      <c r="I2548" s="448">
        <f t="shared" si="827"/>
        <v>0</v>
      </c>
      <c r="J2548" s="448">
        <f t="shared" si="827"/>
        <v>0</v>
      </c>
      <c r="K2548" s="448">
        <f t="shared" si="827"/>
        <v>0</v>
      </c>
      <c r="L2548" s="448">
        <f t="shared" si="827"/>
        <v>0</v>
      </c>
      <c r="M2548" s="448">
        <f t="shared" si="827"/>
        <v>0</v>
      </c>
      <c r="N2548" s="23"/>
      <c r="O2548" s="23"/>
    </row>
    <row r="2549" spans="1:15" ht="12" customHeight="1">
      <c r="A2549" s="586"/>
      <c r="B2549" s="601" t="s">
        <v>652</v>
      </c>
      <c r="C2549" s="619"/>
      <c r="D2549" s="603" t="s">
        <v>653</v>
      </c>
      <c r="E2549" s="40">
        <f t="shared" si="815"/>
        <v>0</v>
      </c>
      <c r="F2549" s="448">
        <f t="shared" ref="F2549:M2549" si="828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28"/>
        <v>0</v>
      </c>
      <c r="L2549" s="448">
        <f t="shared" si="828"/>
        <v>0</v>
      </c>
      <c r="M2549" s="448">
        <f t="shared" si="828"/>
        <v>0</v>
      </c>
      <c r="N2549" s="23"/>
      <c r="O2549" s="23"/>
    </row>
    <row r="2550" spans="1:15" hidden="1">
      <c r="A2550" s="586"/>
      <c r="B2550" s="684"/>
      <c r="C2550" s="685" t="s">
        <v>654</v>
      </c>
      <c r="D2550" s="597" t="s">
        <v>655</v>
      </c>
      <c r="E2550" s="40">
        <f t="shared" si="815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1.35" hidden="1">
      <c r="A2551" s="586"/>
      <c r="B2551" s="684"/>
      <c r="C2551" s="686" t="s">
        <v>656</v>
      </c>
      <c r="D2551" s="687" t="s">
        <v>657</v>
      </c>
      <c r="E2551" s="40">
        <f t="shared" si="815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1" hidden="1">
      <c r="A2552" s="586"/>
      <c r="B2552" s="684"/>
      <c r="C2552" s="686" t="s">
        <v>658</v>
      </c>
      <c r="D2552" s="687" t="s">
        <v>659</v>
      </c>
      <c r="E2552" s="40">
        <f t="shared" si="815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0.65" hidden="1">
      <c r="A2553" s="586"/>
      <c r="B2553" s="684"/>
      <c r="C2553" s="685" t="s">
        <v>660</v>
      </c>
      <c r="D2553" s="597" t="s">
        <v>661</v>
      </c>
      <c r="E2553" s="40">
        <f t="shared" si="815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1.35" hidden="1">
      <c r="A2554" s="586"/>
      <c r="B2554" s="618"/>
      <c r="C2554" s="688" t="s">
        <v>662</v>
      </c>
      <c r="D2554" s="623" t="s">
        <v>663</v>
      </c>
      <c r="E2554" s="40">
        <f t="shared" si="815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20.65" hidden="1">
      <c r="A2555" s="586"/>
      <c r="B2555" s="651"/>
      <c r="C2555" s="652" t="s">
        <v>664</v>
      </c>
      <c r="D2555" s="689" t="s">
        <v>665</v>
      </c>
      <c r="E2555" s="40">
        <f t="shared" si="815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0.65" hidden="1">
      <c r="A2556" s="586"/>
      <c r="B2556" s="690"/>
      <c r="C2556" s="652" t="s">
        <v>666</v>
      </c>
      <c r="D2556" s="689" t="s">
        <v>667</v>
      </c>
      <c r="E2556" s="40">
        <f t="shared" si="815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668</v>
      </c>
      <c r="D2557" s="603" t="s">
        <v>669</v>
      </c>
      <c r="E2557" s="40">
        <f t="shared" si="815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1005</v>
      </c>
      <c r="D2558" s="597" t="s">
        <v>671</v>
      </c>
      <c r="E2558" s="40">
        <f t="shared" si="815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674</v>
      </c>
      <c r="C2559" s="694"/>
      <c r="D2559" s="603" t="s">
        <v>675</v>
      </c>
      <c r="E2559" s="40">
        <f t="shared" si="815"/>
        <v>0</v>
      </c>
      <c r="F2559" s="448">
        <f t="shared" ref="F2559:M2559" si="829">F2560</f>
        <v>0</v>
      </c>
      <c r="G2559" s="448">
        <f t="shared" si="829"/>
        <v>0</v>
      </c>
      <c r="H2559" s="448">
        <f t="shared" si="829"/>
        <v>0</v>
      </c>
      <c r="I2559" s="448">
        <f t="shared" si="829"/>
        <v>0</v>
      </c>
      <c r="J2559" s="448">
        <f t="shared" si="829"/>
        <v>0</v>
      </c>
      <c r="K2559" s="448">
        <f t="shared" si="829"/>
        <v>0</v>
      </c>
      <c r="L2559" s="448">
        <f t="shared" si="829"/>
        <v>0</v>
      </c>
      <c r="M2559" s="448">
        <f t="shared" si="829"/>
        <v>0</v>
      </c>
      <c r="N2559" s="23"/>
      <c r="O2559" s="23"/>
    </row>
    <row r="2560" spans="1:15">
      <c r="A2560" s="586"/>
      <c r="B2560" s="695" t="s">
        <v>676</v>
      </c>
      <c r="C2560" s="619"/>
      <c r="D2560" s="589" t="s">
        <v>582</v>
      </c>
      <c r="E2560" s="40">
        <f t="shared" si="815"/>
        <v>0</v>
      </c>
      <c r="F2560" s="448">
        <f t="shared" ref="F2560:M2560" si="830">F2564+F2565+F2566+F2567+F2568+F2569+F2570</f>
        <v>0</v>
      </c>
      <c r="G2560" s="448">
        <f t="shared" si="830"/>
        <v>0</v>
      </c>
      <c r="H2560" s="448">
        <f t="shared" si="830"/>
        <v>0</v>
      </c>
      <c r="I2560" s="448">
        <f t="shared" si="830"/>
        <v>0</v>
      </c>
      <c r="J2560" s="448">
        <f t="shared" si="830"/>
        <v>0</v>
      </c>
      <c r="K2560" s="448">
        <f t="shared" si="830"/>
        <v>0</v>
      </c>
      <c r="L2560" s="448">
        <f t="shared" si="830"/>
        <v>0</v>
      </c>
      <c r="M2560" s="448">
        <f t="shared" si="830"/>
        <v>0</v>
      </c>
      <c r="N2560" s="23"/>
      <c r="O2560" s="23"/>
    </row>
    <row r="2561" spans="1:15" ht="0.75" customHeight="1">
      <c r="A2561" s="586"/>
      <c r="B2561" s="696"/>
      <c r="C2561" s="697" t="s">
        <v>677</v>
      </c>
      <c r="D2561" s="698" t="s">
        <v>678</v>
      </c>
      <c r="E2561" s="40">
        <f t="shared" si="815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679</v>
      </c>
      <c r="D2562" s="698" t="s">
        <v>680</v>
      </c>
      <c r="E2562" s="40">
        <f t="shared" si="815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681</v>
      </c>
      <c r="D2563" s="698" t="s">
        <v>682</v>
      </c>
      <c r="E2563" s="40">
        <f t="shared" si="815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683</v>
      </c>
      <c r="D2564" s="589" t="s">
        <v>684</v>
      </c>
      <c r="E2564" s="40">
        <f t="shared" si="815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685</v>
      </c>
      <c r="D2565" s="589" t="s">
        <v>686</v>
      </c>
      <c r="E2565" s="40">
        <f t="shared" si="815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687</v>
      </c>
      <c r="D2566" s="589" t="s">
        <v>688</v>
      </c>
      <c r="E2566" s="40">
        <f t="shared" si="815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689</v>
      </c>
      <c r="D2567" s="589" t="s">
        <v>690</v>
      </c>
      <c r="E2567" s="40">
        <f t="shared" si="815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691</v>
      </c>
      <c r="D2568" s="589" t="s">
        <v>584</v>
      </c>
      <c r="E2568" s="40">
        <f t="shared" si="815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692</v>
      </c>
      <c r="D2569" s="589" t="s">
        <v>693</v>
      </c>
      <c r="E2569" s="40">
        <f t="shared" si="815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694</v>
      </c>
      <c r="D2570" s="589" t="s">
        <v>695</v>
      </c>
      <c r="E2570" s="40">
        <f t="shared" ref="E2570:E2634" si="831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31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696</v>
      </c>
      <c r="C2572" s="700"/>
      <c r="D2572" s="589" t="s">
        <v>697</v>
      </c>
      <c r="E2572" s="40">
        <f t="shared" si="831"/>
        <v>0</v>
      </c>
      <c r="F2572" s="448">
        <f t="shared" ref="F2572:M2572" si="832">F2573+F2574+F2575+F2576+F2577+F2578+F2579+F2580+F2581+F2582+F2583</f>
        <v>0</v>
      </c>
      <c r="G2572" s="448">
        <f t="shared" si="832"/>
        <v>0</v>
      </c>
      <c r="H2572" s="448">
        <f t="shared" si="832"/>
        <v>0</v>
      </c>
      <c r="I2572" s="448">
        <f t="shared" si="832"/>
        <v>0</v>
      </c>
      <c r="J2572" s="448">
        <f t="shared" si="832"/>
        <v>0</v>
      </c>
      <c r="K2572" s="448">
        <f t="shared" si="832"/>
        <v>0</v>
      </c>
      <c r="L2572" s="448">
        <f t="shared" si="832"/>
        <v>0</v>
      </c>
      <c r="M2572" s="448">
        <f t="shared" si="832"/>
        <v>0</v>
      </c>
      <c r="N2572" s="23"/>
      <c r="O2572" s="23"/>
    </row>
    <row r="2573" spans="1:15" hidden="1">
      <c r="A2573" s="586"/>
      <c r="B2573" s="601" t="s">
        <v>698</v>
      </c>
      <c r="C2573" s="700"/>
      <c r="D2573" s="589" t="s">
        <v>699</v>
      </c>
      <c r="E2573" s="40">
        <f t="shared" si="831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700</v>
      </c>
      <c r="C2574" s="619"/>
      <c r="D2574" s="589" t="s">
        <v>701</v>
      </c>
      <c r="E2574" s="40">
        <f t="shared" si="831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702</v>
      </c>
      <c r="C2575" s="700"/>
      <c r="D2575" s="589" t="s">
        <v>703</v>
      </c>
      <c r="E2575" s="40">
        <f t="shared" si="831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704</v>
      </c>
      <c r="C2576" s="701"/>
      <c r="D2576" s="589" t="s">
        <v>705</v>
      </c>
      <c r="E2576" s="40">
        <f t="shared" si="831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706</v>
      </c>
      <c r="C2577" s="703"/>
      <c r="D2577" s="589" t="s">
        <v>707</v>
      </c>
      <c r="E2577" s="40">
        <f t="shared" si="831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708</v>
      </c>
      <c r="C2578" s="619"/>
      <c r="D2578" s="603" t="s">
        <v>709</v>
      </c>
      <c r="E2578" s="40">
        <f t="shared" si="831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710</v>
      </c>
      <c r="C2579" s="700"/>
      <c r="D2579" s="589" t="s">
        <v>711</v>
      </c>
      <c r="E2579" s="40">
        <f t="shared" si="831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712</v>
      </c>
      <c r="C2580" s="700"/>
      <c r="D2580" s="589" t="s">
        <v>713</v>
      </c>
      <c r="E2580" s="40">
        <f t="shared" si="831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714</v>
      </c>
      <c r="C2581" s="705"/>
      <c r="D2581" s="603" t="s">
        <v>715</v>
      </c>
      <c r="E2581" s="40">
        <f t="shared" si="831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716</v>
      </c>
      <c r="C2582" s="700"/>
      <c r="D2582" s="589" t="s">
        <v>717</v>
      </c>
      <c r="E2582" s="40">
        <f t="shared" si="831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718</v>
      </c>
      <c r="C2583" s="705"/>
      <c r="D2583" s="603" t="s">
        <v>719</v>
      </c>
      <c r="E2583" s="40">
        <f t="shared" si="831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31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735</v>
      </c>
      <c r="C2585" s="626"/>
      <c r="D2585" s="603" t="s">
        <v>736</v>
      </c>
      <c r="E2585" s="40">
        <f t="shared" si="831"/>
        <v>0</v>
      </c>
      <c r="F2585" s="448">
        <f t="shared" ref="F2585:M2585" si="833">F2586+F2596</f>
        <v>0</v>
      </c>
      <c r="G2585" s="448">
        <f t="shared" si="833"/>
        <v>0</v>
      </c>
      <c r="H2585" s="448">
        <f t="shared" si="833"/>
        <v>0</v>
      </c>
      <c r="I2585" s="448">
        <f t="shared" si="833"/>
        <v>0</v>
      </c>
      <c r="J2585" s="448">
        <f t="shared" si="833"/>
        <v>0</v>
      </c>
      <c r="K2585" s="448">
        <f t="shared" si="833"/>
        <v>0</v>
      </c>
      <c r="L2585" s="448">
        <f t="shared" si="833"/>
        <v>0</v>
      </c>
      <c r="M2585" s="448">
        <f t="shared" si="833"/>
        <v>0</v>
      </c>
      <c r="N2585" s="23"/>
      <c r="O2585" s="23"/>
    </row>
    <row r="2586" spans="1:15">
      <c r="A2586" s="586"/>
      <c r="B2586" s="587" t="s">
        <v>737</v>
      </c>
      <c r="C2586" s="588"/>
      <c r="D2586" s="589" t="s">
        <v>738</v>
      </c>
      <c r="E2586" s="40">
        <f t="shared" si="831"/>
        <v>0</v>
      </c>
      <c r="F2586" s="712">
        <f t="shared" ref="F2586:M2586" si="834">F2587+F2592+F2594</f>
        <v>0</v>
      </c>
      <c r="G2586" s="712">
        <f t="shared" si="834"/>
        <v>0</v>
      </c>
      <c r="H2586" s="712">
        <f t="shared" si="834"/>
        <v>0</v>
      </c>
      <c r="I2586" s="712">
        <f t="shared" si="834"/>
        <v>0</v>
      </c>
      <c r="J2586" s="712">
        <f t="shared" si="834"/>
        <v>0</v>
      </c>
      <c r="K2586" s="712">
        <f t="shared" si="834"/>
        <v>0</v>
      </c>
      <c r="L2586" s="712">
        <f t="shared" si="834"/>
        <v>0</v>
      </c>
      <c r="M2586" s="712">
        <f t="shared" si="834"/>
        <v>0</v>
      </c>
      <c r="N2586" s="23"/>
      <c r="O2586" s="23"/>
    </row>
    <row r="2587" spans="1:15">
      <c r="A2587" s="586"/>
      <c r="B2587" s="587" t="s">
        <v>739</v>
      </c>
      <c r="C2587" s="588"/>
      <c r="D2587" s="589" t="s">
        <v>740</v>
      </c>
      <c r="E2587" s="40">
        <f t="shared" si="831"/>
        <v>0</v>
      </c>
      <c r="F2587" s="712">
        <f t="shared" ref="F2587:M2587" si="835">F2588+F2589+F2590+F2591</f>
        <v>0</v>
      </c>
      <c r="G2587" s="712">
        <f t="shared" si="835"/>
        <v>0</v>
      </c>
      <c r="H2587" s="712">
        <f t="shared" si="835"/>
        <v>0</v>
      </c>
      <c r="I2587" s="712">
        <f t="shared" si="835"/>
        <v>0</v>
      </c>
      <c r="J2587" s="712">
        <f t="shared" si="835"/>
        <v>0</v>
      </c>
      <c r="K2587" s="712">
        <f t="shared" si="835"/>
        <v>0</v>
      </c>
      <c r="L2587" s="712">
        <f t="shared" si="835"/>
        <v>0</v>
      </c>
      <c r="M2587" s="712">
        <f t="shared" si="835"/>
        <v>0</v>
      </c>
      <c r="N2587" s="23"/>
      <c r="O2587" s="23"/>
    </row>
    <row r="2588" spans="1:15">
      <c r="A2588" s="586"/>
      <c r="B2588" s="616"/>
      <c r="C2588" s="588" t="s">
        <v>741</v>
      </c>
      <c r="D2588" s="589" t="s">
        <v>742</v>
      </c>
      <c r="E2588" s="40">
        <f t="shared" si="831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743</v>
      </c>
      <c r="D2589" s="589" t="s">
        <v>744</v>
      </c>
      <c r="E2589" s="40">
        <f t="shared" si="831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745</v>
      </c>
      <c r="D2590" s="589" t="s">
        <v>746</v>
      </c>
      <c r="E2590" s="40">
        <f t="shared" si="831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747</v>
      </c>
      <c r="D2591" s="589" t="s">
        <v>748</v>
      </c>
      <c r="E2591" s="40">
        <f t="shared" si="831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749</v>
      </c>
      <c r="C2592" s="626"/>
      <c r="D2592" s="603" t="s">
        <v>750</v>
      </c>
      <c r="E2592" s="40">
        <f t="shared" si="831"/>
        <v>0</v>
      </c>
      <c r="F2592" s="712">
        <f t="shared" ref="F2592:M2592" si="836">F2593</f>
        <v>0</v>
      </c>
      <c r="G2592" s="712">
        <f t="shared" si="836"/>
        <v>0</v>
      </c>
      <c r="H2592" s="712">
        <f t="shared" si="836"/>
        <v>0</v>
      </c>
      <c r="I2592" s="712">
        <f t="shared" si="836"/>
        <v>0</v>
      </c>
      <c r="J2592" s="712">
        <f t="shared" si="836"/>
        <v>0</v>
      </c>
      <c r="K2592" s="712">
        <f t="shared" si="836"/>
        <v>0</v>
      </c>
      <c r="L2592" s="712">
        <f t="shared" si="836"/>
        <v>0</v>
      </c>
      <c r="M2592" s="712">
        <f t="shared" si="836"/>
        <v>0</v>
      </c>
      <c r="N2592" s="23"/>
      <c r="O2592" s="23"/>
    </row>
    <row r="2593" spans="1:15">
      <c r="A2593" s="586"/>
      <c r="B2593" s="591"/>
      <c r="C2593" s="594" t="s">
        <v>751</v>
      </c>
      <c r="D2593" s="589" t="s">
        <v>752</v>
      </c>
      <c r="E2593" s="40">
        <f t="shared" si="831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753</v>
      </c>
      <c r="C2594" s="626"/>
      <c r="D2594" s="603" t="s">
        <v>754</v>
      </c>
      <c r="E2594" s="40">
        <f t="shared" si="831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31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755</v>
      </c>
      <c r="C2596" s="626"/>
      <c r="D2596" s="603" t="s">
        <v>756</v>
      </c>
      <c r="E2596" s="40">
        <f t="shared" si="831"/>
        <v>0</v>
      </c>
      <c r="F2596" s="590">
        <f t="shared" ref="F2596:M2597" si="837">F2597</f>
        <v>0</v>
      </c>
      <c r="G2596" s="590">
        <f t="shared" si="837"/>
        <v>0</v>
      </c>
      <c r="H2596" s="590">
        <f t="shared" si="837"/>
        <v>0</v>
      </c>
      <c r="I2596" s="590">
        <f t="shared" si="837"/>
        <v>0</v>
      </c>
      <c r="J2596" s="590">
        <f t="shared" si="837"/>
        <v>0</v>
      </c>
      <c r="K2596" s="590">
        <f t="shared" si="837"/>
        <v>0</v>
      </c>
      <c r="L2596" s="590">
        <f t="shared" si="837"/>
        <v>0</v>
      </c>
      <c r="M2596" s="590">
        <f t="shared" si="837"/>
        <v>0</v>
      </c>
      <c r="N2596" s="23"/>
      <c r="O2596" s="23"/>
    </row>
    <row r="2597" spans="1:15">
      <c r="A2597" s="586"/>
      <c r="B2597" s="963" t="s">
        <v>757</v>
      </c>
      <c r="C2597" s="709"/>
      <c r="D2597" s="603" t="s">
        <v>758</v>
      </c>
      <c r="E2597" s="40">
        <f t="shared" si="831"/>
        <v>0</v>
      </c>
      <c r="F2597" s="712">
        <f t="shared" si="837"/>
        <v>0</v>
      </c>
      <c r="G2597" s="712">
        <f t="shared" si="837"/>
        <v>0</v>
      </c>
      <c r="H2597" s="712">
        <f t="shared" si="837"/>
        <v>0</v>
      </c>
      <c r="I2597" s="712">
        <f t="shared" si="837"/>
        <v>0</v>
      </c>
      <c r="J2597" s="712">
        <f t="shared" si="837"/>
        <v>0</v>
      </c>
      <c r="K2597" s="712">
        <f t="shared" si="837"/>
        <v>0</v>
      </c>
      <c r="L2597" s="712">
        <f t="shared" si="837"/>
        <v>0</v>
      </c>
      <c r="M2597" s="712">
        <f t="shared" si="837"/>
        <v>0</v>
      </c>
      <c r="N2597" s="23"/>
      <c r="O2597" s="23"/>
    </row>
    <row r="2598" spans="1:15">
      <c r="A2598" s="586"/>
      <c r="B2598" s="591"/>
      <c r="C2598" s="594" t="s">
        <v>759</v>
      </c>
      <c r="D2598" s="589" t="s">
        <v>760</v>
      </c>
      <c r="E2598" s="40">
        <f t="shared" si="831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31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643</v>
      </c>
      <c r="C2600" s="626"/>
      <c r="D2600" s="603" t="s">
        <v>644</v>
      </c>
      <c r="E2600" s="40">
        <f t="shared" si="831"/>
        <v>0</v>
      </c>
      <c r="F2600" s="590">
        <f t="shared" ref="F2600:M2600" si="838">F2601</f>
        <v>0</v>
      </c>
      <c r="G2600" s="590">
        <f t="shared" si="838"/>
        <v>0</v>
      </c>
      <c r="H2600" s="590">
        <f t="shared" si="838"/>
        <v>0</v>
      </c>
      <c r="I2600" s="590">
        <f t="shared" si="838"/>
        <v>0</v>
      </c>
      <c r="J2600" s="590">
        <f t="shared" si="838"/>
        <v>0</v>
      </c>
      <c r="K2600" s="590">
        <f t="shared" si="838"/>
        <v>0</v>
      </c>
      <c r="L2600" s="590">
        <f t="shared" si="838"/>
        <v>0</v>
      </c>
      <c r="M2600" s="590">
        <f t="shared" si="838"/>
        <v>0</v>
      </c>
      <c r="N2600" s="23"/>
      <c r="O2600" s="23"/>
    </row>
    <row r="2601" spans="1:15">
      <c r="A2601" s="586"/>
      <c r="B2601" s="616" t="s">
        <v>645</v>
      </c>
      <c r="C2601" s="594"/>
      <c r="D2601" s="603" t="s">
        <v>646</v>
      </c>
      <c r="E2601" s="40">
        <f t="shared" si="831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776</v>
      </c>
      <c r="B2602" s="711"/>
      <c r="C2602" s="711"/>
      <c r="D2602" s="110"/>
      <c r="E2602" s="40">
        <f t="shared" si="831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1006</v>
      </c>
      <c r="C2603" s="964"/>
      <c r="D2603" s="110" t="s">
        <v>1007</v>
      </c>
      <c r="E2603" s="40">
        <f t="shared" si="831"/>
        <v>0</v>
      </c>
      <c r="F2603" s="712">
        <f t="shared" ref="F2603:M2603" si="839">F2604+F2605+F2606</f>
        <v>0</v>
      </c>
      <c r="G2603" s="712">
        <f t="shared" si="839"/>
        <v>0</v>
      </c>
      <c r="H2603" s="712">
        <f t="shared" si="839"/>
        <v>0</v>
      </c>
      <c r="I2603" s="712">
        <f t="shared" si="839"/>
        <v>0</v>
      </c>
      <c r="J2603" s="712">
        <f t="shared" si="839"/>
        <v>0</v>
      </c>
      <c r="K2603" s="712">
        <f t="shared" si="839"/>
        <v>0</v>
      </c>
      <c r="L2603" s="712">
        <f t="shared" si="839"/>
        <v>0</v>
      </c>
      <c r="M2603" s="712">
        <f t="shared" si="839"/>
        <v>0</v>
      </c>
      <c r="N2603" s="23"/>
      <c r="O2603" s="23"/>
    </row>
    <row r="2604" spans="1:15">
      <c r="A2604" s="46"/>
      <c r="B2604" s="37"/>
      <c r="C2604" s="877" t="s">
        <v>1008</v>
      </c>
      <c r="D2604" s="879" t="s">
        <v>1009</v>
      </c>
      <c r="E2604" s="40">
        <f t="shared" si="831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1010</v>
      </c>
      <c r="D2605" s="879" t="s">
        <v>1011</v>
      </c>
      <c r="E2605" s="40">
        <f t="shared" si="831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1012</v>
      </c>
      <c r="D2606" s="965" t="s">
        <v>1013</v>
      </c>
      <c r="E2606" s="40">
        <f t="shared" si="831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31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1014</v>
      </c>
      <c r="B2608" s="889"/>
      <c r="C2608" s="890"/>
      <c r="D2608" s="891" t="s">
        <v>1015</v>
      </c>
      <c r="E2608" s="531">
        <f t="shared" si="831"/>
        <v>351304</v>
      </c>
      <c r="F2608" s="532">
        <f t="shared" ref="F2608:M2608" si="840">F2731+F2735+F2737</f>
        <v>0</v>
      </c>
      <c r="G2608" s="532">
        <f t="shared" si="840"/>
        <v>85218</v>
      </c>
      <c r="H2608" s="532">
        <f t="shared" si="840"/>
        <v>124371</v>
      </c>
      <c r="I2608" s="532">
        <f t="shared" si="840"/>
        <v>73330</v>
      </c>
      <c r="J2608" s="532">
        <f t="shared" si="840"/>
        <v>68385</v>
      </c>
      <c r="K2608" s="532">
        <f t="shared" si="840"/>
        <v>276059</v>
      </c>
      <c r="L2608" s="532">
        <f t="shared" si="840"/>
        <v>202844</v>
      </c>
      <c r="M2608" s="532">
        <f t="shared" si="840"/>
        <v>45344</v>
      </c>
      <c r="N2608" s="23"/>
      <c r="O2608" s="23"/>
    </row>
    <row r="2609" spans="1:15">
      <c r="A2609" s="1388" t="s">
        <v>522</v>
      </c>
      <c r="B2609" s="1439"/>
      <c r="C2609" s="1440"/>
      <c r="D2609" s="961"/>
      <c r="E2609" s="966">
        <f t="shared" si="831"/>
        <v>351304</v>
      </c>
      <c r="F2609" s="962"/>
      <c r="G2609" s="962">
        <f>G2611+G2671</f>
        <v>85218</v>
      </c>
      <c r="H2609" s="962">
        <f t="shared" ref="H2609:M2609" si="841">H2611+H2671</f>
        <v>124371</v>
      </c>
      <c r="I2609" s="962">
        <f t="shared" si="841"/>
        <v>73330</v>
      </c>
      <c r="J2609" s="962">
        <f t="shared" si="841"/>
        <v>68385</v>
      </c>
      <c r="K2609" s="962">
        <f t="shared" si="841"/>
        <v>276059</v>
      </c>
      <c r="L2609" s="962">
        <f t="shared" si="841"/>
        <v>202844</v>
      </c>
      <c r="M2609" s="962">
        <f t="shared" si="841"/>
        <v>45344</v>
      </c>
      <c r="N2609" s="23"/>
      <c r="O2609" s="23"/>
    </row>
    <row r="2610" spans="1:15">
      <c r="A2610" s="888"/>
      <c r="B2610" s="407" t="s">
        <v>523</v>
      </c>
      <c r="C2610" s="893"/>
      <c r="D2610" s="892"/>
      <c r="E2610" s="531">
        <f t="shared" si="831"/>
        <v>303068</v>
      </c>
      <c r="F2610" s="532"/>
      <c r="G2610" s="532">
        <f t="shared" ref="G2610:M2610" si="842">G2612+G2672</f>
        <v>79747</v>
      </c>
      <c r="H2610" s="532">
        <f t="shared" si="842"/>
        <v>100330</v>
      </c>
      <c r="I2610" s="532">
        <f t="shared" si="842"/>
        <v>63330</v>
      </c>
      <c r="J2610" s="532">
        <f t="shared" si="842"/>
        <v>59661</v>
      </c>
      <c r="K2610" s="532">
        <f t="shared" si="842"/>
        <v>234873</v>
      </c>
      <c r="L2610" s="532">
        <f t="shared" si="842"/>
        <v>181131</v>
      </c>
      <c r="M2610" s="532">
        <f t="shared" si="842"/>
        <v>45344</v>
      </c>
      <c r="N2610" s="23"/>
      <c r="O2610" s="23"/>
    </row>
    <row r="2611" spans="1:15">
      <c r="A2611" s="271"/>
      <c r="B2611" s="272" t="s">
        <v>524</v>
      </c>
      <c r="C2611" s="273"/>
      <c r="D2611" s="274"/>
      <c r="E2611" s="275">
        <f t="shared" si="831"/>
        <v>26531</v>
      </c>
      <c r="F2611" s="276">
        <f t="shared" ref="F2611:M2611" si="843">F2612</f>
        <v>0</v>
      </c>
      <c r="G2611" s="276">
        <f t="shared" si="843"/>
        <v>8700</v>
      </c>
      <c r="H2611" s="276">
        <f t="shared" si="843"/>
        <v>9500</v>
      </c>
      <c r="I2611" s="276">
        <f t="shared" si="843"/>
        <v>6000</v>
      </c>
      <c r="J2611" s="276">
        <f t="shared" si="843"/>
        <v>2331</v>
      </c>
      <c r="K2611" s="276">
        <f t="shared" si="843"/>
        <v>37963</v>
      </c>
      <c r="L2611" s="276">
        <f t="shared" si="843"/>
        <v>40887</v>
      </c>
      <c r="M2611" s="276">
        <f t="shared" si="843"/>
        <v>41424</v>
      </c>
      <c r="N2611" s="23"/>
      <c r="O2611" s="23"/>
    </row>
    <row r="2612" spans="1:15">
      <c r="A2612" s="834"/>
      <c r="B2612" s="407" t="s">
        <v>525</v>
      </c>
      <c r="C2612" s="411"/>
      <c r="D2612" s="412" t="s">
        <v>526</v>
      </c>
      <c r="E2612" s="154">
        <f t="shared" si="831"/>
        <v>26531</v>
      </c>
      <c r="F2612" s="101">
        <f t="shared" ref="F2612:M2612" si="844">F2613+F2614+F2615+F2620+F2624+F2626+F2638+F2644+F2651</f>
        <v>0</v>
      </c>
      <c r="G2612" s="101">
        <f t="shared" si="844"/>
        <v>8700</v>
      </c>
      <c r="H2612" s="101">
        <f t="shared" si="844"/>
        <v>9500</v>
      </c>
      <c r="I2612" s="101">
        <f t="shared" si="844"/>
        <v>6000</v>
      </c>
      <c r="J2612" s="101">
        <f t="shared" si="844"/>
        <v>2331</v>
      </c>
      <c r="K2612" s="101">
        <f t="shared" si="844"/>
        <v>37963</v>
      </c>
      <c r="L2612" s="101">
        <f t="shared" si="844"/>
        <v>40887</v>
      </c>
      <c r="M2612" s="101">
        <f t="shared" si="844"/>
        <v>41424</v>
      </c>
      <c r="N2612" s="23"/>
      <c r="O2612" s="23"/>
    </row>
    <row r="2613" spans="1:15" ht="12" customHeight="1">
      <c r="A2613" s="413"/>
      <c r="B2613" s="414"/>
      <c r="C2613" s="415" t="s">
        <v>527</v>
      </c>
      <c r="D2613" s="416" t="s">
        <v>528</v>
      </c>
      <c r="E2613" s="94">
        <f t="shared" si="831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529</v>
      </c>
      <c r="D2614" s="420" t="s">
        <v>530</v>
      </c>
      <c r="E2614" s="94">
        <f t="shared" si="831"/>
        <v>26531</v>
      </c>
      <c r="F2614" s="417"/>
      <c r="G2614" s="63">
        <v>8700</v>
      </c>
      <c r="H2614" s="63">
        <v>9500</v>
      </c>
      <c r="I2614" s="63">
        <f>9000-3000</f>
        <v>6000</v>
      </c>
      <c r="J2614" s="158">
        <f>8546-6215</f>
        <v>2331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531</v>
      </c>
      <c r="C2615" s="422"/>
      <c r="D2615" s="423" t="s">
        <v>532</v>
      </c>
      <c r="E2615" s="94">
        <f t="shared" si="831"/>
        <v>0</v>
      </c>
      <c r="F2615" s="448">
        <f t="shared" ref="F2615:M2615" si="845">F2616+F2617+F2618</f>
        <v>0</v>
      </c>
      <c r="G2615" s="448">
        <f t="shared" si="845"/>
        <v>0</v>
      </c>
      <c r="H2615" s="448">
        <f t="shared" si="845"/>
        <v>0</v>
      </c>
      <c r="I2615" s="448">
        <f t="shared" si="845"/>
        <v>0</v>
      </c>
      <c r="J2615" s="448">
        <f t="shared" si="845"/>
        <v>0</v>
      </c>
      <c r="K2615" s="448">
        <f t="shared" si="845"/>
        <v>0</v>
      </c>
      <c r="L2615" s="448">
        <f t="shared" si="845"/>
        <v>0</v>
      </c>
      <c r="M2615" s="448">
        <f t="shared" si="845"/>
        <v>0</v>
      </c>
      <c r="N2615" s="23"/>
      <c r="O2615" s="23"/>
    </row>
    <row r="2616" spans="1:15" hidden="1">
      <c r="A2616" s="481"/>
      <c r="B2616" s="425" t="s">
        <v>533</v>
      </c>
      <c r="C2616" s="422"/>
      <c r="D2616" s="423" t="s">
        <v>534</v>
      </c>
      <c r="E2616" s="94">
        <f t="shared" si="831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535</v>
      </c>
      <c r="C2617" s="428"/>
      <c r="D2617" s="423" t="s">
        <v>129</v>
      </c>
      <c r="E2617" s="94">
        <f t="shared" si="831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536</v>
      </c>
      <c r="C2618" s="429"/>
      <c r="D2618" s="423" t="s">
        <v>537</v>
      </c>
      <c r="E2618" s="94">
        <f t="shared" si="831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31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538</v>
      </c>
      <c r="C2620" s="429"/>
      <c r="D2620" s="423" t="s">
        <v>539</v>
      </c>
      <c r="E2620" s="94">
        <f t="shared" si="831"/>
        <v>0</v>
      </c>
      <c r="F2620" s="448">
        <f t="shared" ref="F2620:M2620" si="846">F2621+F2622+F2623</f>
        <v>0</v>
      </c>
      <c r="G2620" s="448">
        <f t="shared" si="846"/>
        <v>0</v>
      </c>
      <c r="H2620" s="448">
        <f t="shared" si="846"/>
        <v>0</v>
      </c>
      <c r="I2620" s="448">
        <f t="shared" si="846"/>
        <v>0</v>
      </c>
      <c r="J2620" s="448">
        <f t="shared" si="846"/>
        <v>0</v>
      </c>
      <c r="K2620" s="448">
        <f t="shared" si="846"/>
        <v>0</v>
      </c>
      <c r="L2620" s="448">
        <f t="shared" si="846"/>
        <v>0</v>
      </c>
      <c r="M2620" s="448">
        <f t="shared" si="846"/>
        <v>0</v>
      </c>
      <c r="N2620" s="23"/>
      <c r="O2620" s="23"/>
    </row>
    <row r="2621" spans="1:15">
      <c r="A2621" s="481"/>
      <c r="B2621" s="430"/>
      <c r="C2621" s="429" t="s">
        <v>540</v>
      </c>
      <c r="D2621" s="423" t="s">
        <v>541</v>
      </c>
      <c r="E2621" s="94">
        <f t="shared" si="831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542</v>
      </c>
      <c r="D2622" s="431" t="s">
        <v>543</v>
      </c>
      <c r="E2622" s="94">
        <f t="shared" si="831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544</v>
      </c>
      <c r="D2623" s="445" t="s">
        <v>545</v>
      </c>
      <c r="E2623" s="94">
        <f t="shared" si="831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546</v>
      </c>
      <c r="C2624" s="435"/>
      <c r="D2624" s="436" t="s">
        <v>547</v>
      </c>
      <c r="E2624" s="94">
        <f t="shared" si="831"/>
        <v>0</v>
      </c>
      <c r="F2624" s="448">
        <f t="shared" ref="F2624:M2624" si="847">F2625</f>
        <v>0</v>
      </c>
      <c r="G2624" s="448">
        <f t="shared" si="847"/>
        <v>0</v>
      </c>
      <c r="H2624" s="448">
        <f t="shared" si="847"/>
        <v>0</v>
      </c>
      <c r="I2624" s="448">
        <f t="shared" si="847"/>
        <v>0</v>
      </c>
      <c r="J2624" s="448">
        <f t="shared" si="847"/>
        <v>0</v>
      </c>
      <c r="K2624" s="448">
        <f t="shared" si="847"/>
        <v>0</v>
      </c>
      <c r="L2624" s="448">
        <f t="shared" si="847"/>
        <v>0</v>
      </c>
      <c r="M2624" s="448">
        <f t="shared" si="847"/>
        <v>0</v>
      </c>
      <c r="N2624" s="23"/>
      <c r="O2624" s="23"/>
    </row>
    <row r="2625" spans="1:15" ht="20.25" customHeight="1">
      <c r="A2625" s="481"/>
      <c r="B2625" s="434" t="s">
        <v>548</v>
      </c>
      <c r="C2625" s="438"/>
      <c r="D2625" s="436" t="s">
        <v>549</v>
      </c>
      <c r="E2625" s="94">
        <f t="shared" si="831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1">
      <c r="A2626" s="481"/>
      <c r="B2626" s="437"/>
      <c r="C2626" s="429" t="s">
        <v>550</v>
      </c>
      <c r="D2626" s="436" t="s">
        <v>551</v>
      </c>
      <c r="E2626" s="94">
        <f t="shared" si="831"/>
        <v>0</v>
      </c>
      <c r="F2626" s="448">
        <f t="shared" ref="F2626:M2626" si="848">F2627</f>
        <v>0</v>
      </c>
      <c r="G2626" s="448">
        <f t="shared" si="848"/>
        <v>0</v>
      </c>
      <c r="H2626" s="448">
        <f t="shared" si="848"/>
        <v>0</v>
      </c>
      <c r="I2626" s="448">
        <f t="shared" si="848"/>
        <v>0</v>
      </c>
      <c r="J2626" s="448">
        <f t="shared" si="848"/>
        <v>0</v>
      </c>
      <c r="K2626" s="448">
        <f t="shared" si="848"/>
        <v>0</v>
      </c>
      <c r="L2626" s="448">
        <f t="shared" si="848"/>
        <v>0</v>
      </c>
      <c r="M2626" s="448">
        <f t="shared" si="848"/>
        <v>0</v>
      </c>
      <c r="N2626" s="23"/>
      <c r="O2626" s="23"/>
    </row>
    <row r="2627" spans="1:15">
      <c r="A2627" s="481"/>
      <c r="B2627" s="1320" t="s">
        <v>1016</v>
      </c>
      <c r="C2627" s="1321"/>
      <c r="D2627" s="439" t="s">
        <v>553</v>
      </c>
      <c r="E2627" s="94">
        <f t="shared" si="831"/>
        <v>0</v>
      </c>
      <c r="F2627" s="448">
        <f t="shared" ref="F2627:M2627" si="849">F2628+F2629+F2630+F2631+F2632+F2633+F2634+F2635+F2636+F2637</f>
        <v>0</v>
      </c>
      <c r="G2627" s="448">
        <f t="shared" si="849"/>
        <v>0</v>
      </c>
      <c r="H2627" s="448">
        <f t="shared" si="849"/>
        <v>0</v>
      </c>
      <c r="I2627" s="448">
        <f t="shared" si="849"/>
        <v>0</v>
      </c>
      <c r="J2627" s="448">
        <f t="shared" si="849"/>
        <v>0</v>
      </c>
      <c r="K2627" s="448">
        <f t="shared" si="849"/>
        <v>0</v>
      </c>
      <c r="L2627" s="448">
        <f t="shared" si="849"/>
        <v>0</v>
      </c>
      <c r="M2627" s="448">
        <f t="shared" si="849"/>
        <v>0</v>
      </c>
      <c r="N2627" s="23"/>
      <c r="O2627" s="23"/>
    </row>
    <row r="2628" spans="1:15" ht="0.75" customHeight="1">
      <c r="A2628" s="481"/>
      <c r="B2628" s="440"/>
      <c r="C2628" s="441" t="s">
        <v>554</v>
      </c>
      <c r="D2628" s="442" t="s">
        <v>555</v>
      </c>
      <c r="E2628" s="94">
        <f t="shared" si="831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556</v>
      </c>
      <c r="D2629" s="445" t="s">
        <v>557</v>
      </c>
      <c r="E2629" s="94">
        <f t="shared" si="831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558</v>
      </c>
      <c r="D2630" s="439" t="s">
        <v>559</v>
      </c>
      <c r="E2630" s="94">
        <f t="shared" si="831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560</v>
      </c>
      <c r="D2631" s="423" t="s">
        <v>561</v>
      </c>
      <c r="E2631" s="94">
        <f t="shared" si="831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562</v>
      </c>
      <c r="D2632" s="423" t="s">
        <v>563</v>
      </c>
      <c r="E2632" s="94">
        <f t="shared" si="831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1" hidden="1">
      <c r="A2633" s="481"/>
      <c r="B2633" s="430"/>
      <c r="C2633" s="429" t="s">
        <v>564</v>
      </c>
      <c r="D2633" s="423" t="s">
        <v>565</v>
      </c>
      <c r="E2633" s="94">
        <f t="shared" si="831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1" hidden="1">
      <c r="A2634" s="481"/>
      <c r="B2634" s="430"/>
      <c r="C2634" s="429" t="s">
        <v>566</v>
      </c>
      <c r="D2634" s="423" t="s">
        <v>567</v>
      </c>
      <c r="E2634" s="94">
        <f t="shared" si="831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1" hidden="1">
      <c r="A2635" s="481"/>
      <c r="B2635" s="427"/>
      <c r="C2635" s="429" t="s">
        <v>568</v>
      </c>
      <c r="D2635" s="423" t="s">
        <v>569</v>
      </c>
      <c r="E2635" s="94">
        <f t="shared" ref="E2635:E2699" si="850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1" hidden="1">
      <c r="A2636" s="481"/>
      <c r="B2636" s="427"/>
      <c r="C2636" s="429" t="s">
        <v>570</v>
      </c>
      <c r="D2636" s="423" t="s">
        <v>571</v>
      </c>
      <c r="E2636" s="94">
        <f t="shared" si="850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idden="1">
      <c r="A2637" s="481"/>
      <c r="B2637" s="427"/>
      <c r="C2637" s="429" t="s">
        <v>572</v>
      </c>
      <c r="D2637" s="423" t="s">
        <v>573</v>
      </c>
      <c r="E2637" s="94">
        <f t="shared" si="850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578</v>
      </c>
      <c r="D2638" s="423" t="s">
        <v>579</v>
      </c>
      <c r="E2638" s="94">
        <f t="shared" si="850"/>
        <v>0</v>
      </c>
      <c r="F2638" s="448">
        <f t="shared" ref="F2638:M2638" si="851">F2639+F2641</f>
        <v>0</v>
      </c>
      <c r="G2638" s="448">
        <f t="shared" si="851"/>
        <v>0</v>
      </c>
      <c r="H2638" s="448">
        <f t="shared" si="851"/>
        <v>0</v>
      </c>
      <c r="I2638" s="448">
        <f t="shared" si="851"/>
        <v>0</v>
      </c>
      <c r="J2638" s="448">
        <f t="shared" si="851"/>
        <v>0</v>
      </c>
      <c r="K2638" s="448">
        <f t="shared" si="851"/>
        <v>0</v>
      </c>
      <c r="L2638" s="448">
        <f t="shared" si="851"/>
        <v>0</v>
      </c>
      <c r="M2638" s="448">
        <f t="shared" si="851"/>
        <v>0</v>
      </c>
      <c r="N2638" s="23"/>
      <c r="O2638" s="23"/>
    </row>
    <row r="2639" spans="1:15">
      <c r="A2639" s="481"/>
      <c r="B2639" s="427" t="s">
        <v>580</v>
      </c>
      <c r="C2639" s="429" t="s">
        <v>581</v>
      </c>
      <c r="D2639" s="423" t="s">
        <v>582</v>
      </c>
      <c r="E2639" s="94">
        <f t="shared" si="850"/>
        <v>0</v>
      </c>
      <c r="F2639" s="448">
        <f t="shared" ref="F2639:M2639" si="852">F2640</f>
        <v>0</v>
      </c>
      <c r="G2639" s="448">
        <f t="shared" si="852"/>
        <v>0</v>
      </c>
      <c r="H2639" s="448">
        <f t="shared" si="852"/>
        <v>0</v>
      </c>
      <c r="I2639" s="448">
        <f t="shared" si="852"/>
        <v>0</v>
      </c>
      <c r="J2639" s="448">
        <f t="shared" si="852"/>
        <v>0</v>
      </c>
      <c r="K2639" s="448">
        <f t="shared" si="852"/>
        <v>0</v>
      </c>
      <c r="L2639" s="448">
        <f t="shared" si="852"/>
        <v>0</v>
      </c>
      <c r="M2639" s="448">
        <f t="shared" si="852"/>
        <v>0</v>
      </c>
      <c r="N2639" s="23"/>
      <c r="O2639" s="23"/>
    </row>
    <row r="2640" spans="1:15">
      <c r="A2640" s="481"/>
      <c r="B2640" s="427"/>
      <c r="C2640" s="428" t="s">
        <v>783</v>
      </c>
      <c r="D2640" s="423" t="s">
        <v>784</v>
      </c>
      <c r="E2640" s="94">
        <f t="shared" si="850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587</v>
      </c>
      <c r="C2641" s="450"/>
      <c r="D2641" s="433" t="s">
        <v>588</v>
      </c>
      <c r="E2641" s="94">
        <f t="shared" si="850"/>
        <v>0</v>
      </c>
      <c r="F2641" s="448">
        <f t="shared" ref="F2641:M2641" si="853">F2642+F2643</f>
        <v>0</v>
      </c>
      <c r="G2641" s="448">
        <f t="shared" si="853"/>
        <v>0</v>
      </c>
      <c r="H2641" s="448">
        <f t="shared" si="853"/>
        <v>0</v>
      </c>
      <c r="I2641" s="448">
        <f t="shared" si="853"/>
        <v>0</v>
      </c>
      <c r="J2641" s="448">
        <f t="shared" si="853"/>
        <v>0</v>
      </c>
      <c r="K2641" s="448">
        <f t="shared" si="853"/>
        <v>0</v>
      </c>
      <c r="L2641" s="448">
        <f t="shared" si="853"/>
        <v>0</v>
      </c>
      <c r="M2641" s="448">
        <f t="shared" si="853"/>
        <v>0</v>
      </c>
      <c r="N2641" s="23"/>
      <c r="O2641" s="23"/>
    </row>
    <row r="2642" spans="1:15" ht="0.75" customHeight="1">
      <c r="A2642" s="481"/>
      <c r="B2642" s="449"/>
      <c r="C2642" s="450" t="s">
        <v>589</v>
      </c>
      <c r="D2642" s="433" t="s">
        <v>590</v>
      </c>
      <c r="E2642" s="94">
        <f t="shared" si="850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591</v>
      </c>
      <c r="D2643" s="423" t="s">
        <v>592</v>
      </c>
      <c r="E2643" s="94">
        <f t="shared" si="850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766</v>
      </c>
      <c r="C2644" s="430"/>
      <c r="D2644" s="439" t="s">
        <v>594</v>
      </c>
      <c r="E2644" s="94">
        <f t="shared" si="850"/>
        <v>0</v>
      </c>
      <c r="F2644" s="448">
        <f t="shared" ref="F2644:M2644" si="854">F2645</f>
        <v>0</v>
      </c>
      <c r="G2644" s="448">
        <f t="shared" si="854"/>
        <v>0</v>
      </c>
      <c r="H2644" s="448">
        <f t="shared" si="854"/>
        <v>0</v>
      </c>
      <c r="I2644" s="448">
        <f t="shared" si="854"/>
        <v>0</v>
      </c>
      <c r="J2644" s="448">
        <f t="shared" si="854"/>
        <v>0</v>
      </c>
      <c r="K2644" s="448">
        <f t="shared" si="854"/>
        <v>0</v>
      </c>
      <c r="L2644" s="448">
        <f t="shared" si="854"/>
        <v>0</v>
      </c>
      <c r="M2644" s="448">
        <f t="shared" si="854"/>
        <v>0</v>
      </c>
      <c r="N2644" s="23"/>
      <c r="O2644" s="23"/>
    </row>
    <row r="2645" spans="1:15">
      <c r="A2645" s="481"/>
      <c r="B2645" s="452" t="s">
        <v>595</v>
      </c>
      <c r="C2645" s="422"/>
      <c r="D2645" s="423" t="s">
        <v>596</v>
      </c>
      <c r="E2645" s="94">
        <f t="shared" si="850"/>
        <v>0</v>
      </c>
      <c r="F2645" s="448">
        <f t="shared" ref="F2645:M2645" si="855">F2646+F2647+F2648+F2649</f>
        <v>0</v>
      </c>
      <c r="G2645" s="448">
        <f t="shared" si="855"/>
        <v>0</v>
      </c>
      <c r="H2645" s="448">
        <f t="shared" si="855"/>
        <v>0</v>
      </c>
      <c r="I2645" s="448">
        <f t="shared" si="855"/>
        <v>0</v>
      </c>
      <c r="J2645" s="448">
        <f t="shared" si="855"/>
        <v>0</v>
      </c>
      <c r="K2645" s="448">
        <f t="shared" si="855"/>
        <v>0</v>
      </c>
      <c r="L2645" s="448">
        <f t="shared" si="855"/>
        <v>0</v>
      </c>
      <c r="M2645" s="448">
        <f t="shared" si="855"/>
        <v>0</v>
      </c>
      <c r="N2645" s="23"/>
      <c r="O2645" s="23"/>
    </row>
    <row r="2646" spans="1:15" ht="1.5" customHeight="1">
      <c r="A2646" s="481"/>
      <c r="B2646" s="453"/>
      <c r="C2646" s="422" t="s">
        <v>597</v>
      </c>
      <c r="D2646" s="423" t="s">
        <v>598</v>
      </c>
      <c r="E2646" s="94">
        <f t="shared" si="850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599</v>
      </c>
      <c r="D2647" s="423" t="s">
        <v>600</v>
      </c>
      <c r="E2647" s="94">
        <f t="shared" si="850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601</v>
      </c>
      <c r="D2648" s="423" t="s">
        <v>602</v>
      </c>
      <c r="E2648" s="94">
        <f t="shared" si="850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603</v>
      </c>
      <c r="D2649" s="423" t="s">
        <v>604</v>
      </c>
      <c r="E2649" s="94">
        <f t="shared" si="850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0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605</v>
      </c>
      <c r="C2651" s="456"/>
      <c r="D2651" s="423" t="s">
        <v>606</v>
      </c>
      <c r="E2651" s="94">
        <f t="shared" si="850"/>
        <v>0</v>
      </c>
      <c r="F2651" s="448">
        <f t="shared" ref="F2651:M2651" si="856">F2652+F2653+F2654+F2655+F2656+F2657+F2658+F2659+F2660</f>
        <v>0</v>
      </c>
      <c r="G2651" s="448">
        <f t="shared" si="856"/>
        <v>0</v>
      </c>
      <c r="H2651" s="448">
        <f t="shared" si="856"/>
        <v>0</v>
      </c>
      <c r="I2651" s="448">
        <f t="shared" si="856"/>
        <v>0</v>
      </c>
      <c r="J2651" s="448">
        <f t="shared" si="856"/>
        <v>0</v>
      </c>
      <c r="K2651" s="448">
        <f t="shared" si="856"/>
        <v>0</v>
      </c>
      <c r="L2651" s="448">
        <f t="shared" si="856"/>
        <v>0</v>
      </c>
      <c r="M2651" s="448">
        <f t="shared" si="856"/>
        <v>0</v>
      </c>
      <c r="N2651" s="23"/>
      <c r="O2651" s="23"/>
    </row>
    <row r="2652" spans="1:15">
      <c r="A2652" s="481"/>
      <c r="B2652" s="421" t="s">
        <v>607</v>
      </c>
      <c r="C2652" s="456"/>
      <c r="D2652" s="423" t="s">
        <v>608</v>
      </c>
      <c r="E2652" s="94">
        <f t="shared" si="850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609</v>
      </c>
      <c r="C2653" s="456"/>
      <c r="D2653" s="459" t="s">
        <v>610</v>
      </c>
      <c r="E2653" s="94">
        <f t="shared" si="850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611</v>
      </c>
      <c r="C2654" s="466"/>
      <c r="D2654" s="445" t="s">
        <v>612</v>
      </c>
      <c r="E2654" s="94">
        <f t="shared" si="850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613</v>
      </c>
      <c r="C2655" s="462"/>
      <c r="D2655" s="439" t="s">
        <v>614</v>
      </c>
      <c r="E2655" s="94">
        <f t="shared" si="850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615</v>
      </c>
      <c r="C2656" s="462"/>
      <c r="D2656" s="439" t="s">
        <v>616</v>
      </c>
      <c r="E2656" s="94">
        <f t="shared" si="850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617</v>
      </c>
      <c r="C2657" s="465"/>
      <c r="D2657" s="439" t="s">
        <v>618</v>
      </c>
      <c r="E2657" s="94">
        <f t="shared" si="850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621</v>
      </c>
      <c r="C2658" s="465"/>
      <c r="D2658" s="439" t="s">
        <v>622</v>
      </c>
      <c r="E2658" s="94">
        <f t="shared" si="850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623</v>
      </c>
      <c r="C2659" s="462"/>
      <c r="D2659" s="439" t="s">
        <v>624</v>
      </c>
      <c r="E2659" s="94">
        <f t="shared" si="850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625</v>
      </c>
      <c r="C2660" s="462"/>
      <c r="D2660" s="439" t="s">
        <v>626</v>
      </c>
      <c r="E2660" s="94">
        <f t="shared" si="850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629</v>
      </c>
      <c r="C2661" s="468"/>
      <c r="D2661" s="439" t="s">
        <v>630</v>
      </c>
      <c r="E2661" s="94">
        <f t="shared" si="850"/>
        <v>0</v>
      </c>
      <c r="F2661" s="448">
        <f t="shared" ref="F2661:M2661" si="857">F2662+F2666</f>
        <v>0</v>
      </c>
      <c r="G2661" s="448">
        <f t="shared" si="857"/>
        <v>0</v>
      </c>
      <c r="H2661" s="448">
        <f t="shared" si="857"/>
        <v>0</v>
      </c>
      <c r="I2661" s="448">
        <f t="shared" si="857"/>
        <v>0</v>
      </c>
      <c r="J2661" s="448">
        <f t="shared" si="857"/>
        <v>0</v>
      </c>
      <c r="K2661" s="448">
        <f t="shared" si="857"/>
        <v>0</v>
      </c>
      <c r="L2661" s="448">
        <f t="shared" si="857"/>
        <v>0</v>
      </c>
      <c r="M2661" s="448">
        <f t="shared" si="857"/>
        <v>0</v>
      </c>
      <c r="N2661" s="23"/>
      <c r="O2661" s="23"/>
    </row>
    <row r="2662" spans="1:15" ht="11.25" customHeight="1">
      <c r="A2662" s="481"/>
      <c r="B2662" s="463" t="s">
        <v>631</v>
      </c>
      <c r="C2662" s="468"/>
      <c r="D2662" s="439" t="s">
        <v>632</v>
      </c>
      <c r="E2662" s="94">
        <f t="shared" si="850"/>
        <v>0</v>
      </c>
      <c r="F2662" s="448">
        <f t="shared" ref="F2662:M2662" si="858">F2663+F2664</f>
        <v>0</v>
      </c>
      <c r="G2662" s="448">
        <f t="shared" si="858"/>
        <v>0</v>
      </c>
      <c r="H2662" s="448">
        <f t="shared" si="858"/>
        <v>0</v>
      </c>
      <c r="I2662" s="448">
        <f t="shared" si="858"/>
        <v>0</v>
      </c>
      <c r="J2662" s="448">
        <f t="shared" si="858"/>
        <v>0</v>
      </c>
      <c r="K2662" s="448">
        <f t="shared" si="858"/>
        <v>0</v>
      </c>
      <c r="L2662" s="448">
        <f t="shared" si="858"/>
        <v>0</v>
      </c>
      <c r="M2662" s="448">
        <f t="shared" si="858"/>
        <v>0</v>
      </c>
      <c r="N2662" s="23"/>
      <c r="O2662" s="23"/>
    </row>
    <row r="2663" spans="1:15" ht="21.4" hidden="1">
      <c r="A2663" s="481"/>
      <c r="B2663" s="452"/>
      <c r="C2663" s="469" t="s">
        <v>633</v>
      </c>
      <c r="D2663" s="439" t="s">
        <v>634</v>
      </c>
      <c r="E2663" s="94">
        <f t="shared" si="850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635</v>
      </c>
      <c r="C2664" s="471"/>
      <c r="D2664" s="423" t="s">
        <v>636</v>
      </c>
      <c r="E2664" s="94">
        <f t="shared" si="850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0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637</v>
      </c>
      <c r="C2666" s="474"/>
      <c r="D2666" s="439" t="s">
        <v>638</v>
      </c>
      <c r="E2666" s="94">
        <f t="shared" si="850"/>
        <v>0</v>
      </c>
      <c r="F2666" s="448">
        <f t="shared" ref="F2666:M2666" si="859">F2667+F2668</f>
        <v>0</v>
      </c>
      <c r="G2666" s="448">
        <f t="shared" si="859"/>
        <v>0</v>
      </c>
      <c r="H2666" s="448">
        <f t="shared" si="859"/>
        <v>0</v>
      </c>
      <c r="I2666" s="448">
        <f t="shared" si="859"/>
        <v>0</v>
      </c>
      <c r="J2666" s="448">
        <f t="shared" si="859"/>
        <v>0</v>
      </c>
      <c r="K2666" s="448">
        <f t="shared" si="859"/>
        <v>0</v>
      </c>
      <c r="L2666" s="448">
        <f t="shared" si="859"/>
        <v>0</v>
      </c>
      <c r="M2666" s="448">
        <f t="shared" si="859"/>
        <v>0</v>
      </c>
      <c r="N2666" s="23"/>
      <c r="O2666" s="23"/>
    </row>
    <row r="2667" spans="1:15" ht="1.5" customHeight="1">
      <c r="A2667" s="481"/>
      <c r="B2667" s="427" t="s">
        <v>639</v>
      </c>
      <c r="C2667" s="428"/>
      <c r="D2667" s="439" t="s">
        <v>640</v>
      </c>
      <c r="E2667" s="94">
        <f t="shared" si="850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641</v>
      </c>
      <c r="C2668" s="429"/>
      <c r="D2668" s="423" t="s">
        <v>642</v>
      </c>
      <c r="E2668" s="94">
        <f t="shared" si="850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643</v>
      </c>
      <c r="C2669" s="454"/>
      <c r="D2669" s="423" t="s">
        <v>644</v>
      </c>
      <c r="E2669" s="94">
        <f t="shared" si="850"/>
        <v>0</v>
      </c>
      <c r="F2669" s="448">
        <f t="shared" ref="F2669:M2669" si="860">F2670</f>
        <v>0</v>
      </c>
      <c r="G2669" s="448">
        <f t="shared" si="860"/>
        <v>0</v>
      </c>
      <c r="H2669" s="448">
        <f t="shared" si="860"/>
        <v>0</v>
      </c>
      <c r="I2669" s="448">
        <f t="shared" si="860"/>
        <v>0</v>
      </c>
      <c r="J2669" s="448">
        <f t="shared" si="860"/>
        <v>0</v>
      </c>
      <c r="K2669" s="448">
        <f t="shared" si="860"/>
        <v>0</v>
      </c>
      <c r="L2669" s="448">
        <f t="shared" si="860"/>
        <v>0</v>
      </c>
      <c r="M2669" s="448">
        <f t="shared" si="860"/>
        <v>0</v>
      </c>
      <c r="N2669" s="23"/>
      <c r="O2669" s="23"/>
    </row>
    <row r="2670" spans="1:15">
      <c r="A2670" s="413"/>
      <c r="B2670" s="475" t="s">
        <v>645</v>
      </c>
      <c r="C2670" s="476"/>
      <c r="D2670" s="420" t="s">
        <v>646</v>
      </c>
      <c r="E2670" s="94">
        <f t="shared" si="850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324" t="s">
        <v>647</v>
      </c>
      <c r="B2671" s="1325"/>
      <c r="C2671" s="1326"/>
      <c r="D2671" s="477"/>
      <c r="E2671" s="355">
        <f t="shared" si="850"/>
        <v>324773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61">H2673+H2684+H2697+H2713+H2724+H2728+H2710</f>
        <v>114871</v>
      </c>
      <c r="I2671" s="478">
        <f>I2673+I2684+I2697+I2713+I2728+I2710</f>
        <v>67330</v>
      </c>
      <c r="J2671" s="478">
        <f t="shared" si="861"/>
        <v>66054</v>
      </c>
      <c r="K2671" s="478">
        <f t="shared" si="861"/>
        <v>238096</v>
      </c>
      <c r="L2671" s="478">
        <f t="shared" si="861"/>
        <v>161957</v>
      </c>
      <c r="M2671" s="478">
        <f t="shared" si="861"/>
        <v>3920</v>
      </c>
      <c r="N2671" s="23"/>
      <c r="O2671" s="23"/>
    </row>
    <row r="2672" spans="1:15">
      <c r="A2672" s="967"/>
      <c r="B2672" s="407" t="s">
        <v>1017</v>
      </c>
      <c r="C2672" s="968"/>
      <c r="D2672" s="477"/>
      <c r="E2672" s="355">
        <f t="shared" si="850"/>
        <v>276537</v>
      </c>
      <c r="F2672" s="478"/>
      <c r="G2672" s="478">
        <f>G2673+G2684+G2697+G2710</f>
        <v>71047</v>
      </c>
      <c r="H2672" s="478">
        <f t="shared" ref="H2672:M2672" si="862">H2673+H2684+H2697+H2710</f>
        <v>90830</v>
      </c>
      <c r="I2672" s="478">
        <f t="shared" si="862"/>
        <v>57330</v>
      </c>
      <c r="J2672" s="478">
        <f t="shared" si="862"/>
        <v>57330</v>
      </c>
      <c r="K2672" s="478">
        <f t="shared" si="862"/>
        <v>196910</v>
      </c>
      <c r="L2672" s="478">
        <f t="shared" si="862"/>
        <v>140244</v>
      </c>
      <c r="M2672" s="478">
        <f t="shared" si="862"/>
        <v>3920</v>
      </c>
      <c r="N2672" s="23"/>
      <c r="O2672" s="23"/>
    </row>
    <row r="2673" spans="1:15">
      <c r="A2673" s="481"/>
      <c r="B2673" s="482" t="s">
        <v>650</v>
      </c>
      <c r="C2673" s="483"/>
      <c r="D2673" s="445" t="s">
        <v>651</v>
      </c>
      <c r="E2673" s="94">
        <f t="shared" si="850"/>
        <v>0</v>
      </c>
      <c r="F2673" s="448">
        <f t="shared" ref="F2673:M2673" si="863">F2674</f>
        <v>0</v>
      </c>
      <c r="G2673" s="448">
        <f t="shared" si="863"/>
        <v>0</v>
      </c>
      <c r="H2673" s="448">
        <f t="shared" si="863"/>
        <v>0</v>
      </c>
      <c r="I2673" s="448">
        <f t="shared" si="863"/>
        <v>0</v>
      </c>
      <c r="J2673" s="448">
        <f t="shared" si="863"/>
        <v>0</v>
      </c>
      <c r="K2673" s="448">
        <f t="shared" si="863"/>
        <v>0</v>
      </c>
      <c r="L2673" s="448">
        <f t="shared" si="863"/>
        <v>0</v>
      </c>
      <c r="M2673" s="448">
        <f t="shared" si="863"/>
        <v>0</v>
      </c>
      <c r="N2673" s="23"/>
      <c r="O2673" s="23"/>
    </row>
    <row r="2674" spans="1:15" ht="12" customHeight="1">
      <c r="A2674" s="481"/>
      <c r="B2674" s="434" t="s">
        <v>652</v>
      </c>
      <c r="C2674" s="454"/>
      <c r="D2674" s="439" t="s">
        <v>653</v>
      </c>
      <c r="E2674" s="94">
        <f t="shared" si="850"/>
        <v>0</v>
      </c>
      <c r="F2674" s="448">
        <f t="shared" ref="F2674:M2674" si="864">F2675+F2676+F2677+F2678+F2679+F2680+F2681+F2682</f>
        <v>0</v>
      </c>
      <c r="G2674" s="448">
        <f t="shared" si="864"/>
        <v>0</v>
      </c>
      <c r="H2674" s="448">
        <f t="shared" si="864"/>
        <v>0</v>
      </c>
      <c r="I2674" s="448">
        <f t="shared" si="864"/>
        <v>0</v>
      </c>
      <c r="J2674" s="448">
        <f t="shared" si="864"/>
        <v>0</v>
      </c>
      <c r="K2674" s="448">
        <f t="shared" si="864"/>
        <v>0</v>
      </c>
      <c r="L2674" s="448">
        <f t="shared" si="864"/>
        <v>0</v>
      </c>
      <c r="M2674" s="448">
        <f t="shared" si="864"/>
        <v>0</v>
      </c>
      <c r="N2674" s="23"/>
      <c r="O2674" s="23"/>
    </row>
    <row r="2675" spans="1:15" hidden="1">
      <c r="A2675" s="481"/>
      <c r="B2675" s="484"/>
      <c r="C2675" s="485" t="s">
        <v>654</v>
      </c>
      <c r="D2675" s="445" t="s">
        <v>655</v>
      </c>
      <c r="E2675" s="94">
        <f t="shared" si="850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1.35" hidden="1">
      <c r="A2676" s="481"/>
      <c r="B2676" s="484"/>
      <c r="C2676" s="486" t="s">
        <v>656</v>
      </c>
      <c r="D2676" s="487" t="s">
        <v>657</v>
      </c>
      <c r="E2676" s="94">
        <f t="shared" si="850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1" hidden="1">
      <c r="A2677" s="481"/>
      <c r="B2677" s="484"/>
      <c r="C2677" s="486" t="s">
        <v>658</v>
      </c>
      <c r="D2677" s="487" t="s">
        <v>659</v>
      </c>
      <c r="E2677" s="94">
        <f t="shared" si="850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0.65" hidden="1">
      <c r="A2678" s="481"/>
      <c r="B2678" s="484"/>
      <c r="C2678" s="485" t="s">
        <v>660</v>
      </c>
      <c r="D2678" s="445" t="s">
        <v>661</v>
      </c>
      <c r="E2678" s="94">
        <f t="shared" si="850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1.35" hidden="1">
      <c r="A2679" s="481"/>
      <c r="B2679" s="453"/>
      <c r="C2679" s="488" t="s">
        <v>662</v>
      </c>
      <c r="D2679" s="459" t="s">
        <v>663</v>
      </c>
      <c r="E2679" s="94">
        <f t="shared" si="850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20.65" hidden="1">
      <c r="A2680" s="481"/>
      <c r="B2680" s="489"/>
      <c r="C2680" s="490" t="s">
        <v>664</v>
      </c>
      <c r="D2680" s="491" t="s">
        <v>665</v>
      </c>
      <c r="E2680" s="94">
        <f t="shared" si="850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0.65" hidden="1">
      <c r="A2681" s="481"/>
      <c r="B2681" s="492"/>
      <c r="C2681" s="490" t="s">
        <v>666</v>
      </c>
      <c r="D2681" s="491" t="s">
        <v>667</v>
      </c>
      <c r="E2681" s="94">
        <f t="shared" si="850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668</v>
      </c>
      <c r="D2682" s="423" t="s">
        <v>669</v>
      </c>
      <c r="E2682" s="94">
        <f t="shared" si="850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0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674</v>
      </c>
      <c r="C2684" s="496"/>
      <c r="D2684" s="439" t="s">
        <v>675</v>
      </c>
      <c r="E2684" s="467">
        <f t="shared" si="850"/>
        <v>0</v>
      </c>
      <c r="F2684" s="448">
        <f t="shared" ref="F2684:M2684" si="865">F2685</f>
        <v>0</v>
      </c>
      <c r="G2684" s="448">
        <f t="shared" si="865"/>
        <v>0</v>
      </c>
      <c r="H2684" s="448">
        <f t="shared" si="865"/>
        <v>0</v>
      </c>
      <c r="I2684" s="448">
        <f t="shared" si="865"/>
        <v>0</v>
      </c>
      <c r="J2684" s="448">
        <f t="shared" si="865"/>
        <v>0</v>
      </c>
      <c r="K2684" s="448">
        <f t="shared" si="865"/>
        <v>0</v>
      </c>
      <c r="L2684" s="448">
        <f t="shared" si="865"/>
        <v>0</v>
      </c>
      <c r="M2684" s="448">
        <f t="shared" si="865"/>
        <v>0</v>
      </c>
      <c r="N2684" s="23"/>
      <c r="O2684" s="23"/>
    </row>
    <row r="2685" spans="1:15">
      <c r="A2685" s="481"/>
      <c r="B2685" s="557" t="s">
        <v>676</v>
      </c>
      <c r="C2685" s="454"/>
      <c r="D2685" s="423" t="s">
        <v>582</v>
      </c>
      <c r="E2685" s="94">
        <f t="shared" si="850"/>
        <v>0</v>
      </c>
      <c r="F2685" s="448">
        <f t="shared" ref="F2685:M2685" si="866">F2689+F2690+F2691+F2692+F2693+F2694+F2695</f>
        <v>0</v>
      </c>
      <c r="G2685" s="448">
        <f t="shared" si="866"/>
        <v>0</v>
      </c>
      <c r="H2685" s="448">
        <f t="shared" si="866"/>
        <v>0</v>
      </c>
      <c r="I2685" s="448">
        <f t="shared" si="866"/>
        <v>0</v>
      </c>
      <c r="J2685" s="448">
        <f t="shared" si="866"/>
        <v>0</v>
      </c>
      <c r="K2685" s="448">
        <f t="shared" si="866"/>
        <v>0</v>
      </c>
      <c r="L2685" s="448">
        <f t="shared" si="866"/>
        <v>0</v>
      </c>
      <c r="M2685" s="448">
        <f t="shared" si="866"/>
        <v>0</v>
      </c>
      <c r="N2685" s="23"/>
      <c r="O2685" s="23"/>
    </row>
    <row r="2686" spans="1:15" hidden="1">
      <c r="A2686" s="481"/>
      <c r="B2686" s="498"/>
      <c r="C2686" s="499" t="s">
        <v>677</v>
      </c>
      <c r="D2686" s="558" t="s">
        <v>678</v>
      </c>
      <c r="E2686" s="94">
        <f t="shared" si="850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679</v>
      </c>
      <c r="D2687" s="558" t="s">
        <v>680</v>
      </c>
      <c r="E2687" s="94">
        <f t="shared" si="850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681</v>
      </c>
      <c r="D2688" s="558" t="s">
        <v>682</v>
      </c>
      <c r="E2688" s="94">
        <f t="shared" si="850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683</v>
      </c>
      <c r="D2689" s="423" t="s">
        <v>684</v>
      </c>
      <c r="E2689" s="94">
        <f t="shared" si="850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685</v>
      </c>
      <c r="D2690" s="423" t="s">
        <v>686</v>
      </c>
      <c r="E2690" s="94">
        <f t="shared" si="850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687</v>
      </c>
      <c r="D2691" s="423" t="s">
        <v>688</v>
      </c>
      <c r="E2691" s="94">
        <f t="shared" si="850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689</v>
      </c>
      <c r="D2692" s="423" t="s">
        <v>690</v>
      </c>
      <c r="E2692" s="40">
        <f t="shared" si="850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691</v>
      </c>
      <c r="D2693" s="423" t="s">
        <v>584</v>
      </c>
      <c r="E2693" s="40">
        <f t="shared" si="850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692</v>
      </c>
      <c r="D2694" s="423" t="s">
        <v>693</v>
      </c>
      <c r="E2694" s="40">
        <f t="shared" si="850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694</v>
      </c>
      <c r="D2695" s="423" t="s">
        <v>695</v>
      </c>
      <c r="E2695" s="40">
        <f t="shared" si="850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0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696</v>
      </c>
      <c r="C2697" s="496"/>
      <c r="D2697" s="439" t="s">
        <v>697</v>
      </c>
      <c r="E2697" s="467">
        <f t="shared" si="850"/>
        <v>276537</v>
      </c>
      <c r="F2697" s="424">
        <f t="shared" ref="F2697" si="867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68">H2698+H2699+H2700+H2701+H2702+H2703+H2704+H2705+H2706+H2707+H2708+H2709</f>
        <v>90830</v>
      </c>
      <c r="I2697" s="590">
        <f t="shared" si="868"/>
        <v>57330</v>
      </c>
      <c r="J2697" s="590">
        <f t="shared" si="868"/>
        <v>57330</v>
      </c>
      <c r="K2697" s="590">
        <f t="shared" si="868"/>
        <v>196910</v>
      </c>
      <c r="L2697" s="590">
        <f t="shared" si="868"/>
        <v>140244</v>
      </c>
      <c r="M2697" s="590">
        <f t="shared" si="868"/>
        <v>3920</v>
      </c>
      <c r="N2697" s="23"/>
      <c r="O2697" s="23"/>
    </row>
    <row r="2698" spans="1:15">
      <c r="A2698" s="586"/>
      <c r="B2698" s="434" t="s">
        <v>698</v>
      </c>
      <c r="C2698" s="502"/>
      <c r="D2698" s="423" t="s">
        <v>699</v>
      </c>
      <c r="E2698" s="94">
        <f t="shared" si="850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700</v>
      </c>
      <c r="C2699" s="454"/>
      <c r="D2699" s="423" t="s">
        <v>701</v>
      </c>
      <c r="E2699" s="94">
        <f t="shared" si="850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702</v>
      </c>
      <c r="C2700" s="502"/>
      <c r="D2700" s="423" t="s">
        <v>703</v>
      </c>
      <c r="E2700" s="94">
        <f t="shared" ref="E2700:E2766" si="869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704</v>
      </c>
      <c r="C2701" s="503"/>
      <c r="D2701" s="423" t="s">
        <v>705</v>
      </c>
      <c r="E2701" s="94">
        <f t="shared" si="869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706</v>
      </c>
      <c r="C2702" s="505"/>
      <c r="D2702" s="423" t="s">
        <v>707</v>
      </c>
      <c r="E2702" s="94">
        <f t="shared" si="869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708</v>
      </c>
      <c r="C2703" s="454"/>
      <c r="D2703" s="423" t="s">
        <v>709</v>
      </c>
      <c r="E2703" s="94">
        <f t="shared" si="869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710</v>
      </c>
      <c r="C2704" s="502"/>
      <c r="D2704" s="423" t="s">
        <v>711</v>
      </c>
      <c r="E2704" s="94">
        <f t="shared" si="869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712</v>
      </c>
      <c r="C2705" s="502"/>
      <c r="D2705" s="423" t="s">
        <v>713</v>
      </c>
      <c r="E2705" s="94">
        <f t="shared" si="869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714</v>
      </c>
      <c r="C2706" s="454"/>
      <c r="D2706" s="423" t="s">
        <v>715</v>
      </c>
      <c r="E2706" s="94">
        <f t="shared" si="869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716</v>
      </c>
      <c r="C2707" s="502"/>
      <c r="D2707" s="423" t="s">
        <v>717</v>
      </c>
      <c r="E2707" s="94">
        <f t="shared" si="869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718</v>
      </c>
      <c r="C2708" s="454"/>
      <c r="D2708" s="423" t="s">
        <v>719</v>
      </c>
      <c r="E2708" s="94">
        <f t="shared" si="869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327" t="s">
        <v>720</v>
      </c>
      <c r="C2709" s="1328"/>
      <c r="D2709" s="969" t="s">
        <v>721</v>
      </c>
      <c r="E2709" s="94">
        <f t="shared" si="869"/>
        <v>276537</v>
      </c>
      <c r="F2709" s="590"/>
      <c r="G2709" s="590">
        <v>71047</v>
      </c>
      <c r="H2709" s="590">
        <f>57330+21000+12500</f>
        <v>90830</v>
      </c>
      <c r="I2709" s="590">
        <v>57330</v>
      </c>
      <c r="J2709" s="593">
        <v>57330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726</v>
      </c>
      <c r="C2710" s="496"/>
      <c r="D2710" s="423" t="s">
        <v>727</v>
      </c>
      <c r="E2710" s="94">
        <f t="shared" si="869"/>
        <v>0</v>
      </c>
      <c r="F2710" s="590"/>
      <c r="G2710" s="858">
        <f>G2711+G2712</f>
        <v>0</v>
      </c>
      <c r="H2710" s="858">
        <f t="shared" ref="H2710:M2710" si="870">H2711+H2712</f>
        <v>0</v>
      </c>
      <c r="I2710" s="858">
        <f t="shared" si="870"/>
        <v>0</v>
      </c>
      <c r="J2710" s="858">
        <f t="shared" si="870"/>
        <v>0</v>
      </c>
      <c r="K2710" s="858">
        <f t="shared" si="870"/>
        <v>0</v>
      </c>
      <c r="L2710" s="858">
        <f t="shared" si="870"/>
        <v>0</v>
      </c>
      <c r="M2710" s="858">
        <f t="shared" si="870"/>
        <v>0</v>
      </c>
      <c r="N2710" s="23"/>
      <c r="O2710" s="23"/>
    </row>
    <row r="2711" spans="1:15">
      <c r="A2711" s="586"/>
      <c r="B2711" s="434" t="s">
        <v>698</v>
      </c>
      <c r="C2711" s="502"/>
      <c r="D2711" s="423" t="s">
        <v>728</v>
      </c>
      <c r="E2711" s="94">
        <f t="shared" si="869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731</v>
      </c>
      <c r="C2712" s="422"/>
      <c r="D2712" s="423" t="s">
        <v>1018</v>
      </c>
      <c r="E2712" s="94">
        <f t="shared" si="869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735</v>
      </c>
      <c r="C2713" s="462"/>
      <c r="D2713" s="439" t="s">
        <v>736</v>
      </c>
      <c r="E2713" s="970">
        <f t="shared" si="869"/>
        <v>48236</v>
      </c>
      <c r="F2713" s="971">
        <f>F2714+F2724</f>
        <v>0</v>
      </c>
      <c r="G2713" s="971">
        <f>G2714+G2724</f>
        <v>5471</v>
      </c>
      <c r="H2713" s="971">
        <f>H2714+H2724</f>
        <v>24041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737</v>
      </c>
      <c r="C2714" s="422"/>
      <c r="D2714" s="423" t="s">
        <v>738</v>
      </c>
      <c r="E2714" s="137">
        <f t="shared" si="869"/>
        <v>48236</v>
      </c>
      <c r="F2714" s="219">
        <f t="shared" ref="F2714:M2714" si="871">F2715+F2720+F2722</f>
        <v>0</v>
      </c>
      <c r="G2714" s="219">
        <f t="shared" si="871"/>
        <v>5471</v>
      </c>
      <c r="H2714" s="219">
        <f t="shared" si="871"/>
        <v>24041</v>
      </c>
      <c r="I2714" s="219">
        <f t="shared" si="871"/>
        <v>10000</v>
      </c>
      <c r="J2714" s="219">
        <f t="shared" si="871"/>
        <v>8724</v>
      </c>
      <c r="K2714" s="219">
        <f t="shared" si="871"/>
        <v>41186</v>
      </c>
      <c r="L2714" s="219">
        <f t="shared" si="871"/>
        <v>21713</v>
      </c>
      <c r="M2714" s="219">
        <f t="shared" si="871"/>
        <v>0</v>
      </c>
      <c r="N2714" s="23"/>
      <c r="O2714" s="23"/>
    </row>
    <row r="2715" spans="1:15">
      <c r="A2715" s="586"/>
      <c r="B2715" s="421" t="s">
        <v>739</v>
      </c>
      <c r="C2715" s="422"/>
      <c r="D2715" s="423" t="s">
        <v>740</v>
      </c>
      <c r="E2715" s="137">
        <f t="shared" si="869"/>
        <v>48236</v>
      </c>
      <c r="F2715" s="219">
        <f t="shared" ref="F2715:M2715" si="872">F2716+F2717+F2718+F2719</f>
        <v>0</v>
      </c>
      <c r="G2715" s="219">
        <f>G2716+G2717+G2718+G2719</f>
        <v>5471</v>
      </c>
      <c r="H2715" s="219">
        <f>H2716+H2717+H2718+H2719</f>
        <v>24041</v>
      </c>
      <c r="I2715" s="219">
        <f t="shared" si="872"/>
        <v>10000</v>
      </c>
      <c r="J2715" s="219">
        <f t="shared" si="872"/>
        <v>8724</v>
      </c>
      <c r="K2715" s="219">
        <f t="shared" si="872"/>
        <v>41186</v>
      </c>
      <c r="L2715" s="219">
        <f t="shared" si="872"/>
        <v>21713</v>
      </c>
      <c r="M2715" s="219">
        <f t="shared" si="872"/>
        <v>0</v>
      </c>
      <c r="N2715" s="23"/>
      <c r="O2715" s="23"/>
    </row>
    <row r="2716" spans="1:15">
      <c r="A2716" s="586"/>
      <c r="B2716" s="425"/>
      <c r="C2716" s="422" t="s">
        <v>741</v>
      </c>
      <c r="D2716" s="423" t="s">
        <v>742</v>
      </c>
      <c r="E2716" s="94">
        <f>G2716+H2716+I2716+J2716</f>
        <v>44071</v>
      </c>
      <c r="F2716" s="448"/>
      <c r="G2716" s="448">
        <v>1937</v>
      </c>
      <c r="H2716" s="448">
        <f>10000+13410</f>
        <v>23410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743</v>
      </c>
      <c r="D2717" s="423" t="s">
        <v>744</v>
      </c>
      <c r="E2717" s="94">
        <f t="shared" si="869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745</v>
      </c>
      <c r="D2718" s="423" t="s">
        <v>746</v>
      </c>
      <c r="E2718" s="94">
        <f t="shared" si="869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747</v>
      </c>
      <c r="D2719" s="423" t="s">
        <v>748</v>
      </c>
      <c r="E2719" s="94">
        <f>G2719+H2719+I2719+J2719</f>
        <v>4165</v>
      </c>
      <c r="F2719" s="448"/>
      <c r="G2719" s="448">
        <v>3534</v>
      </c>
      <c r="H2719" s="448">
        <f>631</f>
        <v>631</v>
      </c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749</v>
      </c>
      <c r="C2720" s="462"/>
      <c r="D2720" s="439" t="s">
        <v>750</v>
      </c>
      <c r="E2720" s="94">
        <f t="shared" si="869"/>
        <v>0</v>
      </c>
      <c r="F2720" s="448">
        <f t="shared" ref="F2720:M2720" si="873">F2721</f>
        <v>0</v>
      </c>
      <c r="G2720" s="448">
        <f t="shared" si="873"/>
        <v>0</v>
      </c>
      <c r="H2720" s="448">
        <f t="shared" si="873"/>
        <v>0</v>
      </c>
      <c r="I2720" s="448">
        <f t="shared" si="873"/>
        <v>0</v>
      </c>
      <c r="J2720" s="448">
        <f t="shared" si="873"/>
        <v>0</v>
      </c>
      <c r="K2720" s="448">
        <f t="shared" si="873"/>
        <v>0</v>
      </c>
      <c r="L2720" s="448">
        <f t="shared" si="873"/>
        <v>0</v>
      </c>
      <c r="M2720" s="448">
        <f t="shared" si="873"/>
        <v>0</v>
      </c>
      <c r="N2720" s="23"/>
      <c r="O2720" s="23"/>
    </row>
    <row r="2721" spans="1:15">
      <c r="A2721" s="586"/>
      <c r="B2721" s="425"/>
      <c r="C2721" s="428" t="s">
        <v>751</v>
      </c>
      <c r="D2721" s="423" t="s">
        <v>752</v>
      </c>
      <c r="E2721" s="94">
        <f t="shared" si="869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753</v>
      </c>
      <c r="C2722" s="462"/>
      <c r="D2722" s="439" t="s">
        <v>754</v>
      </c>
      <c r="E2722" s="94">
        <f t="shared" si="869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69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755</v>
      </c>
      <c r="C2724" s="462"/>
      <c r="D2724" s="439" t="s">
        <v>756</v>
      </c>
      <c r="E2724" s="94">
        <f t="shared" si="869"/>
        <v>0</v>
      </c>
      <c r="F2724" s="424">
        <f t="shared" ref="F2724:M2725" si="874">F2725</f>
        <v>0</v>
      </c>
      <c r="G2724" s="424">
        <f t="shared" si="874"/>
        <v>0</v>
      </c>
      <c r="H2724" s="424">
        <f t="shared" si="874"/>
        <v>0</v>
      </c>
      <c r="I2724" s="424">
        <f t="shared" si="874"/>
        <v>0</v>
      </c>
      <c r="J2724" s="424">
        <f t="shared" si="874"/>
        <v>0</v>
      </c>
      <c r="K2724" s="424">
        <f t="shared" si="874"/>
        <v>0</v>
      </c>
      <c r="L2724" s="424">
        <f t="shared" si="874"/>
        <v>0</v>
      </c>
      <c r="M2724" s="424">
        <f t="shared" si="874"/>
        <v>0</v>
      </c>
      <c r="N2724" s="23"/>
      <c r="O2724" s="23"/>
    </row>
    <row r="2725" spans="1:15">
      <c r="A2725" s="586"/>
      <c r="B2725" s="764" t="s">
        <v>757</v>
      </c>
      <c r="C2725" s="765"/>
      <c r="D2725" s="423" t="s">
        <v>758</v>
      </c>
      <c r="E2725" s="94">
        <f t="shared" si="869"/>
        <v>0</v>
      </c>
      <c r="F2725" s="448">
        <f t="shared" si="874"/>
        <v>0</v>
      </c>
      <c r="G2725" s="448">
        <f t="shared" si="874"/>
        <v>0</v>
      </c>
      <c r="H2725" s="448">
        <f t="shared" si="874"/>
        <v>0</v>
      </c>
      <c r="I2725" s="448">
        <f t="shared" si="874"/>
        <v>0</v>
      </c>
      <c r="J2725" s="448">
        <f t="shared" si="874"/>
        <v>0</v>
      </c>
      <c r="K2725" s="448">
        <f t="shared" si="874"/>
        <v>0</v>
      </c>
      <c r="L2725" s="448">
        <f t="shared" si="874"/>
        <v>0</v>
      </c>
      <c r="M2725" s="448">
        <f t="shared" si="874"/>
        <v>0</v>
      </c>
      <c r="N2725" s="23"/>
      <c r="O2725" s="23"/>
    </row>
    <row r="2726" spans="1:15">
      <c r="A2726" s="586"/>
      <c r="B2726" s="425"/>
      <c r="C2726" s="428" t="s">
        <v>759</v>
      </c>
      <c r="D2726" s="423" t="s">
        <v>760</v>
      </c>
      <c r="E2726" s="94">
        <f t="shared" si="869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69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643</v>
      </c>
      <c r="C2728" s="462"/>
      <c r="D2728" s="439" t="s">
        <v>644</v>
      </c>
      <c r="E2728" s="94">
        <f t="shared" si="869"/>
        <v>0</v>
      </c>
      <c r="F2728" s="424">
        <f t="shared" ref="F2728:M2728" si="875">F2729</f>
        <v>0</v>
      </c>
      <c r="G2728" s="424">
        <f t="shared" si="875"/>
        <v>0</v>
      </c>
      <c r="H2728" s="424">
        <f t="shared" si="875"/>
        <v>0</v>
      </c>
      <c r="I2728" s="424">
        <f t="shared" si="875"/>
        <v>0</v>
      </c>
      <c r="J2728" s="424">
        <f t="shared" si="875"/>
        <v>0</v>
      </c>
      <c r="K2728" s="424">
        <f t="shared" si="875"/>
        <v>0</v>
      </c>
      <c r="L2728" s="424">
        <f t="shared" si="875"/>
        <v>0</v>
      </c>
      <c r="M2728" s="424">
        <f t="shared" si="875"/>
        <v>0</v>
      </c>
      <c r="N2728" s="23"/>
      <c r="O2728" s="23"/>
    </row>
    <row r="2729" spans="1:15">
      <c r="A2729" s="586"/>
      <c r="B2729" s="425" t="s">
        <v>645</v>
      </c>
      <c r="C2729" s="462"/>
      <c r="D2729" s="439" t="s">
        <v>646</v>
      </c>
      <c r="E2729" s="94">
        <f t="shared" si="869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776</v>
      </c>
      <c r="B2730" s="517"/>
      <c r="C2730" s="517"/>
      <c r="D2730" s="518"/>
      <c r="E2730" s="94">
        <f t="shared" si="869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1019</v>
      </c>
      <c r="C2731" s="848"/>
      <c r="D2731" s="518" t="s">
        <v>1020</v>
      </c>
      <c r="E2731" s="94">
        <f t="shared" si="869"/>
        <v>351304</v>
      </c>
      <c r="F2731" s="63">
        <f t="shared" ref="F2731:M2731" si="876">F2732+F2733+F2734</f>
        <v>0</v>
      </c>
      <c r="G2731" s="63">
        <f t="shared" si="876"/>
        <v>85218</v>
      </c>
      <c r="H2731" s="63">
        <f t="shared" si="876"/>
        <v>124371</v>
      </c>
      <c r="I2731" s="63">
        <f t="shared" si="876"/>
        <v>73330</v>
      </c>
      <c r="J2731" s="63">
        <f t="shared" si="876"/>
        <v>68385</v>
      </c>
      <c r="K2731" s="63">
        <f t="shared" si="876"/>
        <v>276059</v>
      </c>
      <c r="L2731" s="63">
        <f t="shared" si="876"/>
        <v>202844</v>
      </c>
      <c r="M2731" s="63">
        <f t="shared" si="876"/>
        <v>45344</v>
      </c>
      <c r="N2731" s="23"/>
      <c r="O2731" s="23"/>
    </row>
    <row r="2732" spans="1:15">
      <c r="A2732" s="46"/>
      <c r="B2732" s="523"/>
      <c r="C2732" s="567" t="s">
        <v>1021</v>
      </c>
      <c r="D2732" s="842" t="s">
        <v>1022</v>
      </c>
      <c r="E2732" s="94">
        <f t="shared" si="869"/>
        <v>351304</v>
      </c>
      <c r="F2732" s="63">
        <v>0</v>
      </c>
      <c r="G2732" s="63">
        <f>G2671+G2611</f>
        <v>85218</v>
      </c>
      <c r="H2732" s="63">
        <f t="shared" ref="H2732:M2732" si="877">H2671+H2611</f>
        <v>124371</v>
      </c>
      <c r="I2732" s="63">
        <f>I2671+I2611-I2737</f>
        <v>73330</v>
      </c>
      <c r="J2732" s="63">
        <f t="shared" si="877"/>
        <v>68385</v>
      </c>
      <c r="K2732" s="63">
        <f t="shared" si="877"/>
        <v>276059</v>
      </c>
      <c r="L2732" s="63">
        <f t="shared" si="877"/>
        <v>202844</v>
      </c>
      <c r="M2732" s="63">
        <f t="shared" si="877"/>
        <v>45344</v>
      </c>
      <c r="N2732" s="23"/>
      <c r="O2732" s="23"/>
    </row>
    <row r="2733" spans="1:15">
      <c r="A2733" s="46"/>
      <c r="B2733" s="523"/>
      <c r="C2733" s="567" t="s">
        <v>1023</v>
      </c>
      <c r="D2733" s="842" t="s">
        <v>1024</v>
      </c>
      <c r="E2733" s="94">
        <f t="shared" si="869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1025</v>
      </c>
      <c r="D2734" s="842" t="s">
        <v>1026</v>
      </c>
      <c r="E2734" s="94">
        <f t="shared" si="869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1027</v>
      </c>
      <c r="C2735" s="523"/>
      <c r="D2735" s="518" t="s">
        <v>1028</v>
      </c>
      <c r="E2735" s="94">
        <f t="shared" si="869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1029</v>
      </c>
      <c r="D2736" s="524" t="s">
        <v>1030</v>
      </c>
      <c r="E2736" s="94">
        <f t="shared" si="869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1031</v>
      </c>
      <c r="C2737" s="795"/>
      <c r="D2737" s="518" t="s">
        <v>1032</v>
      </c>
      <c r="E2737" s="94">
        <f t="shared" si="869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69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1033</v>
      </c>
      <c r="B2739" s="974"/>
      <c r="C2739" s="528"/>
      <c r="D2739" s="530" t="s">
        <v>1034</v>
      </c>
      <c r="E2739" s="154">
        <f t="shared" si="869"/>
        <v>0</v>
      </c>
      <c r="F2739" s="532">
        <f t="shared" ref="F2739:M2739" si="878">F2857+F2858+F2859+F2860+F2861</f>
        <v>0</v>
      </c>
      <c r="G2739" s="532">
        <f t="shared" si="878"/>
        <v>0</v>
      </c>
      <c r="H2739" s="532">
        <f t="shared" si="878"/>
        <v>0</v>
      </c>
      <c r="I2739" s="532">
        <f t="shared" si="878"/>
        <v>0</v>
      </c>
      <c r="J2739" s="532">
        <f t="shared" si="878"/>
        <v>0</v>
      </c>
      <c r="K2739" s="532">
        <f t="shared" si="878"/>
        <v>0</v>
      </c>
      <c r="L2739" s="532">
        <f t="shared" si="878"/>
        <v>0</v>
      </c>
      <c r="M2739" s="532">
        <f t="shared" si="878"/>
        <v>0</v>
      </c>
      <c r="N2739" s="23"/>
      <c r="O2739" s="23"/>
    </row>
    <row r="2740" spans="1:15">
      <c r="A2740" s="1388" t="s">
        <v>522</v>
      </c>
      <c r="B2740" s="1439"/>
      <c r="C2740" s="1440"/>
      <c r="D2740" s="975"/>
      <c r="E2740" s="154"/>
      <c r="F2740" s="976">
        <f>F2741+F2801</f>
        <v>0</v>
      </c>
      <c r="G2740" s="976">
        <f t="shared" ref="G2740:M2740" si="879">G2741+G2801</f>
        <v>0</v>
      </c>
      <c r="H2740" s="976">
        <f t="shared" si="879"/>
        <v>0</v>
      </c>
      <c r="I2740" s="976">
        <f t="shared" si="879"/>
        <v>0</v>
      </c>
      <c r="J2740" s="976">
        <f t="shared" si="879"/>
        <v>0</v>
      </c>
      <c r="K2740" s="976">
        <f t="shared" si="879"/>
        <v>0</v>
      </c>
      <c r="L2740" s="976">
        <f t="shared" si="879"/>
        <v>0</v>
      </c>
      <c r="M2740" s="976">
        <f t="shared" si="879"/>
        <v>0</v>
      </c>
      <c r="N2740" s="23"/>
      <c r="O2740" s="23"/>
    </row>
    <row r="2741" spans="1:15">
      <c r="A2741" s="754"/>
      <c r="B2741" s="272" t="s">
        <v>524</v>
      </c>
      <c r="C2741" s="894"/>
      <c r="D2741" s="756"/>
      <c r="E2741" s="154">
        <f t="shared" si="869"/>
        <v>0</v>
      </c>
      <c r="F2741" s="276">
        <f t="shared" ref="F2741:M2741" si="880">F2742</f>
        <v>0</v>
      </c>
      <c r="G2741" s="276">
        <f t="shared" si="880"/>
        <v>0</v>
      </c>
      <c r="H2741" s="276">
        <f t="shared" si="880"/>
        <v>0</v>
      </c>
      <c r="I2741" s="276">
        <f t="shared" si="880"/>
        <v>0</v>
      </c>
      <c r="J2741" s="276">
        <f t="shared" si="880"/>
        <v>0</v>
      </c>
      <c r="K2741" s="276">
        <f t="shared" si="880"/>
        <v>0</v>
      </c>
      <c r="L2741" s="276">
        <f t="shared" si="880"/>
        <v>0</v>
      </c>
      <c r="M2741" s="276">
        <f t="shared" si="880"/>
        <v>0</v>
      </c>
      <c r="N2741" s="23"/>
      <c r="O2741" s="23"/>
    </row>
    <row r="2742" spans="1:15">
      <c r="A2742" s="834"/>
      <c r="B2742" s="407" t="s">
        <v>525</v>
      </c>
      <c r="C2742" s="411"/>
      <c r="D2742" s="412" t="s">
        <v>526</v>
      </c>
      <c r="E2742" s="154">
        <f t="shared" si="869"/>
        <v>0</v>
      </c>
      <c r="F2742" s="101">
        <f t="shared" ref="F2742:M2742" si="881">F2743+F2744+F2745+F2750+F2754+F2756+F2768+F2774+F2781</f>
        <v>0</v>
      </c>
      <c r="G2742" s="101">
        <f t="shared" si="881"/>
        <v>0</v>
      </c>
      <c r="H2742" s="101">
        <f t="shared" si="881"/>
        <v>0</v>
      </c>
      <c r="I2742" s="101">
        <f t="shared" si="881"/>
        <v>0</v>
      </c>
      <c r="J2742" s="101">
        <f t="shared" si="881"/>
        <v>0</v>
      </c>
      <c r="K2742" s="101">
        <f t="shared" si="881"/>
        <v>0</v>
      </c>
      <c r="L2742" s="101">
        <f t="shared" si="881"/>
        <v>0</v>
      </c>
      <c r="M2742" s="101">
        <f t="shared" si="881"/>
        <v>0</v>
      </c>
      <c r="N2742" s="23"/>
      <c r="O2742" s="23"/>
    </row>
    <row r="2743" spans="1:15">
      <c r="A2743" s="413"/>
      <c r="B2743" s="414"/>
      <c r="C2743" s="415" t="s">
        <v>527</v>
      </c>
      <c r="D2743" s="416" t="s">
        <v>528</v>
      </c>
      <c r="E2743" s="94">
        <f t="shared" si="869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529</v>
      </c>
      <c r="D2744" s="420" t="s">
        <v>530</v>
      </c>
      <c r="E2744" s="94">
        <f t="shared" si="869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531</v>
      </c>
      <c r="C2745" s="422"/>
      <c r="D2745" s="423" t="s">
        <v>532</v>
      </c>
      <c r="E2745" s="94">
        <f t="shared" si="869"/>
        <v>0</v>
      </c>
      <c r="F2745" s="448">
        <f t="shared" ref="F2745:M2745" si="882">F2746+F2747+F2748</f>
        <v>0</v>
      </c>
      <c r="G2745" s="448">
        <f t="shared" si="882"/>
        <v>0</v>
      </c>
      <c r="H2745" s="448">
        <f t="shared" si="882"/>
        <v>0</v>
      </c>
      <c r="I2745" s="448">
        <f t="shared" si="882"/>
        <v>0</v>
      </c>
      <c r="J2745" s="448">
        <f t="shared" si="882"/>
        <v>0</v>
      </c>
      <c r="K2745" s="448">
        <f t="shared" si="882"/>
        <v>0</v>
      </c>
      <c r="L2745" s="448">
        <f t="shared" si="882"/>
        <v>0</v>
      </c>
      <c r="M2745" s="448">
        <f t="shared" si="882"/>
        <v>0</v>
      </c>
      <c r="N2745" s="23"/>
      <c r="O2745" s="23"/>
    </row>
    <row r="2746" spans="1:15" ht="0.75" customHeight="1">
      <c r="A2746" s="481"/>
      <c r="B2746" s="430" t="s">
        <v>533</v>
      </c>
      <c r="C2746" s="422"/>
      <c r="D2746" s="423" t="s">
        <v>534</v>
      </c>
      <c r="E2746" s="94">
        <f t="shared" si="869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535</v>
      </c>
      <c r="C2747" s="462"/>
      <c r="D2747" s="439" t="s">
        <v>129</v>
      </c>
      <c r="E2747" s="94">
        <f t="shared" si="869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536</v>
      </c>
      <c r="C2748" s="429"/>
      <c r="D2748" s="423" t="s">
        <v>537</v>
      </c>
      <c r="E2748" s="94">
        <f t="shared" si="869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69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538</v>
      </c>
      <c r="C2750" s="429"/>
      <c r="D2750" s="423" t="s">
        <v>539</v>
      </c>
      <c r="E2750" s="94">
        <f t="shared" si="869"/>
        <v>0</v>
      </c>
      <c r="F2750" s="448">
        <f t="shared" ref="F2750:M2750" si="883">F2751+F2752+F2753</f>
        <v>0</v>
      </c>
      <c r="G2750" s="448">
        <f t="shared" si="883"/>
        <v>0</v>
      </c>
      <c r="H2750" s="448">
        <f t="shared" si="883"/>
        <v>0</v>
      </c>
      <c r="I2750" s="448">
        <f t="shared" si="883"/>
        <v>0</v>
      </c>
      <c r="J2750" s="448">
        <f t="shared" si="883"/>
        <v>0</v>
      </c>
      <c r="K2750" s="448">
        <f t="shared" si="883"/>
        <v>0</v>
      </c>
      <c r="L2750" s="448">
        <f t="shared" si="883"/>
        <v>0</v>
      </c>
      <c r="M2750" s="448">
        <f t="shared" si="883"/>
        <v>0</v>
      </c>
      <c r="N2750" s="23"/>
      <c r="O2750" s="23"/>
    </row>
    <row r="2751" spans="1:15" hidden="1">
      <c r="A2751" s="481"/>
      <c r="B2751" s="430"/>
      <c r="C2751" s="429" t="s">
        <v>540</v>
      </c>
      <c r="D2751" s="423" t="s">
        <v>541</v>
      </c>
      <c r="E2751" s="94">
        <f t="shared" si="869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542</v>
      </c>
      <c r="D2752" s="431" t="s">
        <v>543</v>
      </c>
      <c r="E2752" s="94">
        <f t="shared" si="869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544</v>
      </c>
      <c r="D2753" s="445" t="s">
        <v>545</v>
      </c>
      <c r="E2753" s="94">
        <f t="shared" si="869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546</v>
      </c>
      <c r="C2754" s="435"/>
      <c r="D2754" s="436" t="s">
        <v>547</v>
      </c>
      <c r="E2754" s="94">
        <f t="shared" si="869"/>
        <v>0</v>
      </c>
      <c r="F2754" s="448">
        <f t="shared" ref="F2754:M2754" si="884">F2755</f>
        <v>0</v>
      </c>
      <c r="G2754" s="448">
        <f t="shared" si="884"/>
        <v>0</v>
      </c>
      <c r="H2754" s="448">
        <f t="shared" si="884"/>
        <v>0</v>
      </c>
      <c r="I2754" s="448">
        <f t="shared" si="884"/>
        <v>0</v>
      </c>
      <c r="J2754" s="448">
        <f t="shared" si="884"/>
        <v>0</v>
      </c>
      <c r="K2754" s="448">
        <f t="shared" si="884"/>
        <v>0</v>
      </c>
      <c r="L2754" s="448">
        <f t="shared" si="884"/>
        <v>0</v>
      </c>
      <c r="M2754" s="448">
        <f t="shared" si="884"/>
        <v>0</v>
      </c>
      <c r="N2754" s="23"/>
      <c r="O2754" s="23"/>
    </row>
    <row r="2755" spans="1:15" hidden="1">
      <c r="A2755" s="481"/>
      <c r="B2755" s="437" t="s">
        <v>548</v>
      </c>
      <c r="C2755" s="438"/>
      <c r="D2755" s="436" t="s">
        <v>549</v>
      </c>
      <c r="E2755" s="94">
        <f t="shared" si="869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1">
      <c r="A2756" s="481"/>
      <c r="B2756" s="437"/>
      <c r="C2756" s="429" t="s">
        <v>550</v>
      </c>
      <c r="D2756" s="436" t="s">
        <v>551</v>
      </c>
      <c r="E2756" s="94">
        <f t="shared" si="869"/>
        <v>0</v>
      </c>
      <c r="F2756" s="448">
        <f t="shared" ref="F2756:M2756" si="885">F2757</f>
        <v>0</v>
      </c>
      <c r="G2756" s="448">
        <f t="shared" si="885"/>
        <v>0</v>
      </c>
      <c r="H2756" s="448">
        <f t="shared" si="885"/>
        <v>0</v>
      </c>
      <c r="I2756" s="448">
        <f t="shared" si="885"/>
        <v>0</v>
      </c>
      <c r="J2756" s="448">
        <f t="shared" si="885"/>
        <v>0</v>
      </c>
      <c r="K2756" s="448">
        <f t="shared" si="885"/>
        <v>0</v>
      </c>
      <c r="L2756" s="448">
        <f t="shared" si="885"/>
        <v>0</v>
      </c>
      <c r="M2756" s="448">
        <f t="shared" si="885"/>
        <v>0</v>
      </c>
      <c r="N2756" s="23"/>
      <c r="O2756" s="23"/>
    </row>
    <row r="2757" spans="1:15">
      <c r="A2757" s="481"/>
      <c r="B2757" s="1320" t="s">
        <v>764</v>
      </c>
      <c r="C2757" s="1321"/>
      <c r="D2757" s="439" t="s">
        <v>553</v>
      </c>
      <c r="E2757" s="94">
        <f t="shared" si="869"/>
        <v>0</v>
      </c>
      <c r="F2757" s="448">
        <f t="shared" ref="F2757:M2757" si="886">F2758+F2759+F2760+F2761+F2762+F2763+F2764+F2765+F2766+F2767</f>
        <v>0</v>
      </c>
      <c r="G2757" s="448">
        <f t="shared" si="886"/>
        <v>0</v>
      </c>
      <c r="H2757" s="448">
        <f t="shared" si="886"/>
        <v>0</v>
      </c>
      <c r="I2757" s="448">
        <f t="shared" si="886"/>
        <v>0</v>
      </c>
      <c r="J2757" s="448">
        <f t="shared" si="886"/>
        <v>0</v>
      </c>
      <c r="K2757" s="448">
        <f t="shared" si="886"/>
        <v>0</v>
      </c>
      <c r="L2757" s="448">
        <f t="shared" si="886"/>
        <v>0</v>
      </c>
      <c r="M2757" s="448">
        <f t="shared" si="886"/>
        <v>0</v>
      </c>
      <c r="N2757" s="23"/>
      <c r="O2757" s="23"/>
    </row>
    <row r="2758" spans="1:15" ht="0.75" customHeight="1">
      <c r="A2758" s="481"/>
      <c r="B2758" s="440"/>
      <c r="C2758" s="441" t="s">
        <v>554</v>
      </c>
      <c r="D2758" s="442" t="s">
        <v>555</v>
      </c>
      <c r="E2758" s="94">
        <f t="shared" si="869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556</v>
      </c>
      <c r="D2759" s="445" t="s">
        <v>557</v>
      </c>
      <c r="E2759" s="94">
        <f t="shared" si="869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558</v>
      </c>
      <c r="D2760" s="439" t="s">
        <v>559</v>
      </c>
      <c r="E2760" s="94">
        <f t="shared" si="869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560</v>
      </c>
      <c r="D2761" s="423" t="s">
        <v>561</v>
      </c>
      <c r="E2761" s="94">
        <f t="shared" si="869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562</v>
      </c>
      <c r="D2762" s="423" t="s">
        <v>563</v>
      </c>
      <c r="E2762" s="94">
        <f t="shared" si="869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1" hidden="1">
      <c r="A2763" s="481"/>
      <c r="B2763" s="430"/>
      <c r="C2763" s="429" t="s">
        <v>564</v>
      </c>
      <c r="D2763" s="423" t="s">
        <v>565</v>
      </c>
      <c r="E2763" s="94">
        <f t="shared" si="869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1" hidden="1">
      <c r="A2764" s="481"/>
      <c r="B2764" s="430"/>
      <c r="C2764" s="429" t="s">
        <v>566</v>
      </c>
      <c r="D2764" s="423" t="s">
        <v>567</v>
      </c>
      <c r="E2764" s="94">
        <f t="shared" si="869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1" hidden="1">
      <c r="A2765" s="481"/>
      <c r="B2765" s="427"/>
      <c r="C2765" s="429" t="s">
        <v>568</v>
      </c>
      <c r="D2765" s="423" t="s">
        <v>569</v>
      </c>
      <c r="E2765" s="94">
        <f t="shared" si="869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1" hidden="1">
      <c r="A2766" s="481"/>
      <c r="B2766" s="427"/>
      <c r="C2766" s="429" t="s">
        <v>570</v>
      </c>
      <c r="D2766" s="423" t="s">
        <v>571</v>
      </c>
      <c r="E2766" s="94">
        <f t="shared" si="869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idden="1">
      <c r="A2767" s="481"/>
      <c r="B2767" s="427"/>
      <c r="C2767" s="429" t="s">
        <v>572</v>
      </c>
      <c r="D2767" s="423" t="s">
        <v>573</v>
      </c>
      <c r="E2767" s="94">
        <f t="shared" ref="E2767:E2830" si="887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578</v>
      </c>
      <c r="D2768" s="423" t="s">
        <v>579</v>
      </c>
      <c r="E2768" s="94">
        <f t="shared" si="887"/>
        <v>0</v>
      </c>
      <c r="F2768" s="448">
        <f t="shared" ref="F2768:M2768" si="888">F2769+F2771</f>
        <v>0</v>
      </c>
      <c r="G2768" s="448">
        <f t="shared" si="888"/>
        <v>0</v>
      </c>
      <c r="H2768" s="448">
        <f t="shared" si="888"/>
        <v>0</v>
      </c>
      <c r="I2768" s="448">
        <f t="shared" si="888"/>
        <v>0</v>
      </c>
      <c r="J2768" s="448">
        <f t="shared" si="888"/>
        <v>0</v>
      </c>
      <c r="K2768" s="448">
        <f t="shared" si="888"/>
        <v>0</v>
      </c>
      <c r="L2768" s="448">
        <f t="shared" si="888"/>
        <v>0</v>
      </c>
      <c r="M2768" s="448">
        <f t="shared" si="888"/>
        <v>0</v>
      </c>
      <c r="N2768" s="23"/>
      <c r="O2768" s="23"/>
    </row>
    <row r="2769" spans="1:15">
      <c r="A2769" s="481"/>
      <c r="B2769" s="427" t="s">
        <v>580</v>
      </c>
      <c r="C2769" s="429" t="s">
        <v>581</v>
      </c>
      <c r="D2769" s="423" t="s">
        <v>582</v>
      </c>
      <c r="E2769" s="94">
        <f t="shared" si="887"/>
        <v>0</v>
      </c>
      <c r="F2769" s="448">
        <f t="shared" ref="F2769:M2769" si="889">F2770</f>
        <v>0</v>
      </c>
      <c r="G2769" s="448">
        <f t="shared" si="889"/>
        <v>0</v>
      </c>
      <c r="H2769" s="448">
        <f t="shared" si="889"/>
        <v>0</v>
      </c>
      <c r="I2769" s="448">
        <f t="shared" si="889"/>
        <v>0</v>
      </c>
      <c r="J2769" s="448">
        <f t="shared" si="889"/>
        <v>0</v>
      </c>
      <c r="K2769" s="448">
        <f t="shared" si="889"/>
        <v>0</v>
      </c>
      <c r="L2769" s="448">
        <f t="shared" si="889"/>
        <v>0</v>
      </c>
      <c r="M2769" s="448">
        <f t="shared" si="889"/>
        <v>0</v>
      </c>
      <c r="N2769" s="23"/>
      <c r="O2769" s="23"/>
    </row>
    <row r="2770" spans="1:15">
      <c r="A2770" s="481"/>
      <c r="B2770" s="427"/>
      <c r="C2770" s="428" t="s">
        <v>783</v>
      </c>
      <c r="D2770" s="423" t="s">
        <v>784</v>
      </c>
      <c r="E2770" s="94">
        <f t="shared" si="887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587</v>
      </c>
      <c r="C2771" s="450"/>
      <c r="D2771" s="433" t="s">
        <v>588</v>
      </c>
      <c r="E2771" s="94">
        <f t="shared" si="887"/>
        <v>0</v>
      </c>
      <c r="F2771" s="448">
        <f t="shared" ref="F2771:M2771" si="890">F2772+F2773</f>
        <v>0</v>
      </c>
      <c r="G2771" s="448">
        <f t="shared" si="890"/>
        <v>0</v>
      </c>
      <c r="H2771" s="448">
        <f t="shared" si="890"/>
        <v>0</v>
      </c>
      <c r="I2771" s="448">
        <f t="shared" si="890"/>
        <v>0</v>
      </c>
      <c r="J2771" s="448">
        <f t="shared" si="890"/>
        <v>0</v>
      </c>
      <c r="K2771" s="448">
        <f t="shared" si="890"/>
        <v>0</v>
      </c>
      <c r="L2771" s="448">
        <f t="shared" si="890"/>
        <v>0</v>
      </c>
      <c r="M2771" s="448">
        <f t="shared" si="890"/>
        <v>0</v>
      </c>
      <c r="N2771" s="23"/>
      <c r="O2771" s="23"/>
    </row>
    <row r="2772" spans="1:15" ht="1.5" customHeight="1">
      <c r="A2772" s="481"/>
      <c r="B2772" s="449"/>
      <c r="C2772" s="450" t="s">
        <v>589</v>
      </c>
      <c r="D2772" s="433" t="s">
        <v>590</v>
      </c>
      <c r="E2772" s="94">
        <f t="shared" si="887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591</v>
      </c>
      <c r="D2773" s="445" t="s">
        <v>592</v>
      </c>
      <c r="E2773" s="94">
        <f t="shared" si="887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766</v>
      </c>
      <c r="C2774" s="430"/>
      <c r="D2774" s="439" t="s">
        <v>594</v>
      </c>
      <c r="E2774" s="94">
        <f t="shared" si="887"/>
        <v>0</v>
      </c>
      <c r="F2774" s="448">
        <f t="shared" ref="F2774:M2774" si="891">F2775</f>
        <v>0</v>
      </c>
      <c r="G2774" s="448">
        <f t="shared" si="891"/>
        <v>0</v>
      </c>
      <c r="H2774" s="448">
        <f t="shared" si="891"/>
        <v>0</v>
      </c>
      <c r="I2774" s="448">
        <f t="shared" si="891"/>
        <v>0</v>
      </c>
      <c r="J2774" s="448">
        <f t="shared" si="891"/>
        <v>0</v>
      </c>
      <c r="K2774" s="448">
        <f t="shared" si="891"/>
        <v>0</v>
      </c>
      <c r="L2774" s="448">
        <f t="shared" si="891"/>
        <v>0</v>
      </c>
      <c r="M2774" s="448">
        <f t="shared" si="891"/>
        <v>0</v>
      </c>
      <c r="N2774" s="23"/>
      <c r="O2774" s="23"/>
    </row>
    <row r="2775" spans="1:15">
      <c r="A2775" s="481"/>
      <c r="B2775" s="452" t="s">
        <v>595</v>
      </c>
      <c r="C2775" s="422"/>
      <c r="D2775" s="423" t="s">
        <v>596</v>
      </c>
      <c r="E2775" s="94">
        <f t="shared" si="887"/>
        <v>0</v>
      </c>
      <c r="F2775" s="448">
        <f t="shared" ref="F2775:M2775" si="892">F2776+F2777+F2778+F2779</f>
        <v>0</v>
      </c>
      <c r="G2775" s="448">
        <f t="shared" si="892"/>
        <v>0</v>
      </c>
      <c r="H2775" s="448">
        <f t="shared" si="892"/>
        <v>0</v>
      </c>
      <c r="I2775" s="448">
        <f t="shared" si="892"/>
        <v>0</v>
      </c>
      <c r="J2775" s="448">
        <f t="shared" si="892"/>
        <v>0</v>
      </c>
      <c r="K2775" s="448">
        <f t="shared" si="892"/>
        <v>0</v>
      </c>
      <c r="L2775" s="448">
        <f t="shared" si="892"/>
        <v>0</v>
      </c>
      <c r="M2775" s="448">
        <f t="shared" si="892"/>
        <v>0</v>
      </c>
      <c r="N2775" s="23"/>
      <c r="O2775" s="23"/>
    </row>
    <row r="2776" spans="1:15" hidden="1">
      <c r="A2776" s="481"/>
      <c r="B2776" s="453"/>
      <c r="C2776" s="422" t="s">
        <v>597</v>
      </c>
      <c r="D2776" s="423" t="s">
        <v>598</v>
      </c>
      <c r="E2776" s="94">
        <f t="shared" si="887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599</v>
      </c>
      <c r="D2777" s="439" t="s">
        <v>600</v>
      </c>
      <c r="E2777" s="94">
        <f t="shared" si="887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601</v>
      </c>
      <c r="D2778" s="439" t="s">
        <v>602</v>
      </c>
      <c r="E2778" s="94">
        <f t="shared" si="887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603</v>
      </c>
      <c r="D2779" s="423" t="s">
        <v>604</v>
      </c>
      <c r="E2779" s="94">
        <f t="shared" si="887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87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605</v>
      </c>
      <c r="C2781" s="456"/>
      <c r="D2781" s="423" t="s">
        <v>606</v>
      </c>
      <c r="E2781" s="94">
        <f t="shared" si="887"/>
        <v>0</v>
      </c>
      <c r="F2781" s="448">
        <f t="shared" ref="F2781:M2781" si="893">F2782+F2783+F2784+F2785+F2786+F2787+F2788+F2789+F2790</f>
        <v>0</v>
      </c>
      <c r="G2781" s="448">
        <f t="shared" si="893"/>
        <v>0</v>
      </c>
      <c r="H2781" s="448">
        <f t="shared" si="893"/>
        <v>0</v>
      </c>
      <c r="I2781" s="448">
        <f t="shared" si="893"/>
        <v>0</v>
      </c>
      <c r="J2781" s="448">
        <f t="shared" si="893"/>
        <v>0</v>
      </c>
      <c r="K2781" s="448">
        <f t="shared" si="893"/>
        <v>0</v>
      </c>
      <c r="L2781" s="448">
        <f t="shared" si="893"/>
        <v>0</v>
      </c>
      <c r="M2781" s="448">
        <f t="shared" si="893"/>
        <v>0</v>
      </c>
      <c r="N2781" s="23"/>
      <c r="O2781" s="23"/>
    </row>
    <row r="2782" spans="1:15" ht="0.75" customHeight="1">
      <c r="A2782" s="481"/>
      <c r="B2782" s="421" t="s">
        <v>607</v>
      </c>
      <c r="C2782" s="456"/>
      <c r="D2782" s="423" t="s">
        <v>608</v>
      </c>
      <c r="E2782" s="94">
        <f t="shared" si="887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609</v>
      </c>
      <c r="C2783" s="456"/>
      <c r="D2783" s="459" t="s">
        <v>610</v>
      </c>
      <c r="E2783" s="94">
        <f t="shared" si="887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611</v>
      </c>
      <c r="C2784" s="466"/>
      <c r="D2784" s="445" t="s">
        <v>612</v>
      </c>
      <c r="E2784" s="94">
        <f t="shared" si="887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613</v>
      </c>
      <c r="C2785" s="462"/>
      <c r="D2785" s="439" t="s">
        <v>614</v>
      </c>
      <c r="E2785" s="94">
        <f t="shared" si="887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615</v>
      </c>
      <c r="C2786" s="462"/>
      <c r="D2786" s="439" t="s">
        <v>616</v>
      </c>
      <c r="E2786" s="94">
        <f t="shared" si="887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617</v>
      </c>
      <c r="C2787" s="465"/>
      <c r="D2787" s="439" t="s">
        <v>618</v>
      </c>
      <c r="E2787" s="94">
        <f t="shared" si="887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621</v>
      </c>
      <c r="C2788" s="465"/>
      <c r="D2788" s="439" t="s">
        <v>622</v>
      </c>
      <c r="E2788" s="94">
        <f t="shared" si="887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623</v>
      </c>
      <c r="C2789" s="462"/>
      <c r="D2789" s="439" t="s">
        <v>624</v>
      </c>
      <c r="E2789" s="94">
        <f t="shared" si="887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625</v>
      </c>
      <c r="C2790" s="462"/>
      <c r="D2790" s="439" t="s">
        <v>626</v>
      </c>
      <c r="E2790" s="94">
        <f t="shared" si="887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629</v>
      </c>
      <c r="C2791" s="468"/>
      <c r="D2791" s="439" t="s">
        <v>630</v>
      </c>
      <c r="E2791" s="94">
        <f t="shared" si="887"/>
        <v>0</v>
      </c>
      <c r="F2791" s="448">
        <f t="shared" ref="F2791:M2791" si="894">F2792+F2796</f>
        <v>0</v>
      </c>
      <c r="G2791" s="448">
        <f t="shared" si="894"/>
        <v>0</v>
      </c>
      <c r="H2791" s="448">
        <f t="shared" si="894"/>
        <v>0</v>
      </c>
      <c r="I2791" s="448">
        <f t="shared" si="894"/>
        <v>0</v>
      </c>
      <c r="J2791" s="448">
        <f t="shared" si="894"/>
        <v>0</v>
      </c>
      <c r="K2791" s="448">
        <f t="shared" si="894"/>
        <v>0</v>
      </c>
      <c r="L2791" s="448">
        <f t="shared" si="894"/>
        <v>0</v>
      </c>
      <c r="M2791" s="448">
        <f t="shared" si="894"/>
        <v>0</v>
      </c>
      <c r="N2791" s="23"/>
      <c r="O2791" s="23"/>
    </row>
    <row r="2792" spans="1:15">
      <c r="A2792" s="481"/>
      <c r="B2792" s="427" t="s">
        <v>631</v>
      </c>
      <c r="C2792" s="468"/>
      <c r="D2792" s="439" t="s">
        <v>632</v>
      </c>
      <c r="E2792" s="94">
        <f t="shared" si="887"/>
        <v>0</v>
      </c>
      <c r="F2792" s="448">
        <f t="shared" ref="F2792:M2792" si="895">F2793+F2794</f>
        <v>0</v>
      </c>
      <c r="G2792" s="448">
        <f t="shared" si="895"/>
        <v>0</v>
      </c>
      <c r="H2792" s="448">
        <f t="shared" si="895"/>
        <v>0</v>
      </c>
      <c r="I2792" s="448">
        <f t="shared" si="895"/>
        <v>0</v>
      </c>
      <c r="J2792" s="448">
        <f t="shared" si="895"/>
        <v>0</v>
      </c>
      <c r="K2792" s="448">
        <f t="shared" si="895"/>
        <v>0</v>
      </c>
      <c r="L2792" s="448">
        <f t="shared" si="895"/>
        <v>0</v>
      </c>
      <c r="M2792" s="448">
        <f t="shared" si="895"/>
        <v>0</v>
      </c>
      <c r="N2792" s="23"/>
      <c r="O2792" s="23"/>
    </row>
    <row r="2793" spans="1:15" ht="21.4" hidden="1">
      <c r="A2793" s="481"/>
      <c r="B2793" s="452"/>
      <c r="C2793" s="469" t="s">
        <v>633</v>
      </c>
      <c r="D2793" s="439" t="s">
        <v>634</v>
      </c>
      <c r="E2793" s="94">
        <f t="shared" si="887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635</v>
      </c>
      <c r="C2794" s="471"/>
      <c r="D2794" s="423" t="s">
        <v>636</v>
      </c>
      <c r="E2794" s="94">
        <f t="shared" si="887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87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637</v>
      </c>
      <c r="C2796" s="474"/>
      <c r="D2796" s="439" t="s">
        <v>638</v>
      </c>
      <c r="E2796" s="94">
        <f t="shared" si="887"/>
        <v>0</v>
      </c>
      <c r="F2796" s="448">
        <f t="shared" ref="F2796:M2796" si="896">F2797+F2798</f>
        <v>0</v>
      </c>
      <c r="G2796" s="448">
        <f t="shared" si="896"/>
        <v>0</v>
      </c>
      <c r="H2796" s="448">
        <f t="shared" si="896"/>
        <v>0</v>
      </c>
      <c r="I2796" s="448">
        <f t="shared" si="896"/>
        <v>0</v>
      </c>
      <c r="J2796" s="448">
        <f t="shared" si="896"/>
        <v>0</v>
      </c>
      <c r="K2796" s="448">
        <f t="shared" si="896"/>
        <v>0</v>
      </c>
      <c r="L2796" s="448">
        <f t="shared" si="896"/>
        <v>0</v>
      </c>
      <c r="M2796" s="448">
        <f t="shared" si="896"/>
        <v>0</v>
      </c>
      <c r="N2796" s="23"/>
      <c r="O2796" s="23"/>
    </row>
    <row r="2797" spans="1:15" ht="0.75" customHeight="1">
      <c r="A2797" s="481"/>
      <c r="B2797" s="463" t="s">
        <v>639</v>
      </c>
      <c r="C2797" s="462"/>
      <c r="D2797" s="439" t="s">
        <v>640</v>
      </c>
      <c r="E2797" s="94">
        <f t="shared" si="887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641</v>
      </c>
      <c r="C2798" s="429"/>
      <c r="D2798" s="423" t="s">
        <v>642</v>
      </c>
      <c r="E2798" s="94">
        <f t="shared" si="887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863</v>
      </c>
      <c r="C2799" s="454"/>
      <c r="D2799" s="423" t="s">
        <v>644</v>
      </c>
      <c r="E2799" s="94">
        <f t="shared" si="887"/>
        <v>0</v>
      </c>
      <c r="F2799" s="448">
        <f t="shared" ref="F2799:M2799" si="897">F2800</f>
        <v>0</v>
      </c>
      <c r="G2799" s="448">
        <f t="shared" si="897"/>
        <v>0</v>
      </c>
      <c r="H2799" s="448">
        <f t="shared" si="897"/>
        <v>0</v>
      </c>
      <c r="I2799" s="448">
        <f t="shared" si="897"/>
        <v>0</v>
      </c>
      <c r="J2799" s="448">
        <f t="shared" si="897"/>
        <v>0</v>
      </c>
      <c r="K2799" s="448">
        <f t="shared" si="897"/>
        <v>0</v>
      </c>
      <c r="L2799" s="448">
        <f t="shared" si="897"/>
        <v>0</v>
      </c>
      <c r="M2799" s="448">
        <f t="shared" si="897"/>
        <v>0</v>
      </c>
      <c r="N2799" s="23"/>
      <c r="O2799" s="23"/>
    </row>
    <row r="2800" spans="1:15">
      <c r="A2800" s="413"/>
      <c r="B2800" s="475" t="s">
        <v>645</v>
      </c>
      <c r="C2800" s="476"/>
      <c r="D2800" s="420" t="s">
        <v>646</v>
      </c>
      <c r="E2800" s="94">
        <f t="shared" si="887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324" t="s">
        <v>647</v>
      </c>
      <c r="B2801" s="1325"/>
      <c r="C2801" s="1326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650</v>
      </c>
      <c r="C2802" s="483"/>
      <c r="D2802" s="445" t="s">
        <v>651</v>
      </c>
      <c r="E2802" s="94">
        <f t="shared" si="887"/>
        <v>0</v>
      </c>
      <c r="F2802" s="448">
        <f t="shared" ref="F2802:M2802" si="898">F2803</f>
        <v>0</v>
      </c>
      <c r="G2802" s="448">
        <f t="shared" si="898"/>
        <v>0</v>
      </c>
      <c r="H2802" s="448">
        <f t="shared" si="898"/>
        <v>0</v>
      </c>
      <c r="I2802" s="448">
        <f t="shared" si="898"/>
        <v>0</v>
      </c>
      <c r="J2802" s="448">
        <f t="shared" si="898"/>
        <v>0</v>
      </c>
      <c r="K2802" s="448">
        <f t="shared" si="898"/>
        <v>0</v>
      </c>
      <c r="L2802" s="448">
        <f t="shared" si="898"/>
        <v>0</v>
      </c>
      <c r="M2802" s="448">
        <f t="shared" si="898"/>
        <v>0</v>
      </c>
      <c r="N2802" s="23"/>
      <c r="O2802" s="23"/>
    </row>
    <row r="2803" spans="1:15">
      <c r="A2803" s="481"/>
      <c r="B2803" s="437" t="s">
        <v>652</v>
      </c>
      <c r="C2803" s="454"/>
      <c r="D2803" s="439" t="s">
        <v>653</v>
      </c>
      <c r="E2803" s="94">
        <f t="shared" si="887"/>
        <v>0</v>
      </c>
      <c r="F2803" s="448">
        <f t="shared" ref="F2803:M2803" si="899">F2804+F2805+F2806+F2807+F2808+F2809+F2810+F2811</f>
        <v>0</v>
      </c>
      <c r="G2803" s="448">
        <f t="shared" si="899"/>
        <v>0</v>
      </c>
      <c r="H2803" s="448">
        <f t="shared" si="899"/>
        <v>0</v>
      </c>
      <c r="I2803" s="448">
        <f t="shared" si="899"/>
        <v>0</v>
      </c>
      <c r="J2803" s="448">
        <f t="shared" si="899"/>
        <v>0</v>
      </c>
      <c r="K2803" s="448">
        <f t="shared" si="899"/>
        <v>0</v>
      </c>
      <c r="L2803" s="448">
        <f t="shared" si="899"/>
        <v>0</v>
      </c>
      <c r="M2803" s="448">
        <f t="shared" si="899"/>
        <v>0</v>
      </c>
      <c r="N2803" s="23"/>
      <c r="O2803" s="23"/>
    </row>
    <row r="2804" spans="1:15" hidden="1">
      <c r="A2804" s="481"/>
      <c r="B2804" s="484"/>
      <c r="C2804" s="485" t="s">
        <v>654</v>
      </c>
      <c r="D2804" s="445" t="s">
        <v>655</v>
      </c>
      <c r="E2804" s="94">
        <f t="shared" si="887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1.35" hidden="1">
      <c r="A2805" s="481"/>
      <c r="B2805" s="484"/>
      <c r="C2805" s="486" t="s">
        <v>656</v>
      </c>
      <c r="D2805" s="487" t="s">
        <v>657</v>
      </c>
      <c r="E2805" s="94">
        <f t="shared" si="887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1" hidden="1">
      <c r="A2806" s="481"/>
      <c r="B2806" s="484"/>
      <c r="C2806" s="486" t="s">
        <v>658</v>
      </c>
      <c r="D2806" s="487" t="s">
        <v>659</v>
      </c>
      <c r="E2806" s="94">
        <f t="shared" si="887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0.65" hidden="1">
      <c r="A2807" s="481"/>
      <c r="B2807" s="484"/>
      <c r="C2807" s="485" t="s">
        <v>660</v>
      </c>
      <c r="D2807" s="445" t="s">
        <v>661</v>
      </c>
      <c r="E2807" s="94">
        <f t="shared" si="887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1.35" hidden="1">
      <c r="A2808" s="481"/>
      <c r="B2808" s="453"/>
      <c r="C2808" s="488" t="s">
        <v>662</v>
      </c>
      <c r="D2808" s="459" t="s">
        <v>663</v>
      </c>
      <c r="E2808" s="94">
        <f t="shared" si="887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20.65" hidden="1">
      <c r="A2809" s="481"/>
      <c r="B2809" s="489"/>
      <c r="C2809" s="490" t="s">
        <v>664</v>
      </c>
      <c r="D2809" s="491" t="s">
        <v>665</v>
      </c>
      <c r="E2809" s="94">
        <f t="shared" si="887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0.65" hidden="1">
      <c r="A2810" s="481"/>
      <c r="B2810" s="492"/>
      <c r="C2810" s="490" t="s">
        <v>666</v>
      </c>
      <c r="D2810" s="491" t="s">
        <v>667</v>
      </c>
      <c r="E2810" s="94">
        <f t="shared" si="887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668</v>
      </c>
      <c r="D2811" s="439" t="s">
        <v>669</v>
      </c>
      <c r="E2811" s="94">
        <f t="shared" si="887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87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674</v>
      </c>
      <c r="C2813" s="496"/>
      <c r="D2813" s="439" t="s">
        <v>675</v>
      </c>
      <c r="E2813" s="94">
        <f>E2814</f>
        <v>0</v>
      </c>
      <c r="F2813" s="448">
        <f t="shared" ref="F2813:M2813" si="900">F2814</f>
        <v>0</v>
      </c>
      <c r="G2813" s="448">
        <f t="shared" si="900"/>
        <v>0</v>
      </c>
      <c r="H2813" s="448">
        <f t="shared" si="900"/>
        <v>0</v>
      </c>
      <c r="I2813" s="448">
        <f t="shared" si="900"/>
        <v>0</v>
      </c>
      <c r="J2813" s="448">
        <f t="shared" si="900"/>
        <v>0</v>
      </c>
      <c r="K2813" s="448">
        <f t="shared" si="900"/>
        <v>0</v>
      </c>
      <c r="L2813" s="448">
        <f t="shared" si="900"/>
        <v>0</v>
      </c>
      <c r="M2813" s="448">
        <f t="shared" si="900"/>
        <v>0</v>
      </c>
      <c r="N2813" s="23"/>
      <c r="O2813" s="23"/>
    </row>
    <row r="2814" spans="1:15">
      <c r="A2814" s="481"/>
      <c r="B2814" s="557" t="s">
        <v>676</v>
      </c>
      <c r="C2814" s="454"/>
      <c r="D2814" s="423" t="s">
        <v>582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677</v>
      </c>
      <c r="D2815" s="558" t="s">
        <v>678</v>
      </c>
      <c r="E2815" s="94">
        <f t="shared" si="887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679</v>
      </c>
      <c r="D2816" s="558" t="s">
        <v>680</v>
      </c>
      <c r="E2816" s="94">
        <f t="shared" si="887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681</v>
      </c>
      <c r="D2817" s="558" t="s">
        <v>682</v>
      </c>
      <c r="E2817" s="94">
        <f t="shared" si="887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683</v>
      </c>
      <c r="D2818" s="423" t="s">
        <v>684</v>
      </c>
      <c r="E2818" s="94">
        <f t="shared" si="887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685</v>
      </c>
      <c r="D2819" s="423" t="s">
        <v>686</v>
      </c>
      <c r="E2819" s="94">
        <f t="shared" si="887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687</v>
      </c>
      <c r="D2820" s="423" t="s">
        <v>688</v>
      </c>
      <c r="E2820" s="94">
        <f t="shared" si="887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689</v>
      </c>
      <c r="D2821" s="423" t="s">
        <v>690</v>
      </c>
      <c r="E2821" s="94">
        <f t="shared" si="887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691</v>
      </c>
      <c r="D2822" s="423" t="s">
        <v>584</v>
      </c>
      <c r="E2822" s="94">
        <f t="shared" si="887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692</v>
      </c>
      <c r="D2823" s="423" t="s">
        <v>693</v>
      </c>
      <c r="E2823" s="94">
        <f t="shared" si="887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694</v>
      </c>
      <c r="D2824" s="423" t="s">
        <v>695</v>
      </c>
      <c r="E2824" s="94">
        <f t="shared" si="887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1035</v>
      </c>
      <c r="C2825" s="502"/>
      <c r="D2825" s="423" t="s">
        <v>695</v>
      </c>
      <c r="E2825" s="94">
        <f t="shared" si="887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696</v>
      </c>
      <c r="C2826" s="502"/>
      <c r="D2826" s="423" t="s">
        <v>697</v>
      </c>
      <c r="E2826" s="94">
        <f t="shared" si="887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698</v>
      </c>
      <c r="C2827" s="502"/>
      <c r="D2827" s="423" t="s">
        <v>699</v>
      </c>
      <c r="E2827" s="94">
        <f t="shared" si="887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700</v>
      </c>
      <c r="C2828" s="454"/>
      <c r="D2828" s="423" t="s">
        <v>701</v>
      </c>
      <c r="E2828" s="94">
        <f t="shared" si="887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702</v>
      </c>
      <c r="C2829" s="502"/>
      <c r="D2829" s="423" t="s">
        <v>703</v>
      </c>
      <c r="E2829" s="94">
        <f t="shared" si="887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704</v>
      </c>
      <c r="C2830" s="503"/>
      <c r="D2830" s="423" t="s">
        <v>705</v>
      </c>
      <c r="E2830" s="94">
        <f t="shared" si="887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706</v>
      </c>
      <c r="C2831" s="505"/>
      <c r="D2831" s="423" t="s">
        <v>707</v>
      </c>
      <c r="E2831" s="94">
        <f t="shared" ref="E2831:E2866" si="901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708</v>
      </c>
      <c r="C2832" s="454"/>
      <c r="D2832" s="423" t="s">
        <v>709</v>
      </c>
      <c r="E2832" s="94">
        <f t="shared" si="901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710</v>
      </c>
      <c r="C2833" s="502"/>
      <c r="D2833" s="423" t="s">
        <v>711</v>
      </c>
      <c r="E2833" s="94">
        <f t="shared" si="901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712</v>
      </c>
      <c r="C2834" s="502"/>
      <c r="D2834" s="423" t="s">
        <v>713</v>
      </c>
      <c r="E2834" s="94">
        <f t="shared" si="901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714</v>
      </c>
      <c r="C2835" s="454"/>
      <c r="D2835" s="423" t="s">
        <v>715</v>
      </c>
      <c r="E2835" s="94">
        <f t="shared" si="901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716</v>
      </c>
      <c r="C2836" s="502"/>
      <c r="D2836" s="423" t="s">
        <v>717</v>
      </c>
      <c r="E2836" s="94">
        <f t="shared" si="901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718</v>
      </c>
      <c r="C2837" s="454"/>
      <c r="D2837" s="423" t="s">
        <v>719</v>
      </c>
      <c r="E2837" s="94">
        <f t="shared" si="901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698</v>
      </c>
      <c r="C2838" s="502"/>
      <c r="D2838" s="423" t="s">
        <v>699</v>
      </c>
      <c r="E2838" s="94">
        <f t="shared" si="901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735</v>
      </c>
      <c r="C2839" s="462"/>
      <c r="D2839" s="439" t="s">
        <v>736</v>
      </c>
      <c r="E2839" s="94">
        <f t="shared" si="901"/>
        <v>0</v>
      </c>
      <c r="F2839" s="448">
        <f t="shared" ref="F2839:M2839" si="902">F2840+F2850</f>
        <v>0</v>
      </c>
      <c r="G2839" s="448">
        <f t="shared" si="902"/>
        <v>0</v>
      </c>
      <c r="H2839" s="448">
        <f t="shared" si="902"/>
        <v>0</v>
      </c>
      <c r="I2839" s="448">
        <f t="shared" si="902"/>
        <v>0</v>
      </c>
      <c r="J2839" s="448">
        <f t="shared" si="902"/>
        <v>0</v>
      </c>
      <c r="K2839" s="448">
        <f t="shared" si="902"/>
        <v>0</v>
      </c>
      <c r="L2839" s="448">
        <f t="shared" si="902"/>
        <v>0</v>
      </c>
      <c r="M2839" s="448">
        <f t="shared" si="902"/>
        <v>0</v>
      </c>
      <c r="N2839" s="23"/>
      <c r="O2839" s="23"/>
    </row>
    <row r="2840" spans="1:15">
      <c r="A2840" s="481"/>
      <c r="B2840" s="457" t="s">
        <v>737</v>
      </c>
      <c r="C2840" s="422"/>
      <c r="D2840" s="423" t="s">
        <v>738</v>
      </c>
      <c r="E2840" s="94">
        <f t="shared" si="901"/>
        <v>0</v>
      </c>
      <c r="F2840" s="448">
        <f t="shared" ref="F2840:M2840" si="903">F2841+F2846+F2848</f>
        <v>0</v>
      </c>
      <c r="G2840" s="448">
        <f t="shared" si="903"/>
        <v>0</v>
      </c>
      <c r="H2840" s="448">
        <f t="shared" si="903"/>
        <v>0</v>
      </c>
      <c r="I2840" s="448">
        <f t="shared" si="903"/>
        <v>0</v>
      </c>
      <c r="J2840" s="448">
        <f t="shared" si="903"/>
        <v>0</v>
      </c>
      <c r="K2840" s="448">
        <f t="shared" si="903"/>
        <v>0</v>
      </c>
      <c r="L2840" s="448">
        <f t="shared" si="903"/>
        <v>0</v>
      </c>
      <c r="M2840" s="448">
        <f t="shared" si="903"/>
        <v>0</v>
      </c>
      <c r="N2840" s="23"/>
      <c r="O2840" s="23"/>
    </row>
    <row r="2841" spans="1:15">
      <c r="A2841" s="481"/>
      <c r="B2841" s="421" t="s">
        <v>739</v>
      </c>
      <c r="C2841" s="422"/>
      <c r="D2841" s="423" t="s">
        <v>740</v>
      </c>
      <c r="E2841" s="94">
        <f t="shared" si="901"/>
        <v>0</v>
      </c>
      <c r="F2841" s="448">
        <f t="shared" ref="F2841:M2841" si="904">F2842+F2843+F2844+F2845</f>
        <v>0</v>
      </c>
      <c r="G2841" s="448">
        <f t="shared" si="904"/>
        <v>0</v>
      </c>
      <c r="H2841" s="448">
        <f t="shared" si="904"/>
        <v>0</v>
      </c>
      <c r="I2841" s="448">
        <f t="shared" si="904"/>
        <v>0</v>
      </c>
      <c r="J2841" s="448">
        <f t="shared" si="904"/>
        <v>0</v>
      </c>
      <c r="K2841" s="448">
        <f t="shared" si="904"/>
        <v>0</v>
      </c>
      <c r="L2841" s="448">
        <f t="shared" si="904"/>
        <v>0</v>
      </c>
      <c r="M2841" s="448">
        <f t="shared" si="904"/>
        <v>0</v>
      </c>
      <c r="N2841" s="23"/>
      <c r="O2841" s="23"/>
    </row>
    <row r="2842" spans="1:15">
      <c r="A2842" s="533"/>
      <c r="B2842" s="425"/>
      <c r="C2842" s="422" t="s">
        <v>741</v>
      </c>
      <c r="D2842" s="423" t="s">
        <v>742</v>
      </c>
      <c r="E2842" s="94">
        <f t="shared" si="901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743</v>
      </c>
      <c r="D2843" s="423" t="s">
        <v>744</v>
      </c>
      <c r="E2843" s="94">
        <f t="shared" si="901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745</v>
      </c>
      <c r="D2844" s="423" t="s">
        <v>746</v>
      </c>
      <c r="E2844" s="94">
        <f t="shared" si="901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747</v>
      </c>
      <c r="D2845" s="423" t="s">
        <v>748</v>
      </c>
      <c r="E2845" s="94">
        <f t="shared" si="901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749</v>
      </c>
      <c r="C2846" s="462"/>
      <c r="D2846" s="439" t="s">
        <v>750</v>
      </c>
      <c r="E2846" s="94">
        <f t="shared" si="901"/>
        <v>0</v>
      </c>
      <c r="F2846" s="424">
        <f t="shared" ref="F2846:M2846" si="905">F2847</f>
        <v>0</v>
      </c>
      <c r="G2846" s="424">
        <f t="shared" si="905"/>
        <v>0</v>
      </c>
      <c r="H2846" s="424">
        <f t="shared" si="905"/>
        <v>0</v>
      </c>
      <c r="I2846" s="424">
        <f t="shared" si="905"/>
        <v>0</v>
      </c>
      <c r="J2846" s="424">
        <f t="shared" si="905"/>
        <v>0</v>
      </c>
      <c r="K2846" s="424">
        <f t="shared" si="905"/>
        <v>0</v>
      </c>
      <c r="L2846" s="424">
        <f t="shared" si="905"/>
        <v>0</v>
      </c>
      <c r="M2846" s="424">
        <f t="shared" si="905"/>
        <v>0</v>
      </c>
      <c r="N2846" s="23"/>
      <c r="O2846" s="23"/>
    </row>
    <row r="2847" spans="1:15">
      <c r="A2847" s="481"/>
      <c r="B2847" s="430"/>
      <c r="C2847" s="462" t="s">
        <v>751</v>
      </c>
      <c r="D2847" s="439" t="s">
        <v>752</v>
      </c>
      <c r="E2847" s="94">
        <f t="shared" si="901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753</v>
      </c>
      <c r="C2848" s="462"/>
      <c r="D2848" s="439" t="s">
        <v>754</v>
      </c>
      <c r="E2848" s="94">
        <f t="shared" si="901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01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755</v>
      </c>
      <c r="C2850" s="462"/>
      <c r="D2850" s="439" t="s">
        <v>756</v>
      </c>
      <c r="E2850" s="94">
        <f t="shared" si="901"/>
        <v>0</v>
      </c>
      <c r="F2850" s="424">
        <f t="shared" ref="F2850:M2851" si="906">F2851</f>
        <v>0</v>
      </c>
      <c r="G2850" s="424">
        <f t="shared" si="906"/>
        <v>0</v>
      </c>
      <c r="H2850" s="424">
        <f t="shared" si="906"/>
        <v>0</v>
      </c>
      <c r="I2850" s="424">
        <f t="shared" si="906"/>
        <v>0</v>
      </c>
      <c r="J2850" s="424">
        <f t="shared" si="906"/>
        <v>0</v>
      </c>
      <c r="K2850" s="424">
        <f t="shared" si="906"/>
        <v>0</v>
      </c>
      <c r="L2850" s="424">
        <f t="shared" si="906"/>
        <v>0</v>
      </c>
      <c r="M2850" s="424">
        <f t="shared" si="906"/>
        <v>0</v>
      </c>
      <c r="N2850" s="23"/>
      <c r="O2850" s="23"/>
    </row>
    <row r="2851" spans="1:15">
      <c r="A2851" s="481"/>
      <c r="B2851" s="514" t="s">
        <v>757</v>
      </c>
      <c r="C2851" s="515"/>
      <c r="D2851" s="439" t="s">
        <v>758</v>
      </c>
      <c r="E2851" s="94">
        <f t="shared" si="901"/>
        <v>0</v>
      </c>
      <c r="F2851" s="424">
        <f t="shared" si="906"/>
        <v>0</v>
      </c>
      <c r="G2851" s="424">
        <f t="shared" si="906"/>
        <v>0</v>
      </c>
      <c r="H2851" s="424">
        <f t="shared" si="906"/>
        <v>0</v>
      </c>
      <c r="I2851" s="424">
        <f t="shared" si="906"/>
        <v>0</v>
      </c>
      <c r="J2851" s="424">
        <f t="shared" si="906"/>
        <v>0</v>
      </c>
      <c r="K2851" s="424">
        <f t="shared" si="906"/>
        <v>0</v>
      </c>
      <c r="L2851" s="424">
        <f t="shared" si="906"/>
        <v>0</v>
      </c>
      <c r="M2851" s="424">
        <f t="shared" si="906"/>
        <v>0</v>
      </c>
      <c r="N2851" s="23"/>
      <c r="O2851" s="23"/>
    </row>
    <row r="2852" spans="1:15" ht="11.25" customHeight="1">
      <c r="A2852" s="481"/>
      <c r="B2852" s="430"/>
      <c r="C2852" s="462" t="s">
        <v>759</v>
      </c>
      <c r="D2852" s="439" t="s">
        <v>760</v>
      </c>
      <c r="E2852" s="94">
        <f t="shared" si="901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01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643</v>
      </c>
      <c r="C2854" s="462"/>
      <c r="D2854" s="439" t="s">
        <v>644</v>
      </c>
      <c r="E2854" s="94">
        <f t="shared" si="901"/>
        <v>0</v>
      </c>
      <c r="F2854" s="424">
        <f t="shared" ref="F2854:M2854" si="907">F2855</f>
        <v>0</v>
      </c>
      <c r="G2854" s="424">
        <f t="shared" si="907"/>
        <v>0</v>
      </c>
      <c r="H2854" s="424">
        <f t="shared" si="907"/>
        <v>0</v>
      </c>
      <c r="I2854" s="424">
        <f t="shared" si="907"/>
        <v>0</v>
      </c>
      <c r="J2854" s="424">
        <f t="shared" si="907"/>
        <v>0</v>
      </c>
      <c r="K2854" s="424">
        <f t="shared" si="907"/>
        <v>0</v>
      </c>
      <c r="L2854" s="424">
        <f t="shared" si="907"/>
        <v>0</v>
      </c>
      <c r="M2854" s="424">
        <f t="shared" si="907"/>
        <v>0</v>
      </c>
      <c r="N2854" s="23"/>
      <c r="O2854" s="23"/>
    </row>
    <row r="2855" spans="1:15">
      <c r="A2855" s="481"/>
      <c r="B2855" s="430" t="s">
        <v>645</v>
      </c>
      <c r="C2855" s="462"/>
      <c r="D2855" s="439" t="s">
        <v>646</v>
      </c>
      <c r="E2855" s="94">
        <f t="shared" si="901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776</v>
      </c>
      <c r="B2856" s="517"/>
      <c r="C2856" s="517"/>
      <c r="D2856" s="518"/>
      <c r="E2856" s="94">
        <f t="shared" si="901"/>
        <v>0</v>
      </c>
      <c r="F2856" s="63"/>
      <c r="G2856" s="63">
        <f>G2857+G2858+G2859+G2860+G2861</f>
        <v>0</v>
      </c>
      <c r="H2856" s="63">
        <f t="shared" ref="H2856:M2856" si="908">H2857+H2858+H2859+H2860+H2861</f>
        <v>0</v>
      </c>
      <c r="I2856" s="63">
        <f t="shared" si="908"/>
        <v>0</v>
      </c>
      <c r="J2856" s="63">
        <f t="shared" si="908"/>
        <v>0</v>
      </c>
      <c r="K2856" s="63">
        <f t="shared" si="908"/>
        <v>0</v>
      </c>
      <c r="L2856" s="63">
        <f t="shared" si="908"/>
        <v>0</v>
      </c>
      <c r="M2856" s="63">
        <f t="shared" si="908"/>
        <v>0</v>
      </c>
      <c r="N2856" s="23"/>
      <c r="O2856" s="23"/>
    </row>
    <row r="2857" spans="1:15">
      <c r="A2857" s="566"/>
      <c r="B2857" s="1393" t="s">
        <v>1036</v>
      </c>
      <c r="C2857" s="1393"/>
      <c r="D2857" s="518" t="s">
        <v>1037</v>
      </c>
      <c r="E2857" s="94">
        <f t="shared" si="901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1038</v>
      </c>
      <c r="C2858" s="567"/>
      <c r="D2858" s="518" t="s">
        <v>1039</v>
      </c>
      <c r="E2858" s="94">
        <f t="shared" si="901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1040</v>
      </c>
      <c r="C2859" s="567"/>
      <c r="D2859" s="518" t="s">
        <v>1041</v>
      </c>
      <c r="E2859" s="94">
        <f t="shared" si="901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1042</v>
      </c>
      <c r="C2860" s="567"/>
      <c r="D2860" s="518" t="s">
        <v>1043</v>
      </c>
      <c r="E2860" s="94">
        <f t="shared" si="901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1044</v>
      </c>
      <c r="C2861" s="567"/>
      <c r="D2861" s="518" t="s">
        <v>1045</v>
      </c>
      <c r="E2861" s="94">
        <f t="shared" si="901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01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1046</v>
      </c>
      <c r="B2863" s="979"/>
      <c r="C2863" s="979"/>
      <c r="D2863" s="99" t="s">
        <v>1047</v>
      </c>
      <c r="E2863" s="100">
        <f t="shared" si="901"/>
        <v>-185896</v>
      </c>
      <c r="F2863" s="101"/>
      <c r="G2863" s="101">
        <f t="shared" ref="G2863:M2863" si="909">G2865</f>
        <v>-110700</v>
      </c>
      <c r="H2863" s="101">
        <f t="shared" si="909"/>
        <v>-75196</v>
      </c>
      <c r="I2863" s="101">
        <f t="shared" si="909"/>
        <v>0</v>
      </c>
      <c r="J2863" s="101">
        <f t="shared" si="909"/>
        <v>0</v>
      </c>
      <c r="K2863" s="101">
        <f t="shared" si="909"/>
        <v>0</v>
      </c>
      <c r="L2863" s="101">
        <f t="shared" si="909"/>
        <v>0</v>
      </c>
      <c r="M2863" s="101">
        <f t="shared" si="909"/>
        <v>0</v>
      </c>
      <c r="N2863" s="23"/>
      <c r="O2863" s="23"/>
    </row>
    <row r="2864" spans="1:15">
      <c r="A2864" s="980" t="s">
        <v>1048</v>
      </c>
      <c r="B2864" s="981"/>
      <c r="C2864" s="981"/>
      <c r="D2864" s="518" t="s">
        <v>1049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1050</v>
      </c>
      <c r="B2865" s="983"/>
      <c r="C2865" s="983"/>
      <c r="D2865" s="99" t="s">
        <v>1051</v>
      </c>
      <c r="E2865" s="100">
        <f t="shared" si="901"/>
        <v>-185896</v>
      </c>
      <c r="F2865" s="100">
        <f t="shared" ref="F2865:M2865" si="910">F13-F637</f>
        <v>0</v>
      </c>
      <c r="G2865" s="100">
        <f t="shared" si="910"/>
        <v>-110700</v>
      </c>
      <c r="H2865" s="100">
        <f t="shared" si="910"/>
        <v>-75196</v>
      </c>
      <c r="I2865" s="100">
        <f t="shared" si="910"/>
        <v>0</v>
      </c>
      <c r="J2865" s="100">
        <f t="shared" si="910"/>
        <v>0</v>
      </c>
      <c r="K2865" s="100">
        <f t="shared" si="910"/>
        <v>0</v>
      </c>
      <c r="L2865" s="100">
        <f t="shared" si="910"/>
        <v>0</v>
      </c>
      <c r="M2865" s="100">
        <f t="shared" si="910"/>
        <v>0</v>
      </c>
      <c r="N2865" s="23"/>
      <c r="O2865" s="23"/>
    </row>
    <row r="2866" spans="1:15" ht="11.25" customHeight="1">
      <c r="A2866" s="984" t="s">
        <v>1052</v>
      </c>
      <c r="B2866" s="104"/>
      <c r="C2866" s="104"/>
      <c r="D2866" s="99" t="s">
        <v>1053</v>
      </c>
      <c r="E2866" s="100">
        <f t="shared" si="901"/>
        <v>185896</v>
      </c>
      <c r="F2866" s="100">
        <f t="shared" ref="F2866:M2866" si="911">F637-F13</f>
        <v>0</v>
      </c>
      <c r="G2866" s="100">
        <f t="shared" si="911"/>
        <v>110700</v>
      </c>
      <c r="H2866" s="100">
        <f t="shared" si="911"/>
        <v>75196</v>
      </c>
      <c r="I2866" s="100">
        <f t="shared" si="911"/>
        <v>0</v>
      </c>
      <c r="J2866" s="100">
        <f t="shared" si="911"/>
        <v>0</v>
      </c>
      <c r="K2866" s="100">
        <f t="shared" si="911"/>
        <v>0</v>
      </c>
      <c r="L2866" s="100">
        <f t="shared" si="911"/>
        <v>0</v>
      </c>
      <c r="M2866" s="100">
        <f t="shared" si="911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1054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520</v>
      </c>
      <c r="B2871" s="257"/>
      <c r="C2871" s="258"/>
      <c r="D2871" s="259" t="s">
        <v>521</v>
      </c>
      <c r="E2871" s="260">
        <f>G2871+H2871+I2871+J2871</f>
        <v>432434.17</v>
      </c>
      <c r="F2871" s="261">
        <f t="shared" ref="F2871:M2871" si="912">F2941+F3203+F3335+F3692+F3783</f>
        <v>0</v>
      </c>
      <c r="G2871" s="261">
        <f t="shared" si="912"/>
        <v>107621</v>
      </c>
      <c r="H2871" s="261">
        <f t="shared" si="912"/>
        <v>133404.16999999998</v>
      </c>
      <c r="I2871" s="261">
        <f t="shared" si="912"/>
        <v>109668</v>
      </c>
      <c r="J2871" s="261">
        <f t="shared" si="912"/>
        <v>81741</v>
      </c>
      <c r="K2871" s="261">
        <f t="shared" si="912"/>
        <v>419635</v>
      </c>
      <c r="L2871" s="261">
        <f t="shared" si="912"/>
        <v>422872</v>
      </c>
      <c r="M2871" s="261">
        <f t="shared" si="912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13">E2874-E2875</f>
        <v>-198439.8</v>
      </c>
      <c r="F2873" s="22">
        <f t="shared" si="913"/>
        <v>0</v>
      </c>
      <c r="G2873" s="22">
        <f t="shared" si="913"/>
        <v>-44784</v>
      </c>
      <c r="H2873" s="22">
        <f t="shared" si="913"/>
        <v>-69382.8</v>
      </c>
      <c r="I2873" s="22">
        <f t="shared" si="913"/>
        <v>-51300</v>
      </c>
      <c r="J2873" s="22">
        <f t="shared" si="913"/>
        <v>-32973</v>
      </c>
      <c r="K2873" s="22">
        <f t="shared" si="913"/>
        <v>-358811</v>
      </c>
      <c r="L2873" s="22">
        <f t="shared" si="913"/>
        <v>-364504</v>
      </c>
      <c r="M2873" s="22">
        <f t="shared" si="913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524</v>
      </c>
      <c r="C2875" s="273"/>
      <c r="D2875" s="274"/>
      <c r="E2875" s="275">
        <f t="shared" ref="E2875:E2943" si="914">G2875+H2875+I2875+J2875</f>
        <v>429236.8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15">H2877+H2878+H2879+H2888+H2890+H2904+H2911+H2918+H2930+H2938</f>
        <v>130206.8</v>
      </c>
      <c r="I2875" s="276">
        <f t="shared" si="915"/>
        <v>109668</v>
      </c>
      <c r="J2875" s="276">
        <f t="shared" si="915"/>
        <v>81741</v>
      </c>
      <c r="K2875" s="276">
        <f t="shared" si="915"/>
        <v>419635</v>
      </c>
      <c r="L2875" s="276">
        <f t="shared" si="915"/>
        <v>422872</v>
      </c>
      <c r="M2875" s="276">
        <f t="shared" si="915"/>
        <v>423532</v>
      </c>
      <c r="N2875" s="23"/>
      <c r="O2875" s="23"/>
    </row>
    <row r="2876" spans="1:15">
      <c r="A2876" s="277"/>
      <c r="B2876" s="269" t="s">
        <v>525</v>
      </c>
      <c r="C2876" s="278"/>
      <c r="D2876" s="279" t="s">
        <v>526</v>
      </c>
      <c r="E2876" s="100">
        <f t="shared" si="914"/>
        <v>412454.6</v>
      </c>
      <c r="F2876" s="101">
        <f t="shared" ref="F2876:M2876" si="916">F2877+F2878+F2879+F2884+F2888+F2890+F2904+F2911+F2918</f>
        <v>0</v>
      </c>
      <c r="G2876" s="280">
        <f t="shared" si="916"/>
        <v>103121</v>
      </c>
      <c r="H2876" s="280">
        <f t="shared" si="916"/>
        <v>125994.6</v>
      </c>
      <c r="I2876" s="280">
        <f t="shared" si="916"/>
        <v>105168</v>
      </c>
      <c r="J2876" s="280">
        <f t="shared" si="916"/>
        <v>78171</v>
      </c>
      <c r="K2876" s="280">
        <f t="shared" si="916"/>
        <v>400924</v>
      </c>
      <c r="L2876" s="280">
        <f t="shared" si="916"/>
        <v>402337</v>
      </c>
      <c r="M2876" s="280">
        <f t="shared" si="916"/>
        <v>401156</v>
      </c>
      <c r="N2876" s="23"/>
      <c r="O2876" s="23"/>
    </row>
    <row r="2877" spans="1:15">
      <c r="A2877" s="281"/>
      <c r="B2877" s="269"/>
      <c r="C2877" s="282" t="s">
        <v>527</v>
      </c>
      <c r="D2877" s="283" t="s">
        <v>528</v>
      </c>
      <c r="E2877" s="100">
        <f t="shared" si="914"/>
        <v>177994</v>
      </c>
      <c r="F2877" s="280">
        <f t="shared" ref="F2877:M2877" si="917">F2945+F3011+F3079+F3207+F3271+F3339+F3417+F3537+F3618+F3696+F3787+F3922+F3989+F4059</f>
        <v>0</v>
      </c>
      <c r="G2877" s="280">
        <f t="shared" si="917"/>
        <v>45775</v>
      </c>
      <c r="H2877" s="280">
        <f t="shared" si="917"/>
        <v>50849</v>
      </c>
      <c r="I2877" s="280">
        <f t="shared" si="917"/>
        <v>44055</v>
      </c>
      <c r="J2877" s="280">
        <f t="shared" si="917"/>
        <v>37315</v>
      </c>
      <c r="K2877" s="280">
        <f t="shared" si="917"/>
        <v>177183</v>
      </c>
      <c r="L2877" s="280">
        <f t="shared" si="917"/>
        <v>177183</v>
      </c>
      <c r="M2877" s="280">
        <f t="shared" si="917"/>
        <v>177183</v>
      </c>
      <c r="N2877" s="23"/>
      <c r="O2877" s="23"/>
    </row>
    <row r="2878" spans="1:15">
      <c r="A2878" s="281"/>
      <c r="B2878" s="284"/>
      <c r="C2878" s="285" t="s">
        <v>529</v>
      </c>
      <c r="D2878" s="286" t="s">
        <v>530</v>
      </c>
      <c r="E2878" s="100">
        <f t="shared" si="914"/>
        <v>80959.8</v>
      </c>
      <c r="F2878" s="280">
        <f>F2946+F3012+F3080+F3208+F3272+F3340+F3418+F3538+F3619+F3697+F3788+F3923+F3990+F4060</f>
        <v>0</v>
      </c>
      <c r="G2878" s="280">
        <f t="shared" ref="G2878:M2878" si="918">G2946+G3012+G3080+G3208+G3272+G3340+G3418+G3538+G3619+G3697+G3769+G3788+G3923+G3990+G4060</f>
        <v>20711</v>
      </c>
      <c r="H2878" s="280">
        <f t="shared" si="918"/>
        <v>25049.8</v>
      </c>
      <c r="I2878" s="280">
        <f t="shared" si="918"/>
        <v>20892</v>
      </c>
      <c r="J2878" s="280">
        <f t="shared" si="918"/>
        <v>14307</v>
      </c>
      <c r="K2878" s="280">
        <f t="shared" si="918"/>
        <v>85420</v>
      </c>
      <c r="L2878" s="280">
        <f t="shared" si="918"/>
        <v>88344</v>
      </c>
      <c r="M2878" s="280">
        <f t="shared" si="918"/>
        <v>88881</v>
      </c>
      <c r="N2878" s="23"/>
      <c r="O2878" s="23"/>
    </row>
    <row r="2879" spans="1:15">
      <c r="A2879" s="281"/>
      <c r="B2879" s="287" t="s">
        <v>531</v>
      </c>
      <c r="C2879" s="288"/>
      <c r="D2879" s="286" t="s">
        <v>532</v>
      </c>
      <c r="E2879" s="100">
        <f t="shared" si="914"/>
        <v>14704</v>
      </c>
      <c r="F2879" s="280">
        <f t="shared" ref="F2879:M2879" si="919">F2880+F2881+F2882</f>
        <v>0</v>
      </c>
      <c r="G2879" s="280">
        <f t="shared" si="919"/>
        <v>4000</v>
      </c>
      <c r="H2879" s="280">
        <f t="shared" si="919"/>
        <v>3800</v>
      </c>
      <c r="I2879" s="280">
        <f t="shared" si="919"/>
        <v>3800</v>
      </c>
      <c r="J2879" s="280">
        <f t="shared" si="919"/>
        <v>3104</v>
      </c>
      <c r="K2879" s="280">
        <f t="shared" si="919"/>
        <v>13230</v>
      </c>
      <c r="L2879" s="280">
        <f t="shared" si="919"/>
        <v>11575</v>
      </c>
      <c r="M2879" s="280">
        <f t="shared" si="919"/>
        <v>9718</v>
      </c>
      <c r="N2879" s="23"/>
      <c r="O2879" s="23"/>
    </row>
    <row r="2880" spans="1:15">
      <c r="A2880" s="281"/>
      <c r="B2880" s="289" t="s">
        <v>533</v>
      </c>
      <c r="C2880" s="288"/>
      <c r="D2880" s="286" t="s">
        <v>534</v>
      </c>
      <c r="E2880" s="22">
        <f t="shared" si="914"/>
        <v>14704</v>
      </c>
      <c r="F2880" s="28">
        <f t="shared" ref="F2880:M2882" si="920">F3082</f>
        <v>0</v>
      </c>
      <c r="G2880" s="28">
        <f t="shared" si="920"/>
        <v>4000</v>
      </c>
      <c r="H2880" s="28">
        <f t="shared" si="920"/>
        <v>3800</v>
      </c>
      <c r="I2880" s="28">
        <f t="shared" si="920"/>
        <v>3800</v>
      </c>
      <c r="J2880" s="28">
        <f t="shared" si="920"/>
        <v>3104</v>
      </c>
      <c r="K2880" s="28">
        <f t="shared" si="920"/>
        <v>13230</v>
      </c>
      <c r="L2880" s="28">
        <f t="shared" si="920"/>
        <v>11575</v>
      </c>
      <c r="M2880" s="28">
        <f t="shared" si="920"/>
        <v>9718</v>
      </c>
      <c r="N2880" s="23"/>
      <c r="O2880" s="23"/>
    </row>
    <row r="2881" spans="1:15">
      <c r="A2881" s="281"/>
      <c r="B2881" s="290" t="s">
        <v>535</v>
      </c>
      <c r="C2881" s="291"/>
      <c r="D2881" s="286" t="s">
        <v>129</v>
      </c>
      <c r="E2881" s="22">
        <f t="shared" si="914"/>
        <v>0</v>
      </c>
      <c r="F2881" s="28">
        <f t="shared" si="920"/>
        <v>0</v>
      </c>
      <c r="G2881" s="28">
        <f t="shared" si="920"/>
        <v>0</v>
      </c>
      <c r="H2881" s="28">
        <f t="shared" si="920"/>
        <v>0</v>
      </c>
      <c r="I2881" s="28">
        <f t="shared" si="920"/>
        <v>0</v>
      </c>
      <c r="J2881" s="28">
        <f t="shared" si="920"/>
        <v>0</v>
      </c>
      <c r="K2881" s="28">
        <f t="shared" si="920"/>
        <v>0</v>
      </c>
      <c r="L2881" s="28">
        <f t="shared" si="920"/>
        <v>0</v>
      </c>
      <c r="M2881" s="28">
        <f t="shared" si="920"/>
        <v>0</v>
      </c>
      <c r="N2881" s="23"/>
      <c r="O2881" s="23"/>
    </row>
    <row r="2882" spans="1:15">
      <c r="A2882" s="281"/>
      <c r="B2882" s="289" t="s">
        <v>536</v>
      </c>
      <c r="C2882" s="292"/>
      <c r="D2882" s="286" t="s">
        <v>537</v>
      </c>
      <c r="E2882" s="22">
        <f t="shared" si="914"/>
        <v>0</v>
      </c>
      <c r="F2882" s="28">
        <f t="shared" si="920"/>
        <v>0</v>
      </c>
      <c r="G2882" s="28">
        <f t="shared" si="920"/>
        <v>0</v>
      </c>
      <c r="H2882" s="28">
        <f t="shared" si="920"/>
        <v>0</v>
      </c>
      <c r="I2882" s="28">
        <f t="shared" si="920"/>
        <v>0</v>
      </c>
      <c r="J2882" s="28">
        <f t="shared" si="920"/>
        <v>0</v>
      </c>
      <c r="K2882" s="28">
        <f t="shared" si="920"/>
        <v>0</v>
      </c>
      <c r="L2882" s="28">
        <f t="shared" si="920"/>
        <v>0</v>
      </c>
      <c r="M2882" s="28">
        <f t="shared" si="920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14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538</v>
      </c>
      <c r="C2884" s="292"/>
      <c r="D2884" s="286" t="s">
        <v>539</v>
      </c>
      <c r="E2884" s="100">
        <f t="shared" si="914"/>
        <v>0</v>
      </c>
      <c r="F2884" s="280">
        <f t="shared" ref="F2884:M2884" si="921">F2885+F2886+F2887</f>
        <v>0</v>
      </c>
      <c r="G2884" s="280">
        <f t="shared" si="921"/>
        <v>0</v>
      </c>
      <c r="H2884" s="280">
        <f t="shared" si="921"/>
        <v>0</v>
      </c>
      <c r="I2884" s="280">
        <f t="shared" si="921"/>
        <v>0</v>
      </c>
      <c r="J2884" s="280">
        <f t="shared" si="921"/>
        <v>0</v>
      </c>
      <c r="K2884" s="280">
        <f t="shared" si="921"/>
        <v>0</v>
      </c>
      <c r="L2884" s="280">
        <f t="shared" si="921"/>
        <v>0</v>
      </c>
      <c r="M2884" s="280">
        <f t="shared" si="921"/>
        <v>0</v>
      </c>
      <c r="N2884" s="23"/>
      <c r="O2884" s="23"/>
    </row>
    <row r="2885" spans="1:15">
      <c r="A2885" s="281"/>
      <c r="B2885" s="289"/>
      <c r="C2885" s="292" t="s">
        <v>540</v>
      </c>
      <c r="D2885" s="286" t="s">
        <v>541</v>
      </c>
      <c r="E2885" s="22">
        <f t="shared" si="914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542</v>
      </c>
      <c r="D2886" s="295" t="s">
        <v>543</v>
      </c>
      <c r="E2886" s="22">
        <f t="shared" si="914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544</v>
      </c>
      <c r="D2887" s="297" t="s">
        <v>545</v>
      </c>
      <c r="E2887" s="22">
        <f t="shared" si="914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546</v>
      </c>
      <c r="C2888" s="299"/>
      <c r="D2888" s="300" t="s">
        <v>547</v>
      </c>
      <c r="E2888" s="100">
        <f t="shared" si="914"/>
        <v>1000</v>
      </c>
      <c r="F2888" s="280">
        <f t="shared" ref="F2888:M2888" si="922">F2889</f>
        <v>0</v>
      </c>
      <c r="G2888" s="280">
        <f t="shared" si="922"/>
        <v>0</v>
      </c>
      <c r="H2888" s="280">
        <f t="shared" si="922"/>
        <v>500</v>
      </c>
      <c r="I2888" s="280">
        <f t="shared" si="922"/>
        <v>500</v>
      </c>
      <c r="J2888" s="280">
        <f t="shared" si="922"/>
        <v>0</v>
      </c>
      <c r="K2888" s="280">
        <f t="shared" si="922"/>
        <v>1000</v>
      </c>
      <c r="L2888" s="280">
        <f t="shared" si="922"/>
        <v>1000</v>
      </c>
      <c r="M2888" s="280">
        <f t="shared" si="922"/>
        <v>1000</v>
      </c>
      <c r="N2888" s="23"/>
      <c r="O2888" s="23"/>
    </row>
    <row r="2889" spans="1:15">
      <c r="A2889" s="281"/>
      <c r="B2889" s="301" t="s">
        <v>548</v>
      </c>
      <c r="C2889" s="302"/>
      <c r="D2889" s="300" t="s">
        <v>549</v>
      </c>
      <c r="E2889" s="100">
        <f t="shared" si="914"/>
        <v>1000</v>
      </c>
      <c r="F2889" s="280">
        <f t="shared" ref="F2889:M2889" si="923">F3023</f>
        <v>0</v>
      </c>
      <c r="G2889" s="280">
        <f t="shared" si="923"/>
        <v>0</v>
      </c>
      <c r="H2889" s="280">
        <f t="shared" si="923"/>
        <v>500</v>
      </c>
      <c r="I2889" s="280">
        <f t="shared" si="923"/>
        <v>500</v>
      </c>
      <c r="J2889" s="280">
        <f t="shared" si="923"/>
        <v>0</v>
      </c>
      <c r="K2889" s="280">
        <f t="shared" si="923"/>
        <v>1000</v>
      </c>
      <c r="L2889" s="280">
        <f t="shared" si="923"/>
        <v>1000</v>
      </c>
      <c r="M2889" s="280">
        <f t="shared" si="923"/>
        <v>1000</v>
      </c>
      <c r="N2889" s="23"/>
      <c r="O2889" s="23"/>
    </row>
    <row r="2890" spans="1:15" ht="21">
      <c r="A2890" s="281"/>
      <c r="B2890" s="301"/>
      <c r="C2890" s="292" t="s">
        <v>550</v>
      </c>
      <c r="D2890" s="300" t="s">
        <v>551</v>
      </c>
      <c r="E2890" s="100">
        <f t="shared" si="914"/>
        <v>81747</v>
      </c>
      <c r="F2890" s="280">
        <f t="shared" ref="F2890:M2890" si="924">F2891</f>
        <v>0</v>
      </c>
      <c r="G2890" s="280">
        <f t="shared" si="924"/>
        <v>20207</v>
      </c>
      <c r="H2890" s="280">
        <f t="shared" si="924"/>
        <v>25170</v>
      </c>
      <c r="I2890" s="280">
        <f t="shared" si="924"/>
        <v>20368</v>
      </c>
      <c r="J2890" s="280">
        <f t="shared" si="924"/>
        <v>16002</v>
      </c>
      <c r="K2890" s="280">
        <f t="shared" si="924"/>
        <v>70744</v>
      </c>
      <c r="L2890" s="280">
        <f t="shared" si="924"/>
        <v>70744</v>
      </c>
      <c r="M2890" s="280">
        <f t="shared" si="924"/>
        <v>70744</v>
      </c>
      <c r="N2890" s="23"/>
      <c r="O2890" s="23"/>
    </row>
    <row r="2891" spans="1:15">
      <c r="A2891" s="281"/>
      <c r="B2891" s="1304" t="s">
        <v>552</v>
      </c>
      <c r="C2891" s="1305"/>
      <c r="D2891" s="303" t="s">
        <v>553</v>
      </c>
      <c r="E2891" s="22">
        <f t="shared" si="914"/>
        <v>81747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25170</v>
      </c>
      <c r="I2891" s="155">
        <f>I2892+I2893+I2894+I2895+I2896+I2897+I2898+I2899+I2900+I2901+I2902</f>
        <v>20368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554</v>
      </c>
      <c r="D2892" s="306" t="s">
        <v>555</v>
      </c>
      <c r="E2892" s="22">
        <f t="shared" si="914"/>
        <v>45337</v>
      </c>
      <c r="F2892" s="155">
        <f t="shared" ref="F2892:M2892" si="925">F3026+F3552+F3633</f>
        <v>0</v>
      </c>
      <c r="G2892" s="155">
        <f t="shared" si="925"/>
        <v>11607</v>
      </c>
      <c r="H2892" s="155">
        <f t="shared" si="925"/>
        <v>15455</v>
      </c>
      <c r="I2892" s="155">
        <f t="shared" si="925"/>
        <v>11288</v>
      </c>
      <c r="J2892" s="155">
        <f t="shared" si="925"/>
        <v>6987</v>
      </c>
      <c r="K2892" s="155">
        <f t="shared" si="925"/>
        <v>40684</v>
      </c>
      <c r="L2892" s="155">
        <f t="shared" si="925"/>
        <v>40684</v>
      </c>
      <c r="M2892" s="155">
        <f t="shared" si="925"/>
        <v>40684</v>
      </c>
      <c r="N2892" s="23"/>
      <c r="O2892" s="23"/>
    </row>
    <row r="2893" spans="1:15">
      <c r="A2893" s="281"/>
      <c r="B2893" s="307"/>
      <c r="C2893" s="308" t="s">
        <v>556</v>
      </c>
      <c r="D2893" s="297" t="s">
        <v>557</v>
      </c>
      <c r="E2893" s="22">
        <f t="shared" si="914"/>
        <v>0</v>
      </c>
      <c r="F2893" s="155">
        <f t="shared" ref="F2893:M2893" si="926">F3433</f>
        <v>0</v>
      </c>
      <c r="G2893" s="155">
        <f t="shared" si="926"/>
        <v>0</v>
      </c>
      <c r="H2893" s="155">
        <f t="shared" si="926"/>
        <v>0</v>
      </c>
      <c r="I2893" s="155">
        <f t="shared" si="926"/>
        <v>0</v>
      </c>
      <c r="J2893" s="155">
        <f t="shared" si="926"/>
        <v>0</v>
      </c>
      <c r="K2893" s="155">
        <f t="shared" si="926"/>
        <v>0</v>
      </c>
      <c r="L2893" s="155">
        <f t="shared" si="926"/>
        <v>0</v>
      </c>
      <c r="M2893" s="155">
        <f t="shared" si="926"/>
        <v>0</v>
      </c>
      <c r="N2893" s="23"/>
      <c r="O2893" s="23"/>
    </row>
    <row r="2894" spans="1:15">
      <c r="A2894" s="281"/>
      <c r="B2894" s="309"/>
      <c r="C2894" s="988" t="s">
        <v>558</v>
      </c>
      <c r="D2894" s="303" t="s">
        <v>559</v>
      </c>
      <c r="E2894" s="22">
        <f t="shared" si="914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560</v>
      </c>
      <c r="D2895" s="286" t="s">
        <v>561</v>
      </c>
      <c r="E2895" s="22">
        <f t="shared" si="914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562</v>
      </c>
      <c r="D2896" s="286" t="s">
        <v>563</v>
      </c>
      <c r="E2896" s="22">
        <f t="shared" si="914"/>
        <v>0</v>
      </c>
      <c r="F2896" s="155">
        <f t="shared" ref="F2896:M2896" si="927">F3030</f>
        <v>0</v>
      </c>
      <c r="G2896" s="155">
        <f t="shared" si="927"/>
        <v>0</v>
      </c>
      <c r="H2896" s="155">
        <f t="shared" si="927"/>
        <v>0</v>
      </c>
      <c r="I2896" s="155">
        <f t="shared" si="927"/>
        <v>0</v>
      </c>
      <c r="J2896" s="155">
        <f t="shared" si="927"/>
        <v>0</v>
      </c>
      <c r="K2896" s="155">
        <f t="shared" si="927"/>
        <v>0</v>
      </c>
      <c r="L2896" s="155">
        <f t="shared" si="927"/>
        <v>0</v>
      </c>
      <c r="M2896" s="155">
        <f t="shared" si="927"/>
        <v>0</v>
      </c>
      <c r="N2896" s="23"/>
      <c r="O2896" s="23"/>
    </row>
    <row r="2897" spans="1:15" ht="21">
      <c r="A2897" s="281"/>
      <c r="B2897" s="289"/>
      <c r="C2897" s="292" t="s">
        <v>564</v>
      </c>
      <c r="D2897" s="286" t="s">
        <v>565</v>
      </c>
      <c r="E2897" s="22">
        <f t="shared" si="914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1">
      <c r="A2898" s="281"/>
      <c r="B2898" s="289"/>
      <c r="C2898" s="292" t="s">
        <v>566</v>
      </c>
      <c r="D2898" s="286" t="s">
        <v>567</v>
      </c>
      <c r="E2898" s="22">
        <f t="shared" si="914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1">
      <c r="A2899" s="281"/>
      <c r="B2899" s="312"/>
      <c r="C2899" s="292" t="s">
        <v>568</v>
      </c>
      <c r="D2899" s="286" t="s">
        <v>569</v>
      </c>
      <c r="E2899" s="22">
        <f t="shared" si="914"/>
        <v>30160</v>
      </c>
      <c r="F2899" s="155">
        <f>F3439</f>
        <v>0</v>
      </c>
      <c r="G2899" s="155">
        <f t="shared" ref="G2899:M2899" si="928">G3439+G3640</f>
        <v>7600</v>
      </c>
      <c r="H2899" s="155">
        <f t="shared" si="928"/>
        <v>7715</v>
      </c>
      <c r="I2899" s="155">
        <f t="shared" si="928"/>
        <v>7580</v>
      </c>
      <c r="J2899" s="155">
        <f t="shared" si="928"/>
        <v>7265</v>
      </c>
      <c r="K2899" s="155">
        <f t="shared" si="928"/>
        <v>30060</v>
      </c>
      <c r="L2899" s="155">
        <f t="shared" si="928"/>
        <v>30060</v>
      </c>
      <c r="M2899" s="155">
        <f t="shared" si="928"/>
        <v>30060</v>
      </c>
      <c r="N2899" s="23"/>
      <c r="O2899" s="23"/>
    </row>
    <row r="2900" spans="1:15" ht="21.75" customHeight="1">
      <c r="A2900" s="281"/>
      <c r="B2900" s="312"/>
      <c r="C2900" s="292" t="s">
        <v>570</v>
      </c>
      <c r="D2900" s="286" t="s">
        <v>571</v>
      </c>
      <c r="E2900" s="22">
        <f t="shared" si="914"/>
        <v>6250</v>
      </c>
      <c r="F2900" s="280"/>
      <c r="G2900" s="280">
        <f>G3440</f>
        <v>1000</v>
      </c>
      <c r="H2900" s="280">
        <f t="shared" ref="H2900:M2900" si="929">H3440</f>
        <v>2000</v>
      </c>
      <c r="I2900" s="280">
        <f t="shared" si="929"/>
        <v>1500</v>
      </c>
      <c r="J2900" s="280">
        <f t="shared" si="929"/>
        <v>1750</v>
      </c>
      <c r="K2900" s="280">
        <f t="shared" si="929"/>
        <v>0</v>
      </c>
      <c r="L2900" s="280">
        <f t="shared" si="929"/>
        <v>0</v>
      </c>
      <c r="M2900" s="280">
        <f t="shared" si="929"/>
        <v>0</v>
      </c>
      <c r="N2900" s="23"/>
      <c r="O2900" s="23"/>
    </row>
    <row r="2901" spans="1:15">
      <c r="A2901" s="281"/>
      <c r="B2901" s="312"/>
      <c r="C2901" s="292" t="s">
        <v>572</v>
      </c>
      <c r="D2901" s="286" t="s">
        <v>573</v>
      </c>
      <c r="E2901" s="22">
        <f t="shared" si="914"/>
        <v>0</v>
      </c>
      <c r="F2901" s="155">
        <f t="shared" ref="F2901:M2901" si="930">F3946</f>
        <v>0</v>
      </c>
      <c r="G2901" s="155">
        <f t="shared" si="930"/>
        <v>0</v>
      </c>
      <c r="H2901" s="155">
        <f t="shared" si="930"/>
        <v>0</v>
      </c>
      <c r="I2901" s="155">
        <f t="shared" si="930"/>
        <v>0</v>
      </c>
      <c r="J2901" s="155">
        <f t="shared" si="930"/>
        <v>0</v>
      </c>
      <c r="K2901" s="155">
        <f t="shared" si="930"/>
        <v>0</v>
      </c>
      <c r="L2901" s="155">
        <f t="shared" si="930"/>
        <v>0</v>
      </c>
      <c r="M2901" s="155">
        <f t="shared" si="930"/>
        <v>0</v>
      </c>
      <c r="N2901" s="23"/>
      <c r="O2901" s="23"/>
    </row>
    <row r="2902" spans="1:15" ht="31.35">
      <c r="A2902" s="281"/>
      <c r="B2902" s="312"/>
      <c r="C2902" s="313" t="s">
        <v>574</v>
      </c>
      <c r="D2902" s="286" t="s">
        <v>575</v>
      </c>
      <c r="E2902" s="22">
        <f t="shared" si="914"/>
        <v>0</v>
      </c>
      <c r="F2902" s="155"/>
      <c r="G2902" s="155">
        <f>G3364</f>
        <v>0</v>
      </c>
      <c r="H2902" s="155">
        <f t="shared" ref="H2902:M2902" si="931">H3364</f>
        <v>0</v>
      </c>
      <c r="I2902" s="155">
        <f t="shared" si="931"/>
        <v>0</v>
      </c>
      <c r="J2902" s="155">
        <f t="shared" si="931"/>
        <v>0</v>
      </c>
      <c r="K2902" s="155">
        <f t="shared" si="931"/>
        <v>0</v>
      </c>
      <c r="L2902" s="155">
        <f t="shared" si="931"/>
        <v>0</v>
      </c>
      <c r="M2902" s="155">
        <f t="shared" si="931"/>
        <v>0</v>
      </c>
      <c r="N2902" s="23"/>
      <c r="O2902" s="23"/>
    </row>
    <row r="2903" spans="1:15" ht="31.5" customHeight="1">
      <c r="A2903" s="281"/>
      <c r="B2903" s="312"/>
      <c r="C2903" s="313" t="s">
        <v>1055</v>
      </c>
      <c r="D2903" s="286" t="s">
        <v>577</v>
      </c>
      <c r="E2903" s="22">
        <f t="shared" si="914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578</v>
      </c>
      <c r="D2904" s="286" t="s">
        <v>579</v>
      </c>
      <c r="E2904" s="100">
        <f t="shared" si="914"/>
        <v>0</v>
      </c>
      <c r="F2904" s="280">
        <f t="shared" ref="F2904:M2904" si="932">F2905+F2908</f>
        <v>0</v>
      </c>
      <c r="G2904" s="280">
        <f t="shared" si="932"/>
        <v>0</v>
      </c>
      <c r="H2904" s="280">
        <f t="shared" si="932"/>
        <v>0</v>
      </c>
      <c r="I2904" s="280">
        <f t="shared" si="932"/>
        <v>0</v>
      </c>
      <c r="J2904" s="280">
        <f t="shared" si="932"/>
        <v>0</v>
      </c>
      <c r="K2904" s="280">
        <f t="shared" si="932"/>
        <v>0</v>
      </c>
      <c r="L2904" s="280">
        <f t="shared" si="932"/>
        <v>0</v>
      </c>
      <c r="M2904" s="280">
        <f t="shared" si="932"/>
        <v>0</v>
      </c>
      <c r="N2904" s="23"/>
      <c r="O2904" s="23"/>
    </row>
    <row r="2905" spans="1:15">
      <c r="A2905" s="281"/>
      <c r="B2905" s="312" t="s">
        <v>580</v>
      </c>
      <c r="C2905" s="292" t="s">
        <v>581</v>
      </c>
      <c r="D2905" s="286" t="s">
        <v>582</v>
      </c>
      <c r="E2905" s="22">
        <f t="shared" si="914"/>
        <v>0</v>
      </c>
      <c r="F2905" s="155">
        <f t="shared" ref="F2905:M2905" si="933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33"/>
        <v>0</v>
      </c>
      <c r="L2905" s="155">
        <f t="shared" si="933"/>
        <v>0</v>
      </c>
      <c r="M2905" s="155">
        <f t="shared" si="933"/>
        <v>0</v>
      </c>
      <c r="N2905" s="23"/>
      <c r="O2905" s="23"/>
    </row>
    <row r="2906" spans="1:15">
      <c r="A2906" s="281"/>
      <c r="B2906" s="312"/>
      <c r="C2906" s="294" t="s">
        <v>583</v>
      </c>
      <c r="D2906" s="286" t="s">
        <v>584</v>
      </c>
      <c r="E2906" s="22">
        <f t="shared" si="914"/>
        <v>0</v>
      </c>
      <c r="F2906" s="155"/>
      <c r="G2906" s="155">
        <f t="shared" ref="G2906:M2906" si="934">G2972+G3564+G3646+G3774+G3814</f>
        <v>0</v>
      </c>
      <c r="H2906" s="155">
        <f t="shared" si="934"/>
        <v>0</v>
      </c>
      <c r="I2906" s="155">
        <f t="shared" si="934"/>
        <v>0</v>
      </c>
      <c r="J2906" s="155">
        <f t="shared" si="934"/>
        <v>0</v>
      </c>
      <c r="K2906" s="155">
        <f t="shared" si="934"/>
        <v>0</v>
      </c>
      <c r="L2906" s="155">
        <f t="shared" si="934"/>
        <v>0</v>
      </c>
      <c r="M2906" s="155">
        <f t="shared" si="934"/>
        <v>0</v>
      </c>
      <c r="N2906" s="23"/>
      <c r="O2906" s="23"/>
    </row>
    <row r="2907" spans="1:15" ht="22.5" customHeight="1">
      <c r="A2907" s="281"/>
      <c r="B2907" s="312"/>
      <c r="C2907" s="292" t="s">
        <v>1056</v>
      </c>
      <c r="D2907" s="286" t="s">
        <v>586</v>
      </c>
      <c r="E2907" s="22">
        <f t="shared" si="914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587</v>
      </c>
      <c r="C2908" s="319"/>
      <c r="D2908" s="320" t="s">
        <v>588</v>
      </c>
      <c r="E2908" s="22">
        <f t="shared" si="914"/>
        <v>0</v>
      </c>
      <c r="F2908" s="155">
        <f t="shared" ref="F2908:M2908" si="935">F2909+F2910</f>
        <v>0</v>
      </c>
      <c r="G2908" s="155">
        <f t="shared" si="935"/>
        <v>0</v>
      </c>
      <c r="H2908" s="155">
        <f t="shared" si="935"/>
        <v>0</v>
      </c>
      <c r="I2908" s="155">
        <f t="shared" si="935"/>
        <v>0</v>
      </c>
      <c r="J2908" s="155">
        <f t="shared" si="935"/>
        <v>0</v>
      </c>
      <c r="K2908" s="155">
        <f t="shared" si="935"/>
        <v>0</v>
      </c>
      <c r="L2908" s="155">
        <f t="shared" si="935"/>
        <v>0</v>
      </c>
      <c r="M2908" s="155">
        <f t="shared" si="935"/>
        <v>0</v>
      </c>
      <c r="N2908" s="23"/>
      <c r="O2908" s="23"/>
    </row>
    <row r="2909" spans="1:15">
      <c r="A2909" s="281"/>
      <c r="B2909" s="318"/>
      <c r="C2909" s="319" t="s">
        <v>589</v>
      </c>
      <c r="D2909" s="320" t="s">
        <v>590</v>
      </c>
      <c r="E2909" s="22">
        <f t="shared" si="914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591</v>
      </c>
      <c r="D2910" s="323" t="s">
        <v>592</v>
      </c>
      <c r="E2910" s="22">
        <f t="shared" si="914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593</v>
      </c>
      <c r="C2911" s="289"/>
      <c r="D2911" s="303" t="s">
        <v>594</v>
      </c>
      <c r="E2911" s="100">
        <f t="shared" si="914"/>
        <v>48136.800000000003</v>
      </c>
      <c r="F2911" s="280">
        <f t="shared" ref="F2911:M2911" si="936">F2912</f>
        <v>0</v>
      </c>
      <c r="G2911" s="280">
        <f t="shared" si="936"/>
        <v>11795</v>
      </c>
      <c r="H2911" s="280">
        <f t="shared" si="936"/>
        <v>18112.8</v>
      </c>
      <c r="I2911" s="280">
        <f t="shared" si="936"/>
        <v>12940</v>
      </c>
      <c r="J2911" s="280">
        <f t="shared" si="936"/>
        <v>5289</v>
      </c>
      <c r="K2911" s="280">
        <f t="shared" si="936"/>
        <v>48234</v>
      </c>
      <c r="L2911" s="280">
        <f t="shared" si="936"/>
        <v>48378</v>
      </c>
      <c r="M2911" s="280">
        <f t="shared" si="936"/>
        <v>48517</v>
      </c>
      <c r="N2911" s="23"/>
      <c r="O2911" s="23"/>
    </row>
    <row r="2912" spans="1:15">
      <c r="A2912" s="281"/>
      <c r="B2912" s="325" t="s">
        <v>595</v>
      </c>
      <c r="C2912" s="288"/>
      <c r="D2912" s="286" t="s">
        <v>596</v>
      </c>
      <c r="E2912" s="154">
        <f t="shared" si="914"/>
        <v>48136.800000000003</v>
      </c>
      <c r="F2912" s="155">
        <f t="shared" ref="F2912:M2912" si="937">F2913+F2914+F2915+F2916</f>
        <v>0</v>
      </c>
      <c r="G2912" s="155">
        <f t="shared" si="937"/>
        <v>11795</v>
      </c>
      <c r="H2912" s="155">
        <f t="shared" si="937"/>
        <v>18112.8</v>
      </c>
      <c r="I2912" s="155">
        <f t="shared" si="937"/>
        <v>12940</v>
      </c>
      <c r="J2912" s="155">
        <f t="shared" si="937"/>
        <v>5289</v>
      </c>
      <c r="K2912" s="155">
        <f t="shared" si="937"/>
        <v>48234</v>
      </c>
      <c r="L2912" s="155">
        <f t="shared" si="937"/>
        <v>48378</v>
      </c>
      <c r="M2912" s="155">
        <f t="shared" si="937"/>
        <v>48517</v>
      </c>
      <c r="N2912" s="23"/>
      <c r="O2912" s="23"/>
    </row>
    <row r="2913" spans="1:15">
      <c r="A2913" s="281"/>
      <c r="B2913" s="326"/>
      <c r="C2913" s="288" t="s">
        <v>597</v>
      </c>
      <c r="D2913" s="286" t="s">
        <v>598</v>
      </c>
      <c r="E2913" s="154">
        <f t="shared" si="914"/>
        <v>7517.8</v>
      </c>
      <c r="F2913" s="155">
        <f>F3653</f>
        <v>0</v>
      </c>
      <c r="G2913" s="155">
        <f t="shared" ref="G2913:M2913" si="938">G3653+G3373+G2978</f>
        <v>820</v>
      </c>
      <c r="H2913" s="155">
        <f t="shared" si="938"/>
        <v>3162.8</v>
      </c>
      <c r="I2913" s="155">
        <f t="shared" si="938"/>
        <v>1990</v>
      </c>
      <c r="J2913" s="155">
        <f t="shared" si="938"/>
        <v>1545</v>
      </c>
      <c r="K2913" s="155">
        <f t="shared" si="938"/>
        <v>7653</v>
      </c>
      <c r="L2913" s="155">
        <f t="shared" si="938"/>
        <v>7797</v>
      </c>
      <c r="M2913" s="155">
        <f t="shared" si="938"/>
        <v>7936</v>
      </c>
      <c r="N2913" s="23"/>
      <c r="O2913" s="23"/>
    </row>
    <row r="2914" spans="1:15">
      <c r="A2914" s="281"/>
      <c r="B2914" s="301"/>
      <c r="C2914" s="327" t="s">
        <v>599</v>
      </c>
      <c r="D2914" s="328" t="s">
        <v>600</v>
      </c>
      <c r="E2914" s="154">
        <f t="shared" si="914"/>
        <v>40619</v>
      </c>
      <c r="F2914" s="155">
        <f>F3654</f>
        <v>0</v>
      </c>
      <c r="G2914" s="155">
        <f>G3654+G3374</f>
        <v>10975</v>
      </c>
      <c r="H2914" s="155">
        <f t="shared" ref="H2914:M2914" si="939">H3654+H3374</f>
        <v>14950</v>
      </c>
      <c r="I2914" s="155">
        <f t="shared" si="939"/>
        <v>10950</v>
      </c>
      <c r="J2914" s="155">
        <f t="shared" si="939"/>
        <v>3744</v>
      </c>
      <c r="K2914" s="155">
        <f t="shared" si="939"/>
        <v>40581</v>
      </c>
      <c r="L2914" s="155">
        <f t="shared" si="939"/>
        <v>40581</v>
      </c>
      <c r="M2914" s="155">
        <f t="shared" si="939"/>
        <v>40581</v>
      </c>
      <c r="N2914" s="23"/>
      <c r="O2914" s="23"/>
    </row>
    <row r="2915" spans="1:15">
      <c r="A2915" s="281"/>
      <c r="B2915" s="329"/>
      <c r="C2915" s="294" t="s">
        <v>601</v>
      </c>
      <c r="D2915" s="328" t="s">
        <v>602</v>
      </c>
      <c r="E2915" s="22">
        <f t="shared" si="914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603</v>
      </c>
      <c r="D2916" s="286" t="s">
        <v>604</v>
      </c>
      <c r="E2916" s="22">
        <f t="shared" si="914"/>
        <v>0</v>
      </c>
      <c r="F2916" s="280">
        <f t="shared" ref="F2916:M2916" si="940">F2981+F3376+F3656+F3732+F4025</f>
        <v>0</v>
      </c>
      <c r="G2916" s="280">
        <f t="shared" si="940"/>
        <v>0</v>
      </c>
      <c r="H2916" s="280">
        <f t="shared" si="940"/>
        <v>0</v>
      </c>
      <c r="I2916" s="280">
        <f t="shared" si="940"/>
        <v>0</v>
      </c>
      <c r="J2916" s="280">
        <f t="shared" si="940"/>
        <v>0</v>
      </c>
      <c r="K2916" s="280">
        <f t="shared" si="940"/>
        <v>0</v>
      </c>
      <c r="L2916" s="280">
        <f t="shared" si="940"/>
        <v>0</v>
      </c>
      <c r="M2916" s="280">
        <f t="shared" si="940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14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605</v>
      </c>
      <c r="C2918" s="330"/>
      <c r="D2918" s="331" t="s">
        <v>606</v>
      </c>
      <c r="E2918" s="100">
        <f t="shared" si="914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41">H2919+H2920+H2921+H2922+H2923+H2924+H2926+H2927+H2928+H2929+H2925</f>
        <v>2513</v>
      </c>
      <c r="I2918" s="280">
        <f t="shared" si="941"/>
        <v>2613</v>
      </c>
      <c r="J2918" s="280">
        <f t="shared" si="941"/>
        <v>2154</v>
      </c>
      <c r="K2918" s="280">
        <f t="shared" si="941"/>
        <v>5113</v>
      </c>
      <c r="L2918" s="280">
        <f t="shared" si="941"/>
        <v>5113</v>
      </c>
      <c r="M2918" s="280">
        <f t="shared" si="941"/>
        <v>5113</v>
      </c>
      <c r="N2918" s="23"/>
      <c r="O2918" s="23"/>
    </row>
    <row r="2919" spans="1:15">
      <c r="A2919" s="281"/>
      <c r="B2919" s="332" t="s">
        <v>607</v>
      </c>
      <c r="C2919" s="333"/>
      <c r="D2919" s="328" t="s">
        <v>608</v>
      </c>
      <c r="E2919" s="154">
        <f t="shared" si="914"/>
        <v>0</v>
      </c>
      <c r="F2919" s="155"/>
      <c r="G2919" s="155">
        <f>G3379</f>
        <v>0</v>
      </c>
      <c r="H2919" s="155">
        <f t="shared" ref="H2919:M2919" si="942">H3379</f>
        <v>0</v>
      </c>
      <c r="I2919" s="155">
        <f t="shared" si="942"/>
        <v>0</v>
      </c>
      <c r="J2919" s="155">
        <f t="shared" si="942"/>
        <v>0</v>
      </c>
      <c r="K2919" s="155">
        <f t="shared" si="942"/>
        <v>0</v>
      </c>
      <c r="L2919" s="155">
        <f t="shared" si="942"/>
        <v>0</v>
      </c>
      <c r="M2919" s="155">
        <f t="shared" si="942"/>
        <v>0</v>
      </c>
      <c r="N2919" s="23"/>
      <c r="O2919" s="23"/>
    </row>
    <row r="2920" spans="1:15">
      <c r="A2920" s="281"/>
      <c r="B2920" s="332" t="s">
        <v>609</v>
      </c>
      <c r="C2920" s="333"/>
      <c r="D2920" s="334" t="s">
        <v>610</v>
      </c>
      <c r="E2920" s="154">
        <f>G2920+H2920+I2920+J2920</f>
        <v>0</v>
      </c>
      <c r="F2920" s="155">
        <f>F3311</f>
        <v>0</v>
      </c>
      <c r="G2920" s="155">
        <f t="shared" ref="G2920:M2920" si="943">G3311+G3827</f>
        <v>0</v>
      </c>
      <c r="H2920" s="155">
        <f t="shared" si="943"/>
        <v>0</v>
      </c>
      <c r="I2920" s="155">
        <f t="shared" si="943"/>
        <v>0</v>
      </c>
      <c r="J2920" s="155">
        <f t="shared" si="943"/>
        <v>0</v>
      </c>
      <c r="K2920" s="155">
        <f t="shared" si="943"/>
        <v>0</v>
      </c>
      <c r="L2920" s="155">
        <f t="shared" si="943"/>
        <v>0</v>
      </c>
      <c r="M2920" s="155">
        <f t="shared" si="943"/>
        <v>0</v>
      </c>
      <c r="N2920" s="23"/>
      <c r="O2920" s="23"/>
    </row>
    <row r="2921" spans="1:15">
      <c r="A2921" s="281"/>
      <c r="B2921" s="991" t="s">
        <v>611</v>
      </c>
      <c r="C2921" s="992"/>
      <c r="D2921" s="323" t="s">
        <v>612</v>
      </c>
      <c r="E2921" s="154">
        <f t="shared" si="914"/>
        <v>1300</v>
      </c>
      <c r="F2921" s="155"/>
      <c r="G2921" s="155">
        <f>G2986+G3578+G3661</f>
        <v>0</v>
      </c>
      <c r="H2921" s="155">
        <f t="shared" ref="H2921:M2921" si="944">H2986+H3578+H3661</f>
        <v>400</v>
      </c>
      <c r="I2921" s="155">
        <f t="shared" si="944"/>
        <v>500</v>
      </c>
      <c r="J2921" s="155">
        <f t="shared" si="944"/>
        <v>400</v>
      </c>
      <c r="K2921" s="155">
        <f t="shared" si="944"/>
        <v>1300</v>
      </c>
      <c r="L2921" s="155">
        <f t="shared" si="944"/>
        <v>1300</v>
      </c>
      <c r="M2921" s="155">
        <f t="shared" si="944"/>
        <v>1300</v>
      </c>
      <c r="N2921" s="23"/>
      <c r="O2921" s="23"/>
    </row>
    <row r="2922" spans="1:15">
      <c r="A2922" s="281"/>
      <c r="B2922" s="337" t="s">
        <v>613</v>
      </c>
      <c r="C2922" s="338"/>
      <c r="D2922" s="328" t="s">
        <v>614</v>
      </c>
      <c r="E2922" s="154">
        <f t="shared" si="914"/>
        <v>2000</v>
      </c>
      <c r="F2922" s="155">
        <f t="shared" ref="F2922:M2923" si="945">F3579</f>
        <v>0</v>
      </c>
      <c r="G2922" s="155">
        <f t="shared" si="945"/>
        <v>0</v>
      </c>
      <c r="H2922" s="155">
        <f t="shared" si="945"/>
        <v>700</v>
      </c>
      <c r="I2922" s="155">
        <f t="shared" si="945"/>
        <v>700</v>
      </c>
      <c r="J2922" s="155">
        <f t="shared" si="945"/>
        <v>600</v>
      </c>
      <c r="K2922" s="155">
        <f t="shared" si="945"/>
        <v>500</v>
      </c>
      <c r="L2922" s="155">
        <f t="shared" si="945"/>
        <v>500</v>
      </c>
      <c r="M2922" s="155">
        <f t="shared" si="945"/>
        <v>500</v>
      </c>
      <c r="N2922" s="23"/>
      <c r="O2922" s="23"/>
    </row>
    <row r="2923" spans="1:15">
      <c r="A2923" s="281"/>
      <c r="B2923" s="339" t="s">
        <v>615</v>
      </c>
      <c r="C2923" s="338"/>
      <c r="D2923" s="328" t="s">
        <v>616</v>
      </c>
      <c r="E2923" s="154">
        <f t="shared" si="914"/>
        <v>2180</v>
      </c>
      <c r="F2923" s="155">
        <f t="shared" si="945"/>
        <v>0</v>
      </c>
      <c r="G2923" s="155">
        <f t="shared" si="945"/>
        <v>600</v>
      </c>
      <c r="H2923" s="155">
        <f t="shared" si="945"/>
        <v>580</v>
      </c>
      <c r="I2923" s="155">
        <f t="shared" si="945"/>
        <v>580</v>
      </c>
      <c r="J2923" s="155">
        <f t="shared" si="945"/>
        <v>420</v>
      </c>
      <c r="K2923" s="155">
        <f t="shared" si="945"/>
        <v>2180</v>
      </c>
      <c r="L2923" s="155">
        <f t="shared" si="945"/>
        <v>2180</v>
      </c>
      <c r="M2923" s="155">
        <f t="shared" si="945"/>
        <v>2180</v>
      </c>
      <c r="N2923" s="23"/>
      <c r="O2923" s="23"/>
    </row>
    <row r="2924" spans="1:15">
      <c r="A2924" s="281"/>
      <c r="B2924" s="340" t="s">
        <v>617</v>
      </c>
      <c r="C2924" s="341"/>
      <c r="D2924" s="328" t="s">
        <v>618</v>
      </c>
      <c r="E2924" s="154">
        <f t="shared" si="914"/>
        <v>0</v>
      </c>
      <c r="F2924" s="155"/>
      <c r="G2924" s="155">
        <f>G4033+G2989</f>
        <v>0</v>
      </c>
      <c r="H2924" s="155">
        <f t="shared" ref="H2924:M2924" si="946">H4033+H2989</f>
        <v>0</v>
      </c>
      <c r="I2924" s="155">
        <f t="shared" si="946"/>
        <v>0</v>
      </c>
      <c r="J2924" s="155">
        <f t="shared" si="946"/>
        <v>0</v>
      </c>
      <c r="K2924" s="155">
        <f t="shared" si="946"/>
        <v>0</v>
      </c>
      <c r="L2924" s="155">
        <f t="shared" si="946"/>
        <v>0</v>
      </c>
      <c r="M2924" s="155">
        <f t="shared" si="946"/>
        <v>0</v>
      </c>
      <c r="N2924" s="23"/>
      <c r="O2924" s="23"/>
    </row>
    <row r="2925" spans="1:15" ht="27" customHeight="1">
      <c r="A2925" s="281"/>
      <c r="B2925" s="1306" t="s">
        <v>619</v>
      </c>
      <c r="C2925" s="1307"/>
      <c r="D2925" s="993" t="s">
        <v>620</v>
      </c>
      <c r="E2925" s="154">
        <f t="shared" si="914"/>
        <v>2300</v>
      </c>
      <c r="F2925" s="155"/>
      <c r="G2925" s="155">
        <f>G3582</f>
        <v>0</v>
      </c>
      <c r="H2925" s="155">
        <f t="shared" ref="H2925:M2925" si="947">H3582</f>
        <v>800</v>
      </c>
      <c r="I2925" s="155">
        <f t="shared" si="947"/>
        <v>800</v>
      </c>
      <c r="J2925" s="155">
        <f t="shared" si="947"/>
        <v>700</v>
      </c>
      <c r="K2925" s="155">
        <f t="shared" si="947"/>
        <v>1000</v>
      </c>
      <c r="L2925" s="155">
        <f t="shared" si="947"/>
        <v>1000</v>
      </c>
      <c r="M2925" s="155">
        <f t="shared" si="947"/>
        <v>1000</v>
      </c>
      <c r="N2925" s="23"/>
      <c r="O2925" s="23"/>
    </row>
    <row r="2926" spans="1:15">
      <c r="A2926" s="281"/>
      <c r="B2926" s="340" t="s">
        <v>621</v>
      </c>
      <c r="C2926" s="341"/>
      <c r="D2926" s="328" t="s">
        <v>622</v>
      </c>
      <c r="E2926" s="154">
        <f t="shared" si="914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623</v>
      </c>
      <c r="C2927" s="338"/>
      <c r="D2927" s="328" t="s">
        <v>624</v>
      </c>
      <c r="E2927" s="154">
        <f t="shared" si="914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625</v>
      </c>
      <c r="C2928" s="338"/>
      <c r="D2928" s="328" t="s">
        <v>626</v>
      </c>
      <c r="E2928" s="154">
        <f t="shared" si="914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627</v>
      </c>
      <c r="C2929" s="343"/>
      <c r="D2929" s="328" t="s">
        <v>1057</v>
      </c>
      <c r="E2929" s="154">
        <f t="shared" si="914"/>
        <v>133</v>
      </c>
      <c r="F2929" s="155"/>
      <c r="G2929" s="155">
        <f>G3668+G2993+G3586</f>
        <v>33</v>
      </c>
      <c r="H2929" s="155">
        <f t="shared" ref="H2929:M2929" si="948">H3668+H2993+H3586</f>
        <v>33</v>
      </c>
      <c r="I2929" s="155">
        <f t="shared" si="948"/>
        <v>33</v>
      </c>
      <c r="J2929" s="155">
        <f t="shared" si="948"/>
        <v>34</v>
      </c>
      <c r="K2929" s="155">
        <f t="shared" si="948"/>
        <v>133</v>
      </c>
      <c r="L2929" s="155">
        <f t="shared" si="948"/>
        <v>133</v>
      </c>
      <c r="M2929" s="155">
        <f t="shared" si="948"/>
        <v>133</v>
      </c>
      <c r="N2929" s="23"/>
      <c r="O2929" s="87"/>
    </row>
    <row r="2930" spans="1:15">
      <c r="A2930" s="281"/>
      <c r="B2930" s="290" t="s">
        <v>629</v>
      </c>
      <c r="C2930" s="344"/>
      <c r="D2930" s="303" t="s">
        <v>630</v>
      </c>
      <c r="E2930" s="100">
        <f t="shared" si="914"/>
        <v>17070</v>
      </c>
      <c r="F2930" s="280">
        <f t="shared" ref="F2930:M2930" si="949">F3059</f>
        <v>0</v>
      </c>
      <c r="G2930" s="280">
        <f t="shared" si="949"/>
        <v>4500</v>
      </c>
      <c r="H2930" s="280">
        <f t="shared" si="949"/>
        <v>4500</v>
      </c>
      <c r="I2930" s="280">
        <f t="shared" si="949"/>
        <v>4500</v>
      </c>
      <c r="J2930" s="280">
        <f t="shared" si="949"/>
        <v>3570</v>
      </c>
      <c r="K2930" s="280">
        <f t="shared" si="949"/>
        <v>18711</v>
      </c>
      <c r="L2930" s="280">
        <f t="shared" si="949"/>
        <v>20535</v>
      </c>
      <c r="M2930" s="280">
        <f t="shared" si="949"/>
        <v>22376</v>
      </c>
      <c r="N2930" s="23"/>
      <c r="O2930" s="23"/>
    </row>
    <row r="2931" spans="1:15">
      <c r="A2931" s="281"/>
      <c r="B2931" s="312" t="s">
        <v>631</v>
      </c>
      <c r="C2931" s="344"/>
      <c r="D2931" s="303" t="s">
        <v>632</v>
      </c>
      <c r="E2931" s="22">
        <f t="shared" si="914"/>
        <v>0</v>
      </c>
      <c r="F2931" s="155">
        <f t="shared" ref="F2931:M2931" si="950">F2932+F2933</f>
        <v>0</v>
      </c>
      <c r="G2931" s="155">
        <f t="shared" si="950"/>
        <v>0</v>
      </c>
      <c r="H2931" s="155">
        <f t="shared" si="950"/>
        <v>0</v>
      </c>
      <c r="I2931" s="155">
        <f t="shared" si="950"/>
        <v>0</v>
      </c>
      <c r="J2931" s="155">
        <f t="shared" si="950"/>
        <v>0</v>
      </c>
      <c r="K2931" s="155">
        <f t="shared" si="950"/>
        <v>0</v>
      </c>
      <c r="L2931" s="155">
        <f t="shared" si="950"/>
        <v>0</v>
      </c>
      <c r="M2931" s="155">
        <f t="shared" si="950"/>
        <v>0</v>
      </c>
      <c r="N2931" s="23"/>
      <c r="O2931" s="23"/>
    </row>
    <row r="2932" spans="1:15" ht="0.75" customHeight="1">
      <c r="A2932" s="281"/>
      <c r="B2932" s="325"/>
      <c r="C2932" s="994" t="s">
        <v>633</v>
      </c>
      <c r="D2932" s="303" t="s">
        <v>634</v>
      </c>
      <c r="E2932" s="22">
        <f t="shared" si="914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635</v>
      </c>
      <c r="C2933" s="346"/>
      <c r="D2933" s="286" t="s">
        <v>636</v>
      </c>
      <c r="E2933" s="22">
        <f t="shared" si="914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14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637</v>
      </c>
      <c r="C2935" s="350"/>
      <c r="D2935" s="303" t="s">
        <v>638</v>
      </c>
      <c r="E2935" s="100">
        <f t="shared" si="914"/>
        <v>17070</v>
      </c>
      <c r="F2935" s="280">
        <f t="shared" ref="F2935:M2935" si="951">F2936+F2937</f>
        <v>0</v>
      </c>
      <c r="G2935" s="280">
        <f t="shared" si="951"/>
        <v>4500</v>
      </c>
      <c r="H2935" s="280">
        <f t="shared" si="951"/>
        <v>4500</v>
      </c>
      <c r="I2935" s="280">
        <f t="shared" si="951"/>
        <v>4500</v>
      </c>
      <c r="J2935" s="280">
        <f t="shared" si="951"/>
        <v>3570</v>
      </c>
      <c r="K2935" s="280">
        <f t="shared" si="951"/>
        <v>18711</v>
      </c>
      <c r="L2935" s="280">
        <f t="shared" si="951"/>
        <v>20535</v>
      </c>
      <c r="M2935" s="280">
        <f t="shared" si="951"/>
        <v>22376</v>
      </c>
      <c r="N2935" s="23"/>
      <c r="O2935" s="23"/>
    </row>
    <row r="2936" spans="1:15">
      <c r="A2936" s="281"/>
      <c r="B2936" s="339" t="s">
        <v>639</v>
      </c>
      <c r="C2936" s="338"/>
      <c r="D2936" s="328" t="s">
        <v>640</v>
      </c>
      <c r="E2936" s="154">
        <f t="shared" si="914"/>
        <v>0</v>
      </c>
      <c r="F2936" s="155">
        <f t="shared" ref="F2936:M2937" si="952">F3065</f>
        <v>0</v>
      </c>
      <c r="G2936" s="155">
        <f t="shared" si="952"/>
        <v>0</v>
      </c>
      <c r="H2936" s="155">
        <f t="shared" si="952"/>
        <v>0</v>
      </c>
      <c r="I2936" s="155">
        <f t="shared" si="952"/>
        <v>0</v>
      </c>
      <c r="J2936" s="155">
        <f t="shared" si="952"/>
        <v>0</v>
      </c>
      <c r="K2936" s="155">
        <f t="shared" si="952"/>
        <v>0</v>
      </c>
      <c r="L2936" s="155">
        <f t="shared" si="952"/>
        <v>0</v>
      </c>
      <c r="M2936" s="155">
        <f t="shared" si="952"/>
        <v>0</v>
      </c>
      <c r="N2936" s="23"/>
      <c r="O2936" s="23"/>
    </row>
    <row r="2937" spans="1:15">
      <c r="A2937" s="281"/>
      <c r="B2937" s="337" t="s">
        <v>641</v>
      </c>
      <c r="C2937" s="351"/>
      <c r="D2937" s="328" t="s">
        <v>642</v>
      </c>
      <c r="E2937" s="154">
        <f t="shared" si="914"/>
        <v>17070</v>
      </c>
      <c r="F2937" s="155">
        <f t="shared" si="952"/>
        <v>0</v>
      </c>
      <c r="G2937" s="155">
        <f t="shared" si="952"/>
        <v>4500</v>
      </c>
      <c r="H2937" s="155">
        <f t="shared" si="952"/>
        <v>4500</v>
      </c>
      <c r="I2937" s="155">
        <f t="shared" si="952"/>
        <v>4500</v>
      </c>
      <c r="J2937" s="155">
        <f t="shared" si="952"/>
        <v>3570</v>
      </c>
      <c r="K2937" s="155">
        <f t="shared" si="952"/>
        <v>18711</v>
      </c>
      <c r="L2937" s="155">
        <f t="shared" si="952"/>
        <v>20535</v>
      </c>
      <c r="M2937" s="155">
        <f t="shared" si="952"/>
        <v>22376</v>
      </c>
      <c r="N2937" s="23"/>
      <c r="O2937" s="23"/>
    </row>
    <row r="2938" spans="1:15">
      <c r="A2938" s="281"/>
      <c r="B2938" s="352" t="s">
        <v>643</v>
      </c>
      <c r="C2938" s="327"/>
      <c r="D2938" s="286" t="s">
        <v>644</v>
      </c>
      <c r="E2938" s="100">
        <f t="shared" si="914"/>
        <v>-287.79999999999995</v>
      </c>
      <c r="F2938" s="280">
        <f t="shared" ref="F2938:M2938" si="953">F2939</f>
        <v>0</v>
      </c>
      <c r="G2938" s="280">
        <f t="shared" si="953"/>
        <v>0</v>
      </c>
      <c r="H2938" s="280">
        <f t="shared" si="953"/>
        <v>-287.79999999999995</v>
      </c>
      <c r="I2938" s="280">
        <f t="shared" si="953"/>
        <v>0</v>
      </c>
      <c r="J2938" s="280">
        <f t="shared" si="953"/>
        <v>0</v>
      </c>
      <c r="K2938" s="280">
        <f t="shared" si="953"/>
        <v>0</v>
      </c>
      <c r="L2938" s="280">
        <f t="shared" si="953"/>
        <v>0</v>
      </c>
      <c r="M2938" s="280">
        <f t="shared" si="953"/>
        <v>0</v>
      </c>
      <c r="N2938" s="23"/>
      <c r="O2938" s="23"/>
    </row>
    <row r="2939" spans="1:15">
      <c r="A2939" s="281"/>
      <c r="B2939" s="353" t="s">
        <v>645</v>
      </c>
      <c r="C2939" s="327"/>
      <c r="D2939" s="286" t="s">
        <v>646</v>
      </c>
      <c r="E2939" s="154">
        <f t="shared" si="914"/>
        <v>-287.79999999999995</v>
      </c>
      <c r="F2939" s="155">
        <f>F3003+F3397+F3677</f>
        <v>0</v>
      </c>
      <c r="G2939" s="155">
        <f>G3003+G3474+G3596</f>
        <v>0</v>
      </c>
      <c r="H2939" s="155">
        <f>H3003+H3474+H3596+H2952+H3678</f>
        <v>-287.79999999999995</v>
      </c>
      <c r="I2939" s="155">
        <f>I3003+I3474+I3596+I3678</f>
        <v>0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14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342" t="s">
        <v>761</v>
      </c>
      <c r="B2941" s="1343"/>
      <c r="C2941" s="1344"/>
      <c r="D2941" s="395" t="s">
        <v>762</v>
      </c>
      <c r="E2941" s="995">
        <f t="shared" si="914"/>
        <v>98663</v>
      </c>
      <c r="F2941" s="397">
        <f t="shared" ref="F2941:M2941" si="954">F2942+F3008+F3076+F3137</f>
        <v>0</v>
      </c>
      <c r="G2941" s="397">
        <f t="shared" si="954"/>
        <v>23668</v>
      </c>
      <c r="H2941" s="397">
        <f t="shared" si="954"/>
        <v>26969</v>
      </c>
      <c r="I2941" s="397">
        <f t="shared" si="954"/>
        <v>25529</v>
      </c>
      <c r="J2941" s="397">
        <f t="shared" si="954"/>
        <v>22497</v>
      </c>
      <c r="K2941" s="397">
        <f t="shared" si="954"/>
        <v>91215</v>
      </c>
      <c r="L2941" s="397">
        <f t="shared" si="954"/>
        <v>91384</v>
      </c>
      <c r="M2941" s="397">
        <f t="shared" si="954"/>
        <v>91368</v>
      </c>
      <c r="N2941" s="23"/>
      <c r="O2941" s="23"/>
    </row>
    <row r="2942" spans="1:15">
      <c r="A2942" s="398" t="s">
        <v>763</v>
      </c>
      <c r="B2942" s="399"/>
      <c r="C2942" s="400"/>
      <c r="D2942" s="401" t="s">
        <v>653</v>
      </c>
      <c r="E2942" s="402">
        <f t="shared" si="914"/>
        <v>62631</v>
      </c>
      <c r="F2942" s="403">
        <f t="shared" ref="F2942:M2942" si="955">F3005</f>
        <v>0</v>
      </c>
      <c r="G2942" s="403">
        <f t="shared" si="955"/>
        <v>14336</v>
      </c>
      <c r="H2942" s="403">
        <f t="shared" si="955"/>
        <v>17337</v>
      </c>
      <c r="I2942" s="403">
        <f t="shared" si="955"/>
        <v>15899</v>
      </c>
      <c r="J2942" s="403">
        <f t="shared" si="955"/>
        <v>15059</v>
      </c>
      <c r="K2942" s="403">
        <f t="shared" si="955"/>
        <v>55000</v>
      </c>
      <c r="L2942" s="403">
        <f t="shared" si="955"/>
        <v>55000</v>
      </c>
      <c r="M2942" s="403">
        <f t="shared" si="955"/>
        <v>55000</v>
      </c>
      <c r="N2942" s="23"/>
      <c r="O2942" s="23"/>
    </row>
    <row r="2943" spans="1:15">
      <c r="A2943" s="271"/>
      <c r="B2943" s="272" t="s">
        <v>524</v>
      </c>
      <c r="C2943" s="273"/>
      <c r="D2943" s="274"/>
      <c r="E2943" s="275">
        <f t="shared" si="914"/>
        <v>62631</v>
      </c>
      <c r="F2943" s="276">
        <f>F2944</f>
        <v>0</v>
      </c>
      <c r="G2943" s="276">
        <f t="shared" ref="G2943:M2943" si="956">G2944+G2994+G3002</f>
        <v>14336</v>
      </c>
      <c r="H2943" s="276">
        <f t="shared" si="956"/>
        <v>17337</v>
      </c>
      <c r="I2943" s="276">
        <f t="shared" si="956"/>
        <v>15899</v>
      </c>
      <c r="J2943" s="276">
        <f t="shared" si="956"/>
        <v>15059</v>
      </c>
      <c r="K2943" s="276">
        <f t="shared" si="956"/>
        <v>55000</v>
      </c>
      <c r="L2943" s="276">
        <f t="shared" si="956"/>
        <v>55000</v>
      </c>
      <c r="M2943" s="276">
        <f t="shared" si="956"/>
        <v>55000</v>
      </c>
      <c r="N2943" s="23"/>
      <c r="O2943" s="23"/>
    </row>
    <row r="2944" spans="1:15">
      <c r="A2944" s="410"/>
      <c r="B2944" s="407" t="s">
        <v>525</v>
      </c>
      <c r="C2944" s="411"/>
      <c r="D2944" s="412" t="s">
        <v>526</v>
      </c>
      <c r="E2944" s="154">
        <f t="shared" ref="E2944:E3008" si="957">G2944+H2944+I2944+J2944</f>
        <v>62631</v>
      </c>
      <c r="F2944" s="101">
        <f t="shared" ref="F2944:M2944" si="958">F2945+F2946+F2947+F2952+F2956+F2958+F2970+F2976+F2983</f>
        <v>0</v>
      </c>
      <c r="G2944" s="101">
        <f t="shared" si="958"/>
        <v>14336</v>
      </c>
      <c r="H2944" s="101">
        <f t="shared" si="958"/>
        <v>17337</v>
      </c>
      <c r="I2944" s="101">
        <f t="shared" si="958"/>
        <v>15899</v>
      </c>
      <c r="J2944" s="101">
        <f t="shared" si="958"/>
        <v>15059</v>
      </c>
      <c r="K2944" s="101">
        <f t="shared" si="958"/>
        <v>55000</v>
      </c>
      <c r="L2944" s="101">
        <f t="shared" si="958"/>
        <v>55000</v>
      </c>
      <c r="M2944" s="101">
        <f t="shared" si="958"/>
        <v>55000</v>
      </c>
      <c r="N2944" s="23"/>
      <c r="O2944" s="23"/>
    </row>
    <row r="2945" spans="1:15">
      <c r="A2945" s="413"/>
      <c r="B2945" s="414"/>
      <c r="C2945" s="415" t="s">
        <v>527</v>
      </c>
      <c r="D2945" s="416" t="s">
        <v>528</v>
      </c>
      <c r="E2945" s="94">
        <f t="shared" si="957"/>
        <v>40974</v>
      </c>
      <c r="F2945" s="417"/>
      <c r="G2945" s="63">
        <f t="shared" ref="G2945:M2946" si="959">G779</f>
        <v>10500</v>
      </c>
      <c r="H2945" s="63">
        <f t="shared" si="959"/>
        <v>11000</v>
      </c>
      <c r="I2945" s="63">
        <f t="shared" si="959"/>
        <v>10000</v>
      </c>
      <c r="J2945" s="63">
        <f t="shared" si="959"/>
        <v>9474</v>
      </c>
      <c r="K2945" s="63">
        <f t="shared" si="959"/>
        <v>41000</v>
      </c>
      <c r="L2945" s="63">
        <f t="shared" si="959"/>
        <v>41000</v>
      </c>
      <c r="M2945" s="63">
        <f t="shared" si="959"/>
        <v>41000</v>
      </c>
      <c r="N2945" s="23"/>
      <c r="O2945" s="23"/>
    </row>
    <row r="2946" spans="1:15">
      <c r="A2946" s="413"/>
      <c r="B2946" s="418"/>
      <c r="C2946" s="419" t="s">
        <v>529</v>
      </c>
      <c r="D2946" s="420" t="s">
        <v>530</v>
      </c>
      <c r="E2946" s="94">
        <f t="shared" si="957"/>
        <v>21657</v>
      </c>
      <c r="F2946" s="417"/>
      <c r="G2946" s="63">
        <f t="shared" si="959"/>
        <v>3836</v>
      </c>
      <c r="H2946" s="63">
        <f t="shared" si="959"/>
        <v>6337</v>
      </c>
      <c r="I2946" s="63">
        <f t="shared" si="959"/>
        <v>5899</v>
      </c>
      <c r="J2946" s="63">
        <f t="shared" si="959"/>
        <v>5585</v>
      </c>
      <c r="K2946" s="63">
        <f t="shared" si="959"/>
        <v>14000</v>
      </c>
      <c r="L2946" s="63">
        <f t="shared" si="959"/>
        <v>14000</v>
      </c>
      <c r="M2946" s="63">
        <f t="shared" si="959"/>
        <v>14000</v>
      </c>
      <c r="N2946" s="23"/>
      <c r="O2946" s="23"/>
    </row>
    <row r="2947" spans="1:15" ht="12" customHeight="1">
      <c r="A2947" s="413"/>
      <c r="B2947" s="996" t="s">
        <v>531</v>
      </c>
      <c r="C2947" s="389"/>
      <c r="D2947" s="328" t="s">
        <v>532</v>
      </c>
      <c r="E2947" s="154">
        <f t="shared" si="957"/>
        <v>0</v>
      </c>
      <c r="F2947" s="155">
        <f t="shared" ref="F2947:M2947" si="960">F2948+F2949+F2950</f>
        <v>0</v>
      </c>
      <c r="G2947" s="155">
        <f t="shared" si="960"/>
        <v>0</v>
      </c>
      <c r="H2947" s="155">
        <f t="shared" si="960"/>
        <v>0</v>
      </c>
      <c r="I2947" s="155">
        <f t="shared" si="960"/>
        <v>0</v>
      </c>
      <c r="J2947" s="155">
        <f t="shared" si="960"/>
        <v>0</v>
      </c>
      <c r="K2947" s="155">
        <f t="shared" si="960"/>
        <v>0</v>
      </c>
      <c r="L2947" s="155">
        <f t="shared" si="960"/>
        <v>0</v>
      </c>
      <c r="M2947" s="155">
        <f t="shared" si="960"/>
        <v>0</v>
      </c>
      <c r="N2947" s="23"/>
      <c r="O2947" s="23"/>
    </row>
    <row r="2948" spans="1:15" hidden="1">
      <c r="A2948" s="413"/>
      <c r="B2948" s="800" t="s">
        <v>533</v>
      </c>
      <c r="C2948" s="775"/>
      <c r="D2948" s="420" t="s">
        <v>534</v>
      </c>
      <c r="E2948" s="94">
        <f t="shared" si="957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535</v>
      </c>
      <c r="C2949" s="778"/>
      <c r="D2949" s="420" t="s">
        <v>129</v>
      </c>
      <c r="E2949" s="94">
        <f t="shared" si="957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536</v>
      </c>
      <c r="C2950" s="777"/>
      <c r="D2950" s="420" t="s">
        <v>537</v>
      </c>
      <c r="E2950" s="94">
        <f t="shared" si="957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57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538</v>
      </c>
      <c r="C2952" s="351"/>
      <c r="D2952" s="328" t="s">
        <v>539</v>
      </c>
      <c r="E2952" s="154">
        <f t="shared" si="957"/>
        <v>0</v>
      </c>
      <c r="F2952" s="155">
        <f t="shared" ref="F2952:M2952" si="961">F2953+F2954+F2955</f>
        <v>0</v>
      </c>
      <c r="G2952" s="155">
        <f t="shared" si="961"/>
        <v>0</v>
      </c>
      <c r="H2952" s="155">
        <f t="shared" si="961"/>
        <v>0</v>
      </c>
      <c r="I2952" s="155">
        <f t="shared" si="961"/>
        <v>0</v>
      </c>
      <c r="J2952" s="155">
        <f t="shared" si="961"/>
        <v>0</v>
      </c>
      <c r="K2952" s="155">
        <f t="shared" si="961"/>
        <v>0</v>
      </c>
      <c r="L2952" s="155">
        <f t="shared" si="961"/>
        <v>0</v>
      </c>
      <c r="M2952" s="155">
        <f t="shared" si="961"/>
        <v>0</v>
      </c>
      <c r="N2952" s="23"/>
      <c r="O2952" s="23"/>
    </row>
    <row r="2953" spans="1:15" hidden="1">
      <c r="A2953" s="413"/>
      <c r="B2953" s="776"/>
      <c r="C2953" s="777" t="s">
        <v>540</v>
      </c>
      <c r="D2953" s="420" t="s">
        <v>541</v>
      </c>
      <c r="E2953" s="94">
        <f t="shared" si="957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542</v>
      </c>
      <c r="D2954" s="779" t="s">
        <v>543</v>
      </c>
      <c r="E2954" s="94">
        <f t="shared" si="957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544</v>
      </c>
      <c r="D2955" s="810" t="s">
        <v>545</v>
      </c>
      <c r="E2955" s="94">
        <f t="shared" si="957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546</v>
      </c>
      <c r="C2956" s="997"/>
      <c r="D2956" s="998" t="s">
        <v>547</v>
      </c>
      <c r="E2956" s="154">
        <f t="shared" si="957"/>
        <v>0</v>
      </c>
      <c r="F2956" s="155">
        <f t="shared" ref="F2956:M2956" si="962">F2957</f>
        <v>0</v>
      </c>
      <c r="G2956" s="155">
        <f t="shared" si="962"/>
        <v>0</v>
      </c>
      <c r="H2956" s="155">
        <f t="shared" si="962"/>
        <v>0</v>
      </c>
      <c r="I2956" s="155">
        <f t="shared" si="962"/>
        <v>0</v>
      </c>
      <c r="J2956" s="155">
        <f t="shared" si="962"/>
        <v>0</v>
      </c>
      <c r="K2956" s="155">
        <f t="shared" si="962"/>
        <v>0</v>
      </c>
      <c r="L2956" s="155">
        <f t="shared" si="962"/>
        <v>0</v>
      </c>
      <c r="M2956" s="155">
        <f t="shared" si="962"/>
        <v>0</v>
      </c>
      <c r="N2956" s="23"/>
      <c r="O2956" s="23"/>
    </row>
    <row r="2957" spans="1:15" hidden="1">
      <c r="A2957" s="413"/>
      <c r="B2957" s="781" t="s">
        <v>548</v>
      </c>
      <c r="C2957" s="784"/>
      <c r="D2957" s="783" t="s">
        <v>549</v>
      </c>
      <c r="E2957" s="94">
        <f t="shared" si="957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1">
      <c r="A2958" s="413"/>
      <c r="B2958" s="352"/>
      <c r="C2958" s="351" t="s">
        <v>550</v>
      </c>
      <c r="D2958" s="998" t="s">
        <v>551</v>
      </c>
      <c r="E2958" s="154">
        <f t="shared" si="957"/>
        <v>0</v>
      </c>
      <c r="F2958" s="155">
        <f t="shared" ref="F2958:M2958" si="963">F2959</f>
        <v>0</v>
      </c>
      <c r="G2958" s="155">
        <f t="shared" si="963"/>
        <v>0</v>
      </c>
      <c r="H2958" s="155">
        <f t="shared" si="963"/>
        <v>0</v>
      </c>
      <c r="I2958" s="155">
        <f t="shared" si="963"/>
        <v>0</v>
      </c>
      <c r="J2958" s="155">
        <f t="shared" si="963"/>
        <v>0</v>
      </c>
      <c r="K2958" s="155">
        <f t="shared" si="963"/>
        <v>0</v>
      </c>
      <c r="L2958" s="155">
        <f t="shared" si="963"/>
        <v>0</v>
      </c>
      <c r="M2958" s="155">
        <f t="shared" si="963"/>
        <v>0</v>
      </c>
      <c r="N2958" s="23"/>
      <c r="O2958" s="23"/>
    </row>
    <row r="2959" spans="1:15" ht="12" customHeight="1">
      <c r="A2959" s="413"/>
      <c r="B2959" s="1391" t="s">
        <v>764</v>
      </c>
      <c r="C2959" s="1392"/>
      <c r="D2959" s="331" t="s">
        <v>553</v>
      </c>
      <c r="E2959" s="154">
        <f t="shared" si="957"/>
        <v>0</v>
      </c>
      <c r="F2959" s="155">
        <f t="shared" ref="F2959:M2959" si="964">F2960+F2961+F2962+F2963+F2964+F2965+F2966+F2967+F2968+F2969</f>
        <v>0</v>
      </c>
      <c r="G2959" s="155">
        <f t="shared" si="964"/>
        <v>0</v>
      </c>
      <c r="H2959" s="155">
        <f t="shared" si="964"/>
        <v>0</v>
      </c>
      <c r="I2959" s="155">
        <f t="shared" si="964"/>
        <v>0</v>
      </c>
      <c r="J2959" s="155">
        <f t="shared" si="964"/>
        <v>0</v>
      </c>
      <c r="K2959" s="155">
        <f t="shared" si="964"/>
        <v>0</v>
      </c>
      <c r="L2959" s="155">
        <f t="shared" si="964"/>
        <v>0</v>
      </c>
      <c r="M2959" s="155">
        <f t="shared" si="964"/>
        <v>0</v>
      </c>
      <c r="N2959" s="23"/>
      <c r="O2959" s="23"/>
    </row>
    <row r="2960" spans="1:15" hidden="1">
      <c r="A2960" s="413"/>
      <c r="B2960" s="802"/>
      <c r="C2960" s="803" t="s">
        <v>554</v>
      </c>
      <c r="D2960" s="804" t="s">
        <v>555</v>
      </c>
      <c r="E2960" s="154">
        <f t="shared" si="957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556</v>
      </c>
      <c r="D2961" s="539" t="s">
        <v>557</v>
      </c>
      <c r="E2961" s="154">
        <f t="shared" si="957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558</v>
      </c>
      <c r="D2962" s="540" t="s">
        <v>559</v>
      </c>
      <c r="E2962" s="154">
        <f t="shared" si="957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560</v>
      </c>
      <c r="D2963" s="420" t="s">
        <v>561</v>
      </c>
      <c r="E2963" s="154">
        <f t="shared" si="957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562</v>
      </c>
      <c r="D2964" s="420" t="s">
        <v>563</v>
      </c>
      <c r="E2964" s="154">
        <f t="shared" si="957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1" hidden="1">
      <c r="A2965" s="413"/>
      <c r="B2965" s="776"/>
      <c r="C2965" s="777" t="s">
        <v>564</v>
      </c>
      <c r="D2965" s="420" t="s">
        <v>565</v>
      </c>
      <c r="E2965" s="154">
        <f t="shared" si="957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1" hidden="1">
      <c r="A2966" s="413"/>
      <c r="B2966" s="776"/>
      <c r="C2966" s="777" t="s">
        <v>566</v>
      </c>
      <c r="D2966" s="420" t="s">
        <v>567</v>
      </c>
      <c r="E2966" s="154">
        <f t="shared" si="957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1" hidden="1">
      <c r="A2967" s="413"/>
      <c r="B2967" s="801"/>
      <c r="C2967" s="777" t="s">
        <v>568</v>
      </c>
      <c r="D2967" s="420" t="s">
        <v>569</v>
      </c>
      <c r="E2967" s="154">
        <f t="shared" si="957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1" hidden="1">
      <c r="A2968" s="413"/>
      <c r="B2968" s="801"/>
      <c r="C2968" s="777" t="s">
        <v>570</v>
      </c>
      <c r="D2968" s="420" t="s">
        <v>571</v>
      </c>
      <c r="E2968" s="154">
        <f t="shared" si="957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idden="1">
      <c r="A2969" s="413"/>
      <c r="B2969" s="801"/>
      <c r="C2969" s="777" t="s">
        <v>572</v>
      </c>
      <c r="D2969" s="420" t="s">
        <v>573</v>
      </c>
      <c r="E2969" s="154">
        <f t="shared" si="957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578</v>
      </c>
      <c r="D2970" s="328" t="s">
        <v>579</v>
      </c>
      <c r="E2970" s="154">
        <f t="shared" si="957"/>
        <v>0</v>
      </c>
      <c r="F2970" s="155">
        <f t="shared" ref="F2970:M2970" si="965">F2971+F2973</f>
        <v>0</v>
      </c>
      <c r="G2970" s="155">
        <f t="shared" si="965"/>
        <v>0</v>
      </c>
      <c r="H2970" s="155">
        <f t="shared" si="965"/>
        <v>0</v>
      </c>
      <c r="I2970" s="155">
        <f t="shared" si="965"/>
        <v>0</v>
      </c>
      <c r="J2970" s="155">
        <f t="shared" si="965"/>
        <v>0</v>
      </c>
      <c r="K2970" s="155">
        <f t="shared" si="965"/>
        <v>0</v>
      </c>
      <c r="L2970" s="155">
        <f t="shared" si="965"/>
        <v>0</v>
      </c>
      <c r="M2970" s="155">
        <f t="shared" si="965"/>
        <v>0</v>
      </c>
      <c r="N2970" s="23"/>
      <c r="O2970" s="23"/>
    </row>
    <row r="2971" spans="1:15">
      <c r="A2971" s="413"/>
      <c r="B2971" s="339" t="s">
        <v>580</v>
      </c>
      <c r="C2971" s="351" t="s">
        <v>765</v>
      </c>
      <c r="D2971" s="328" t="s">
        <v>582</v>
      </c>
      <c r="E2971" s="154">
        <f t="shared" si="957"/>
        <v>0</v>
      </c>
      <c r="F2971" s="155">
        <f t="shared" ref="F2971:M2971" si="966">F2972</f>
        <v>0</v>
      </c>
      <c r="G2971" s="155">
        <f t="shared" si="966"/>
        <v>0</v>
      </c>
      <c r="H2971" s="155">
        <f t="shared" si="966"/>
        <v>0</v>
      </c>
      <c r="I2971" s="155">
        <f t="shared" si="966"/>
        <v>0</v>
      </c>
      <c r="J2971" s="155">
        <f t="shared" si="966"/>
        <v>0</v>
      </c>
      <c r="K2971" s="155">
        <f t="shared" si="966"/>
        <v>0</v>
      </c>
      <c r="L2971" s="155">
        <f t="shared" si="966"/>
        <v>0</v>
      </c>
      <c r="M2971" s="155">
        <f t="shared" si="966"/>
        <v>0</v>
      </c>
      <c r="N2971" s="23"/>
      <c r="O2971" s="23"/>
    </row>
    <row r="2972" spans="1:15">
      <c r="A2972" s="413"/>
      <c r="B2972" s="427"/>
      <c r="C2972" s="428" t="s">
        <v>691</v>
      </c>
      <c r="D2972" s="423" t="s">
        <v>584</v>
      </c>
      <c r="E2972" s="94">
        <f t="shared" si="957"/>
        <v>0</v>
      </c>
      <c r="F2972" s="426">
        <f t="shared" ref="F2972:M2972" si="967">F806</f>
        <v>0</v>
      </c>
      <c r="G2972" s="426">
        <f t="shared" si="967"/>
        <v>0</v>
      </c>
      <c r="H2972" s="426">
        <f t="shared" si="967"/>
        <v>0</v>
      </c>
      <c r="I2972" s="426">
        <f t="shared" si="967"/>
        <v>0</v>
      </c>
      <c r="J2972" s="426">
        <f t="shared" si="967"/>
        <v>0</v>
      </c>
      <c r="K2972" s="426">
        <f t="shared" si="967"/>
        <v>0</v>
      </c>
      <c r="L2972" s="426">
        <f t="shared" si="967"/>
        <v>0</v>
      </c>
      <c r="M2972" s="426">
        <f t="shared" si="967"/>
        <v>0</v>
      </c>
      <c r="N2972" s="23"/>
      <c r="O2972" s="23"/>
    </row>
    <row r="2973" spans="1:15">
      <c r="A2973" s="413"/>
      <c r="B2973" s="1000" t="s">
        <v>587</v>
      </c>
      <c r="C2973" s="1001"/>
      <c r="D2973" s="323" t="s">
        <v>588</v>
      </c>
      <c r="E2973" s="154">
        <f t="shared" si="957"/>
        <v>0</v>
      </c>
      <c r="F2973" s="155">
        <f t="shared" ref="F2973:M2973" si="968">F2974+F2975</f>
        <v>0</v>
      </c>
      <c r="G2973" s="155">
        <f t="shared" si="968"/>
        <v>0</v>
      </c>
      <c r="H2973" s="155">
        <f t="shared" si="968"/>
        <v>0</v>
      </c>
      <c r="I2973" s="155">
        <f t="shared" si="968"/>
        <v>0</v>
      </c>
      <c r="J2973" s="155">
        <f t="shared" si="968"/>
        <v>0</v>
      </c>
      <c r="K2973" s="155">
        <f t="shared" si="968"/>
        <v>0</v>
      </c>
      <c r="L2973" s="155">
        <f t="shared" si="968"/>
        <v>0</v>
      </c>
      <c r="M2973" s="155">
        <f t="shared" si="968"/>
        <v>0</v>
      </c>
      <c r="N2973" s="23"/>
      <c r="O2973" s="23"/>
    </row>
    <row r="2974" spans="1:15">
      <c r="A2974" s="413"/>
      <c r="B2974" s="808"/>
      <c r="C2974" s="809" t="s">
        <v>589</v>
      </c>
      <c r="D2974" s="810" t="s">
        <v>590</v>
      </c>
      <c r="E2974" s="94">
        <f t="shared" si="957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591</v>
      </c>
      <c r="D2975" s="539" t="s">
        <v>592</v>
      </c>
      <c r="E2975" s="94">
        <f t="shared" si="957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766</v>
      </c>
      <c r="C2976" s="392"/>
      <c r="D2976" s="331" t="s">
        <v>594</v>
      </c>
      <c r="E2976" s="154">
        <f t="shared" si="957"/>
        <v>0</v>
      </c>
      <c r="F2976" s="155">
        <f t="shared" ref="F2976:M2976" si="969">F2977</f>
        <v>0</v>
      </c>
      <c r="G2976" s="155">
        <f t="shared" si="969"/>
        <v>0</v>
      </c>
      <c r="H2976" s="155">
        <f t="shared" si="969"/>
        <v>0</v>
      </c>
      <c r="I2976" s="155">
        <f t="shared" si="969"/>
        <v>0</v>
      </c>
      <c r="J2976" s="155">
        <f t="shared" si="969"/>
        <v>0</v>
      </c>
      <c r="K2976" s="155">
        <f t="shared" si="969"/>
        <v>0</v>
      </c>
      <c r="L2976" s="155">
        <f t="shared" si="969"/>
        <v>0</v>
      </c>
      <c r="M2976" s="155">
        <f t="shared" si="969"/>
        <v>0</v>
      </c>
      <c r="N2976" s="23"/>
      <c r="O2976" s="23"/>
    </row>
    <row r="2977" spans="1:15" ht="14.25" customHeight="1">
      <c r="A2977" s="413"/>
      <c r="B2977" s="452" t="s">
        <v>595</v>
      </c>
      <c r="C2977" s="422"/>
      <c r="D2977" s="423" t="s">
        <v>596</v>
      </c>
      <c r="E2977" s="94">
        <f t="shared" si="957"/>
        <v>0</v>
      </c>
      <c r="F2977" s="448">
        <f t="shared" ref="F2977:M2977" si="970">F2978+F2979+F2980+F2981</f>
        <v>0</v>
      </c>
      <c r="G2977" s="448">
        <f t="shared" si="970"/>
        <v>0</v>
      </c>
      <c r="H2977" s="448">
        <f t="shared" si="970"/>
        <v>0</v>
      </c>
      <c r="I2977" s="448">
        <f t="shared" si="970"/>
        <v>0</v>
      </c>
      <c r="J2977" s="448">
        <f t="shared" si="970"/>
        <v>0</v>
      </c>
      <c r="K2977" s="448">
        <f t="shared" si="970"/>
        <v>0</v>
      </c>
      <c r="L2977" s="448">
        <f t="shared" si="970"/>
        <v>0</v>
      </c>
      <c r="M2977" s="448">
        <f t="shared" si="970"/>
        <v>0</v>
      </c>
      <c r="N2977" s="23"/>
      <c r="O2977" s="23"/>
    </row>
    <row r="2978" spans="1:15" ht="14.25" customHeight="1">
      <c r="A2978" s="413"/>
      <c r="B2978" s="545"/>
      <c r="C2978" s="775" t="s">
        <v>597</v>
      </c>
      <c r="D2978" s="420" t="s">
        <v>598</v>
      </c>
      <c r="E2978" s="94">
        <f t="shared" si="957"/>
        <v>0</v>
      </c>
      <c r="F2978" s="63"/>
      <c r="G2978" s="63">
        <f>G812</f>
        <v>0</v>
      </c>
      <c r="H2978" s="63">
        <f t="shared" ref="H2978:M2978" si="971">H812</f>
        <v>0</v>
      </c>
      <c r="I2978" s="63">
        <f t="shared" si="971"/>
        <v>0</v>
      </c>
      <c r="J2978" s="63">
        <f t="shared" si="971"/>
        <v>0</v>
      </c>
      <c r="K2978" s="63">
        <f t="shared" si="971"/>
        <v>0</v>
      </c>
      <c r="L2978" s="63">
        <f t="shared" si="971"/>
        <v>0</v>
      </c>
      <c r="M2978" s="63">
        <f t="shared" si="971"/>
        <v>0</v>
      </c>
      <c r="N2978" s="23"/>
      <c r="O2978" s="23"/>
    </row>
    <row r="2979" spans="1:15" ht="14.25" hidden="1" customHeight="1">
      <c r="A2979" s="413"/>
      <c r="B2979" s="781"/>
      <c r="C2979" s="476" t="s">
        <v>599</v>
      </c>
      <c r="D2979" s="540" t="s">
        <v>600</v>
      </c>
      <c r="E2979" s="94">
        <f t="shared" si="957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601</v>
      </c>
      <c r="D2980" s="540" t="s">
        <v>602</v>
      </c>
      <c r="E2980" s="94">
        <f t="shared" si="957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603</v>
      </c>
      <c r="D2981" s="420" t="s">
        <v>604</v>
      </c>
      <c r="E2981" s="94">
        <f t="shared" si="957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57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605</v>
      </c>
      <c r="C2983" s="333"/>
      <c r="D2983" s="328" t="s">
        <v>606</v>
      </c>
      <c r="E2983" s="154">
        <f t="shared" si="957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72">H2984+H2985+H2986+H2987+H2988+H2989+H2990+H2991+H2992+H2993</f>
        <v>0</v>
      </c>
      <c r="I2983" s="155">
        <f t="shared" si="972"/>
        <v>0</v>
      </c>
      <c r="J2983" s="155">
        <f t="shared" si="972"/>
        <v>0</v>
      </c>
      <c r="K2983" s="155">
        <f t="shared" si="972"/>
        <v>0</v>
      </c>
      <c r="L2983" s="155">
        <f t="shared" si="972"/>
        <v>0</v>
      </c>
      <c r="M2983" s="155">
        <f t="shared" si="972"/>
        <v>0</v>
      </c>
      <c r="N2983" s="23"/>
      <c r="O2983" s="23"/>
    </row>
    <row r="2984" spans="1:15" hidden="1">
      <c r="A2984" s="413"/>
      <c r="B2984" s="774" t="s">
        <v>607</v>
      </c>
      <c r="C2984" s="813"/>
      <c r="D2984" s="420" t="s">
        <v>608</v>
      </c>
      <c r="E2984" s="154">
        <f t="shared" si="957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609</v>
      </c>
      <c r="C2985" s="813"/>
      <c r="D2985" s="547" t="s">
        <v>610</v>
      </c>
      <c r="E2985" s="154">
        <f t="shared" si="957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611</v>
      </c>
      <c r="C2986" s="815"/>
      <c r="D2986" s="539" t="s">
        <v>612</v>
      </c>
      <c r="E2986" s="154">
        <f t="shared" si="957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613</v>
      </c>
      <c r="C2987" s="816"/>
      <c r="D2987" s="540" t="s">
        <v>614</v>
      </c>
      <c r="E2987" s="154">
        <f t="shared" si="957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615</v>
      </c>
      <c r="C2988" s="816"/>
      <c r="D2988" s="540" t="s">
        <v>616</v>
      </c>
      <c r="E2988" s="154">
        <f t="shared" si="957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617</v>
      </c>
      <c r="C2989" s="819"/>
      <c r="D2989" s="540" t="s">
        <v>618</v>
      </c>
      <c r="E2989" s="154">
        <f t="shared" si="957"/>
        <v>0</v>
      </c>
      <c r="F2989" s="63"/>
      <c r="G2989" s="158">
        <f t="shared" ref="G2989:M2989" si="973">G823</f>
        <v>0</v>
      </c>
      <c r="H2989" s="158">
        <f t="shared" si="973"/>
        <v>0</v>
      </c>
      <c r="I2989" s="158">
        <f t="shared" si="973"/>
        <v>0</v>
      </c>
      <c r="J2989" s="158">
        <f t="shared" si="973"/>
        <v>0</v>
      </c>
      <c r="K2989" s="158">
        <f t="shared" si="973"/>
        <v>0</v>
      </c>
      <c r="L2989" s="158">
        <f t="shared" si="973"/>
        <v>0</v>
      </c>
      <c r="M2989" s="158">
        <f t="shared" si="973"/>
        <v>0</v>
      </c>
      <c r="N2989" s="1002"/>
      <c r="O2989" s="23"/>
    </row>
    <row r="2990" spans="1:15" ht="13.5" customHeight="1">
      <c r="A2990" s="413"/>
      <c r="B2990" s="818" t="s">
        <v>621</v>
      </c>
      <c r="C2990" s="819"/>
      <c r="D2990" s="540" t="s">
        <v>622</v>
      </c>
      <c r="E2990" s="154">
        <f t="shared" si="957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623</v>
      </c>
      <c r="C2991" s="816"/>
      <c r="D2991" s="540" t="s">
        <v>624</v>
      </c>
      <c r="E2991" s="154">
        <f t="shared" si="957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625</v>
      </c>
      <c r="C2992" s="816"/>
      <c r="D2992" s="540" t="s">
        <v>626</v>
      </c>
      <c r="E2992" s="154">
        <f t="shared" si="957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627</v>
      </c>
      <c r="C2993" s="820"/>
      <c r="D2993" s="540" t="s">
        <v>1057</v>
      </c>
      <c r="E2993" s="154">
        <f t="shared" si="957"/>
        <v>0</v>
      </c>
      <c r="F2993" s="63"/>
      <c r="G2993" s="218">
        <f>G828</f>
        <v>0</v>
      </c>
      <c r="H2993" s="218">
        <f t="shared" ref="H2993:M2993" si="974">H828</f>
        <v>0</v>
      </c>
      <c r="I2993" s="218">
        <f t="shared" si="974"/>
        <v>0</v>
      </c>
      <c r="J2993" s="218">
        <f t="shared" si="974"/>
        <v>0</v>
      </c>
      <c r="K2993" s="218">
        <f t="shared" si="974"/>
        <v>0</v>
      </c>
      <c r="L2993" s="218">
        <f t="shared" si="974"/>
        <v>0</v>
      </c>
      <c r="M2993" s="218">
        <f t="shared" si="974"/>
        <v>0</v>
      </c>
      <c r="N2993" s="23"/>
      <c r="O2993" s="23"/>
    </row>
    <row r="2994" spans="1:15">
      <c r="A2994" s="413"/>
      <c r="B2994" s="1003" t="s">
        <v>629</v>
      </c>
      <c r="C2994" s="1004"/>
      <c r="D2994" s="331" t="s">
        <v>630</v>
      </c>
      <c r="E2994" s="154">
        <f t="shared" si="957"/>
        <v>0</v>
      </c>
      <c r="F2994" s="155">
        <f t="shared" ref="F2994:M2994" si="975">F2995+F2999</f>
        <v>0</v>
      </c>
      <c r="G2994" s="155">
        <f t="shared" si="975"/>
        <v>0</v>
      </c>
      <c r="H2994" s="155">
        <f t="shared" si="975"/>
        <v>0</v>
      </c>
      <c r="I2994" s="155">
        <f t="shared" si="975"/>
        <v>0</v>
      </c>
      <c r="J2994" s="155">
        <f t="shared" si="975"/>
        <v>0</v>
      </c>
      <c r="K2994" s="155">
        <f t="shared" si="975"/>
        <v>0</v>
      </c>
      <c r="L2994" s="155">
        <f t="shared" si="975"/>
        <v>0</v>
      </c>
      <c r="M2994" s="155">
        <f t="shared" si="975"/>
        <v>0</v>
      </c>
      <c r="N2994" s="23"/>
      <c r="O2994" s="23"/>
    </row>
    <row r="2995" spans="1:15">
      <c r="A2995" s="413"/>
      <c r="B2995" s="339" t="s">
        <v>631</v>
      </c>
      <c r="C2995" s="1004"/>
      <c r="D2995" s="331" t="s">
        <v>632</v>
      </c>
      <c r="E2995" s="154">
        <f t="shared" si="957"/>
        <v>0</v>
      </c>
      <c r="F2995" s="155">
        <f t="shared" ref="F2995:M2995" si="976">F2996+F2997</f>
        <v>0</v>
      </c>
      <c r="G2995" s="155">
        <f t="shared" si="976"/>
        <v>0</v>
      </c>
      <c r="H2995" s="155">
        <f t="shared" si="976"/>
        <v>0</v>
      </c>
      <c r="I2995" s="155">
        <f t="shared" si="976"/>
        <v>0</v>
      </c>
      <c r="J2995" s="155">
        <f t="shared" si="976"/>
        <v>0</v>
      </c>
      <c r="K2995" s="155">
        <f t="shared" si="976"/>
        <v>0</v>
      </c>
      <c r="L2995" s="155">
        <f t="shared" si="976"/>
        <v>0</v>
      </c>
      <c r="M2995" s="155">
        <f t="shared" si="976"/>
        <v>0</v>
      </c>
      <c r="N2995" s="23"/>
      <c r="O2995" s="23"/>
    </row>
    <row r="2996" spans="1:15" ht="1.5" customHeight="1">
      <c r="A2996" s="413"/>
      <c r="B2996" s="811"/>
      <c r="C2996" s="821" t="s">
        <v>633</v>
      </c>
      <c r="D2996" s="540" t="s">
        <v>634</v>
      </c>
      <c r="E2996" s="94">
        <f t="shared" si="957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635</v>
      </c>
      <c r="C2997" s="1006"/>
      <c r="D2997" s="420" t="s">
        <v>636</v>
      </c>
      <c r="E2997" s="94">
        <f t="shared" si="957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57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637</v>
      </c>
      <c r="C2999" s="1008"/>
      <c r="D2999" s="331" t="s">
        <v>638</v>
      </c>
      <c r="E2999" s="154">
        <f t="shared" si="957"/>
        <v>0</v>
      </c>
      <c r="F2999" s="155">
        <f t="shared" ref="F2999:M2999" si="977">F3000+F3001</f>
        <v>0</v>
      </c>
      <c r="G2999" s="155">
        <f t="shared" si="977"/>
        <v>0</v>
      </c>
      <c r="H2999" s="155">
        <f t="shared" si="977"/>
        <v>0</v>
      </c>
      <c r="I2999" s="155">
        <f t="shared" si="977"/>
        <v>0</v>
      </c>
      <c r="J2999" s="155">
        <f t="shared" si="977"/>
        <v>0</v>
      </c>
      <c r="K2999" s="155">
        <f t="shared" si="977"/>
        <v>0</v>
      </c>
      <c r="L2999" s="155">
        <f t="shared" si="977"/>
        <v>0</v>
      </c>
      <c r="M2999" s="155">
        <f t="shared" si="977"/>
        <v>0</v>
      </c>
      <c r="N2999" s="23"/>
      <c r="O2999" s="23"/>
    </row>
    <row r="3000" spans="1:15" hidden="1">
      <c r="A3000" s="413"/>
      <c r="B3000" s="801" t="s">
        <v>639</v>
      </c>
      <c r="C3000" s="778"/>
      <c r="D3000" s="420" t="s">
        <v>640</v>
      </c>
      <c r="E3000" s="94">
        <f t="shared" si="957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641</v>
      </c>
      <c r="C3001" s="777"/>
      <c r="D3001" s="420" t="s">
        <v>642</v>
      </c>
      <c r="E3001" s="94">
        <f t="shared" si="957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643</v>
      </c>
      <c r="C3002" s="382"/>
      <c r="D3002" s="328" t="s">
        <v>644</v>
      </c>
      <c r="E3002" s="154">
        <f t="shared" si="957"/>
        <v>0</v>
      </c>
      <c r="F3002" s="155">
        <f t="shared" ref="F3002:M3002" si="978">F3003</f>
        <v>0</v>
      </c>
      <c r="G3002" s="155">
        <f t="shared" si="978"/>
        <v>0</v>
      </c>
      <c r="H3002" s="155">
        <f t="shared" si="978"/>
        <v>0</v>
      </c>
      <c r="I3002" s="155">
        <f t="shared" si="978"/>
        <v>0</v>
      </c>
      <c r="J3002" s="155">
        <f t="shared" si="978"/>
        <v>0</v>
      </c>
      <c r="K3002" s="155">
        <f t="shared" si="978"/>
        <v>0</v>
      </c>
      <c r="L3002" s="155">
        <f t="shared" si="978"/>
        <v>0</v>
      </c>
      <c r="M3002" s="155">
        <f t="shared" si="978"/>
        <v>0</v>
      </c>
      <c r="N3002" s="23"/>
      <c r="O3002" s="23"/>
    </row>
    <row r="3003" spans="1:15">
      <c r="A3003" s="413"/>
      <c r="B3003" s="475" t="s">
        <v>645</v>
      </c>
      <c r="C3003" s="476"/>
      <c r="D3003" s="420" t="s">
        <v>646</v>
      </c>
      <c r="E3003" s="94">
        <f t="shared" si="957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776</v>
      </c>
      <c r="B3004" s="517"/>
      <c r="C3004" s="517"/>
      <c r="D3004" s="518"/>
      <c r="E3004" s="154">
        <f t="shared" si="957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777</v>
      </c>
      <c r="C3005" s="521"/>
      <c r="D3005" s="522" t="s">
        <v>778</v>
      </c>
      <c r="E3005" s="154">
        <f t="shared" si="957"/>
        <v>62631</v>
      </c>
      <c r="F3005" s="155">
        <f t="shared" ref="F3005:M3005" si="979">F3006</f>
        <v>0</v>
      </c>
      <c r="G3005" s="155">
        <f t="shared" si="979"/>
        <v>14336</v>
      </c>
      <c r="H3005" s="155">
        <f t="shared" si="979"/>
        <v>17337</v>
      </c>
      <c r="I3005" s="155">
        <f t="shared" si="979"/>
        <v>15899</v>
      </c>
      <c r="J3005" s="155">
        <f t="shared" si="979"/>
        <v>15059</v>
      </c>
      <c r="K3005" s="155">
        <f t="shared" si="979"/>
        <v>55000</v>
      </c>
      <c r="L3005" s="155">
        <f t="shared" si="979"/>
        <v>55000</v>
      </c>
      <c r="M3005" s="155">
        <f t="shared" si="979"/>
        <v>55000</v>
      </c>
      <c r="N3005" s="23"/>
      <c r="O3005" s="23"/>
    </row>
    <row r="3006" spans="1:15">
      <c r="A3006" s="519"/>
      <c r="B3006" s="523"/>
      <c r="C3006" s="523" t="s">
        <v>779</v>
      </c>
      <c r="D3006" s="524" t="s">
        <v>780</v>
      </c>
      <c r="E3006" s="154">
        <f t="shared" si="957"/>
        <v>62631</v>
      </c>
      <c r="F3006" s="63"/>
      <c r="G3006" s="218">
        <f>G2943</f>
        <v>14336</v>
      </c>
      <c r="H3006" s="218">
        <f t="shared" ref="H3006:M3006" si="980">H2943</f>
        <v>17337</v>
      </c>
      <c r="I3006" s="218">
        <f>I2943</f>
        <v>15899</v>
      </c>
      <c r="J3006" s="218">
        <f t="shared" si="980"/>
        <v>15059</v>
      </c>
      <c r="K3006" s="218">
        <f t="shared" si="980"/>
        <v>55000</v>
      </c>
      <c r="L3006" s="218">
        <f t="shared" si="980"/>
        <v>55000</v>
      </c>
      <c r="M3006" s="218">
        <f t="shared" si="980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57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781</v>
      </c>
      <c r="B3008" s="528"/>
      <c r="C3008" s="529"/>
      <c r="D3008" s="530" t="s">
        <v>782</v>
      </c>
      <c r="E3008" s="531">
        <f t="shared" si="957"/>
        <v>21328</v>
      </c>
      <c r="F3008" s="532">
        <f t="shared" ref="F3008:L3008" si="981">F3070+F3071+F3072+F3073+F3074</f>
        <v>0</v>
      </c>
      <c r="G3008" s="532">
        <f>G3070+G3071+G3072+G3073+G3074</f>
        <v>5332</v>
      </c>
      <c r="H3008" s="532">
        <f t="shared" si="981"/>
        <v>5832</v>
      </c>
      <c r="I3008" s="532">
        <f t="shared" si="981"/>
        <v>5830</v>
      </c>
      <c r="J3008" s="532">
        <f t="shared" si="981"/>
        <v>4334</v>
      </c>
      <c r="K3008" s="532">
        <f t="shared" si="981"/>
        <v>22985</v>
      </c>
      <c r="L3008" s="532">
        <f t="shared" si="981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524</v>
      </c>
      <c r="C3009" s="273"/>
      <c r="D3009" s="274"/>
      <c r="E3009" s="275">
        <f t="shared" ref="E3009:E3072" si="982">G3009+H3009+I3009+J3009</f>
        <v>21328</v>
      </c>
      <c r="F3009" s="276">
        <f t="shared" ref="F3009:M3009" si="983">F3010+F3059+F3067</f>
        <v>0</v>
      </c>
      <c r="G3009" s="276">
        <f t="shared" si="983"/>
        <v>5332</v>
      </c>
      <c r="H3009" s="276">
        <f t="shared" si="983"/>
        <v>5832</v>
      </c>
      <c r="I3009" s="276">
        <f t="shared" si="983"/>
        <v>5830</v>
      </c>
      <c r="J3009" s="276">
        <f t="shared" si="983"/>
        <v>4334</v>
      </c>
      <c r="K3009" s="276">
        <f t="shared" si="983"/>
        <v>22985</v>
      </c>
      <c r="L3009" s="276">
        <f t="shared" si="983"/>
        <v>24809</v>
      </c>
      <c r="M3009" s="276">
        <f t="shared" si="983"/>
        <v>26650</v>
      </c>
      <c r="N3009" s="23"/>
      <c r="O3009" s="23"/>
    </row>
    <row r="3010" spans="1:15">
      <c r="A3010" s="410"/>
      <c r="B3010" s="407" t="s">
        <v>525</v>
      </c>
      <c r="C3010" s="411"/>
      <c r="D3010" s="412" t="s">
        <v>526</v>
      </c>
      <c r="E3010" s="154">
        <f t="shared" si="982"/>
        <v>4258</v>
      </c>
      <c r="F3010" s="101">
        <f t="shared" ref="F3010:M3010" si="984">F3011+F3012+F3013+F3018+F3022+F3024+F3036+F3042+F3049</f>
        <v>0</v>
      </c>
      <c r="G3010" s="101">
        <f t="shared" si="984"/>
        <v>832</v>
      </c>
      <c r="H3010" s="101">
        <f t="shared" si="984"/>
        <v>1332</v>
      </c>
      <c r="I3010" s="101">
        <f t="shared" si="984"/>
        <v>1330</v>
      </c>
      <c r="J3010" s="101">
        <f t="shared" si="984"/>
        <v>764</v>
      </c>
      <c r="K3010" s="101">
        <f t="shared" si="984"/>
        <v>4274</v>
      </c>
      <c r="L3010" s="101">
        <f t="shared" si="984"/>
        <v>4274</v>
      </c>
      <c r="M3010" s="101">
        <f t="shared" si="984"/>
        <v>4274</v>
      </c>
      <c r="N3010" s="23"/>
      <c r="O3010" s="23"/>
    </row>
    <row r="3011" spans="1:15">
      <c r="A3011" s="413"/>
      <c r="B3011" s="414"/>
      <c r="C3011" s="415" t="s">
        <v>527</v>
      </c>
      <c r="D3011" s="416" t="s">
        <v>528</v>
      </c>
      <c r="E3011" s="154">
        <f t="shared" si="982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529</v>
      </c>
      <c r="D3012" s="420" t="s">
        <v>530</v>
      </c>
      <c r="E3012" s="154">
        <f t="shared" si="982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531</v>
      </c>
      <c r="C3013" s="389"/>
      <c r="D3013" s="328" t="s">
        <v>532</v>
      </c>
      <c r="E3013" s="154">
        <f t="shared" si="982"/>
        <v>0</v>
      </c>
      <c r="F3013" s="101">
        <f t="shared" ref="F3013:M3013" si="985">F3014+F3015+F3016</f>
        <v>0</v>
      </c>
      <c r="G3013" s="101">
        <f t="shared" si="985"/>
        <v>0</v>
      </c>
      <c r="H3013" s="101">
        <f t="shared" si="985"/>
        <v>0</v>
      </c>
      <c r="I3013" s="101">
        <f t="shared" si="985"/>
        <v>0</v>
      </c>
      <c r="J3013" s="101">
        <f t="shared" si="985"/>
        <v>0</v>
      </c>
      <c r="K3013" s="101">
        <f t="shared" si="985"/>
        <v>0</v>
      </c>
      <c r="L3013" s="101">
        <f t="shared" si="985"/>
        <v>0</v>
      </c>
      <c r="M3013" s="101">
        <f t="shared" si="985"/>
        <v>0</v>
      </c>
      <c r="N3013" s="23"/>
      <c r="O3013" s="23"/>
    </row>
    <row r="3014" spans="1:15" hidden="1">
      <c r="A3014" s="533"/>
      <c r="B3014" s="425" t="s">
        <v>533</v>
      </c>
      <c r="C3014" s="422"/>
      <c r="D3014" s="423" t="s">
        <v>534</v>
      </c>
      <c r="E3014" s="94">
        <f t="shared" si="982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535</v>
      </c>
      <c r="C3015" s="428"/>
      <c r="D3015" s="423" t="s">
        <v>129</v>
      </c>
      <c r="E3015" s="94">
        <f t="shared" si="982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536</v>
      </c>
      <c r="C3016" s="429"/>
      <c r="D3016" s="423" t="s">
        <v>537</v>
      </c>
      <c r="E3016" s="94">
        <f t="shared" si="982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82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538</v>
      </c>
      <c r="C3018" s="351"/>
      <c r="D3018" s="328" t="s">
        <v>539</v>
      </c>
      <c r="E3018" s="154">
        <f t="shared" si="982"/>
        <v>0</v>
      </c>
      <c r="F3018" s="101">
        <f t="shared" ref="F3018:M3018" si="986">F3019+F3020+F3021</f>
        <v>0</v>
      </c>
      <c r="G3018" s="101">
        <f t="shared" si="986"/>
        <v>0</v>
      </c>
      <c r="H3018" s="101">
        <f t="shared" si="986"/>
        <v>0</v>
      </c>
      <c r="I3018" s="101">
        <f t="shared" si="986"/>
        <v>0</v>
      </c>
      <c r="J3018" s="101">
        <f t="shared" si="986"/>
        <v>0</v>
      </c>
      <c r="K3018" s="101">
        <f t="shared" si="986"/>
        <v>0</v>
      </c>
      <c r="L3018" s="101">
        <f t="shared" si="986"/>
        <v>0</v>
      </c>
      <c r="M3018" s="101">
        <f t="shared" si="986"/>
        <v>0</v>
      </c>
      <c r="N3018" s="23"/>
      <c r="O3018" s="23"/>
    </row>
    <row r="3019" spans="1:15" hidden="1">
      <c r="A3019" s="413"/>
      <c r="B3019" s="776"/>
      <c r="C3019" s="777" t="s">
        <v>540</v>
      </c>
      <c r="D3019" s="420" t="s">
        <v>541</v>
      </c>
      <c r="E3019" s="154">
        <f t="shared" si="982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542</v>
      </c>
      <c r="D3020" s="779" t="s">
        <v>543</v>
      </c>
      <c r="E3020" s="154">
        <f t="shared" si="982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544</v>
      </c>
      <c r="D3021" s="539" t="s">
        <v>545</v>
      </c>
      <c r="E3021" s="154">
        <f t="shared" si="982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546</v>
      </c>
      <c r="C3022" s="997"/>
      <c r="D3022" s="998" t="s">
        <v>547</v>
      </c>
      <c r="E3022" s="100">
        <f t="shared" si="982"/>
        <v>1000</v>
      </c>
      <c r="F3022" s="101">
        <f t="shared" ref="F3022:M3022" si="987">F3023</f>
        <v>0</v>
      </c>
      <c r="G3022" s="101">
        <f t="shared" si="987"/>
        <v>0</v>
      </c>
      <c r="H3022" s="101">
        <f t="shared" si="987"/>
        <v>500</v>
      </c>
      <c r="I3022" s="101">
        <f t="shared" si="987"/>
        <v>500</v>
      </c>
      <c r="J3022" s="101">
        <f t="shared" si="987"/>
        <v>0</v>
      </c>
      <c r="K3022" s="101">
        <f t="shared" si="987"/>
        <v>1000</v>
      </c>
      <c r="L3022" s="101">
        <f t="shared" si="987"/>
        <v>1000</v>
      </c>
      <c r="M3022" s="101">
        <f t="shared" si="987"/>
        <v>1000</v>
      </c>
      <c r="N3022" s="23"/>
      <c r="O3022" s="23"/>
    </row>
    <row r="3023" spans="1:15">
      <c r="A3023" s="413"/>
      <c r="B3023" s="475" t="s">
        <v>548</v>
      </c>
      <c r="C3023" s="784"/>
      <c r="D3023" s="783" t="s">
        <v>549</v>
      </c>
      <c r="E3023" s="94">
        <f t="shared" si="982"/>
        <v>1000</v>
      </c>
      <c r="F3023" s="63"/>
      <c r="G3023" s="63">
        <f>G922</f>
        <v>0</v>
      </c>
      <c r="H3023" s="63">
        <f t="shared" ref="H3023:M3023" si="988">H922</f>
        <v>500</v>
      </c>
      <c r="I3023" s="63">
        <f t="shared" si="988"/>
        <v>500</v>
      </c>
      <c r="J3023" s="63">
        <f t="shared" si="988"/>
        <v>0</v>
      </c>
      <c r="K3023" s="63">
        <f t="shared" si="988"/>
        <v>1000</v>
      </c>
      <c r="L3023" s="63">
        <f t="shared" si="988"/>
        <v>1000</v>
      </c>
      <c r="M3023" s="63">
        <f t="shared" si="988"/>
        <v>1000</v>
      </c>
      <c r="N3023" s="23"/>
      <c r="O3023" s="23"/>
    </row>
    <row r="3024" spans="1:15" ht="21">
      <c r="A3024" s="413"/>
      <c r="B3024" s="352"/>
      <c r="C3024" s="351" t="s">
        <v>550</v>
      </c>
      <c r="D3024" s="998" t="s">
        <v>551</v>
      </c>
      <c r="E3024" s="100">
        <f t="shared" si="982"/>
        <v>3258</v>
      </c>
      <c r="F3024" s="101">
        <f t="shared" ref="F3024:M3024" si="989">F3025</f>
        <v>0</v>
      </c>
      <c r="G3024" s="101">
        <f t="shared" si="989"/>
        <v>832</v>
      </c>
      <c r="H3024" s="101">
        <f t="shared" si="989"/>
        <v>832</v>
      </c>
      <c r="I3024" s="101">
        <f t="shared" si="989"/>
        <v>830</v>
      </c>
      <c r="J3024" s="101">
        <f t="shared" si="989"/>
        <v>764</v>
      </c>
      <c r="K3024" s="101">
        <f t="shared" si="989"/>
        <v>3274</v>
      </c>
      <c r="L3024" s="101">
        <f t="shared" si="989"/>
        <v>3274</v>
      </c>
      <c r="M3024" s="101">
        <f t="shared" si="989"/>
        <v>3274</v>
      </c>
      <c r="N3024" s="23"/>
      <c r="O3024" s="23"/>
    </row>
    <row r="3025" spans="1:15">
      <c r="A3025" s="413"/>
      <c r="B3025" s="1391" t="s">
        <v>764</v>
      </c>
      <c r="C3025" s="1392"/>
      <c r="D3025" s="331" t="s">
        <v>553</v>
      </c>
      <c r="E3025" s="100">
        <f t="shared" si="982"/>
        <v>3258</v>
      </c>
      <c r="F3025" s="101">
        <f t="shared" ref="F3025:M3025" si="990">F3026+F3027+F3028+F3029+F3030+F3031+F3032+F3033+F3034+F3035</f>
        <v>0</v>
      </c>
      <c r="G3025" s="101">
        <f t="shared" si="990"/>
        <v>832</v>
      </c>
      <c r="H3025" s="101">
        <f t="shared" si="990"/>
        <v>832</v>
      </c>
      <c r="I3025" s="101">
        <f t="shared" si="990"/>
        <v>830</v>
      </c>
      <c r="J3025" s="101">
        <f t="shared" si="990"/>
        <v>764</v>
      </c>
      <c r="K3025" s="101">
        <f t="shared" si="990"/>
        <v>3274</v>
      </c>
      <c r="L3025" s="101">
        <f t="shared" si="990"/>
        <v>3274</v>
      </c>
      <c r="M3025" s="101">
        <f t="shared" si="990"/>
        <v>3274</v>
      </c>
      <c r="N3025" s="23"/>
      <c r="O3025" s="23"/>
    </row>
    <row r="3026" spans="1:15">
      <c r="A3026" s="413"/>
      <c r="B3026" s="802"/>
      <c r="C3026" s="803" t="s">
        <v>554</v>
      </c>
      <c r="D3026" s="1009" t="s">
        <v>555</v>
      </c>
      <c r="E3026" s="94">
        <f t="shared" si="982"/>
        <v>3258</v>
      </c>
      <c r="F3026" s="417"/>
      <c r="G3026" s="218">
        <f>G925</f>
        <v>832</v>
      </c>
      <c r="H3026" s="218">
        <f t="shared" ref="H3026:M3026" si="991">H925</f>
        <v>832</v>
      </c>
      <c r="I3026" s="218">
        <f t="shared" si="991"/>
        <v>830</v>
      </c>
      <c r="J3026" s="218">
        <f t="shared" si="991"/>
        <v>764</v>
      </c>
      <c r="K3026" s="218">
        <f t="shared" si="991"/>
        <v>3274</v>
      </c>
      <c r="L3026" s="218">
        <f t="shared" si="991"/>
        <v>3274</v>
      </c>
      <c r="M3026" s="218">
        <f t="shared" si="991"/>
        <v>3274</v>
      </c>
      <c r="N3026" s="23"/>
      <c r="O3026" s="23"/>
    </row>
    <row r="3027" spans="1:15" hidden="1">
      <c r="A3027" s="413"/>
      <c r="B3027" s="805"/>
      <c r="C3027" s="999" t="s">
        <v>556</v>
      </c>
      <c r="D3027" s="539" t="s">
        <v>557</v>
      </c>
      <c r="E3027" s="94">
        <f t="shared" si="982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558</v>
      </c>
      <c r="D3028" s="540" t="s">
        <v>559</v>
      </c>
      <c r="E3028" s="94">
        <f t="shared" si="982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560</v>
      </c>
      <c r="D3029" s="420" t="s">
        <v>561</v>
      </c>
      <c r="E3029" s="94">
        <f t="shared" si="982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562</v>
      </c>
      <c r="D3030" s="420" t="s">
        <v>563</v>
      </c>
      <c r="E3030" s="94">
        <f t="shared" si="982"/>
        <v>0</v>
      </c>
      <c r="F3030" s="417"/>
      <c r="G3030" s="218">
        <f>G929</f>
        <v>0</v>
      </c>
      <c r="H3030" s="218">
        <f t="shared" ref="H3030:M3030" si="992">H929</f>
        <v>0</v>
      </c>
      <c r="I3030" s="218">
        <f t="shared" si="992"/>
        <v>0</v>
      </c>
      <c r="J3030" s="218">
        <f t="shared" si="992"/>
        <v>0</v>
      </c>
      <c r="K3030" s="218">
        <f t="shared" si="992"/>
        <v>0</v>
      </c>
      <c r="L3030" s="218">
        <f t="shared" si="992"/>
        <v>0</v>
      </c>
      <c r="M3030" s="218">
        <f t="shared" si="992"/>
        <v>0</v>
      </c>
      <c r="N3030" s="23"/>
      <c r="O3030" s="23"/>
    </row>
    <row r="3031" spans="1:15" ht="21" hidden="1">
      <c r="A3031" s="413"/>
      <c r="B3031" s="776"/>
      <c r="C3031" s="777" t="s">
        <v>564</v>
      </c>
      <c r="D3031" s="420" t="s">
        <v>565</v>
      </c>
      <c r="E3031" s="154">
        <f t="shared" si="982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1" hidden="1">
      <c r="A3032" s="413"/>
      <c r="B3032" s="776"/>
      <c r="C3032" s="777" t="s">
        <v>566</v>
      </c>
      <c r="D3032" s="420" t="s">
        <v>567</v>
      </c>
      <c r="E3032" s="154">
        <f t="shared" si="982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1" hidden="1">
      <c r="A3033" s="413"/>
      <c r="B3033" s="801"/>
      <c r="C3033" s="777" t="s">
        <v>568</v>
      </c>
      <c r="D3033" s="420" t="s">
        <v>569</v>
      </c>
      <c r="E3033" s="154">
        <f t="shared" si="982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1" hidden="1">
      <c r="A3034" s="413"/>
      <c r="B3034" s="801"/>
      <c r="C3034" s="777" t="s">
        <v>570</v>
      </c>
      <c r="D3034" s="420" t="s">
        <v>571</v>
      </c>
      <c r="E3034" s="154">
        <f t="shared" si="982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idden="1">
      <c r="A3035" s="413"/>
      <c r="B3035" s="801"/>
      <c r="C3035" s="777" t="s">
        <v>572</v>
      </c>
      <c r="D3035" s="420" t="s">
        <v>573</v>
      </c>
      <c r="E3035" s="154">
        <f t="shared" si="982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578</v>
      </c>
      <c r="D3036" s="328" t="s">
        <v>579</v>
      </c>
      <c r="E3036" s="154">
        <f t="shared" si="982"/>
        <v>0</v>
      </c>
      <c r="F3036" s="155">
        <f t="shared" ref="F3036:M3036" si="993">F3037+F3039</f>
        <v>0</v>
      </c>
      <c r="G3036" s="155">
        <f t="shared" si="993"/>
        <v>0</v>
      </c>
      <c r="H3036" s="155">
        <f t="shared" si="993"/>
        <v>0</v>
      </c>
      <c r="I3036" s="155">
        <f t="shared" si="993"/>
        <v>0</v>
      </c>
      <c r="J3036" s="155">
        <f t="shared" si="993"/>
        <v>0</v>
      </c>
      <c r="K3036" s="155">
        <f t="shared" si="993"/>
        <v>0</v>
      </c>
      <c r="L3036" s="155">
        <f t="shared" si="993"/>
        <v>0</v>
      </c>
      <c r="M3036" s="155">
        <f t="shared" si="993"/>
        <v>0</v>
      </c>
      <c r="N3036" s="23"/>
      <c r="O3036" s="23"/>
    </row>
    <row r="3037" spans="1:15">
      <c r="A3037" s="413"/>
      <c r="B3037" s="339" t="s">
        <v>580</v>
      </c>
      <c r="C3037" s="351" t="s">
        <v>581</v>
      </c>
      <c r="D3037" s="328" t="s">
        <v>582</v>
      </c>
      <c r="E3037" s="154">
        <f t="shared" si="982"/>
        <v>0</v>
      </c>
      <c r="F3037" s="155">
        <f t="shared" ref="F3037:M3037" si="994">F3038</f>
        <v>0</v>
      </c>
      <c r="G3037" s="155">
        <f t="shared" si="994"/>
        <v>0</v>
      </c>
      <c r="H3037" s="155">
        <f t="shared" si="994"/>
        <v>0</v>
      </c>
      <c r="I3037" s="155">
        <f t="shared" si="994"/>
        <v>0</v>
      </c>
      <c r="J3037" s="155">
        <f t="shared" si="994"/>
        <v>0</v>
      </c>
      <c r="K3037" s="155">
        <f t="shared" si="994"/>
        <v>0</v>
      </c>
      <c r="L3037" s="155">
        <f t="shared" si="994"/>
        <v>0</v>
      </c>
      <c r="M3037" s="155">
        <f t="shared" si="994"/>
        <v>0</v>
      </c>
      <c r="N3037" s="23"/>
      <c r="O3037" s="23"/>
    </row>
    <row r="3038" spans="1:15">
      <c r="A3038" s="413"/>
      <c r="B3038" s="801"/>
      <c r="C3038" s="338" t="s">
        <v>783</v>
      </c>
      <c r="D3038" s="420" t="s">
        <v>784</v>
      </c>
      <c r="E3038" s="154">
        <f t="shared" si="982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587</v>
      </c>
      <c r="C3039" s="1001"/>
      <c r="D3039" s="323" t="s">
        <v>588</v>
      </c>
      <c r="E3039" s="154">
        <f t="shared" si="982"/>
        <v>0</v>
      </c>
      <c r="F3039" s="155">
        <f t="shared" ref="F3039:M3039" si="995">F3040+F3041</f>
        <v>0</v>
      </c>
      <c r="G3039" s="155">
        <f t="shared" si="995"/>
        <v>0</v>
      </c>
      <c r="H3039" s="155">
        <f t="shared" si="995"/>
        <v>0</v>
      </c>
      <c r="I3039" s="155">
        <f t="shared" si="995"/>
        <v>0</v>
      </c>
      <c r="J3039" s="155">
        <f t="shared" si="995"/>
        <v>0</v>
      </c>
      <c r="K3039" s="155">
        <f t="shared" si="995"/>
        <v>0</v>
      </c>
      <c r="L3039" s="155">
        <f t="shared" si="995"/>
        <v>0</v>
      </c>
      <c r="M3039" s="155">
        <f t="shared" si="995"/>
        <v>0</v>
      </c>
      <c r="N3039" s="23"/>
      <c r="O3039" s="23"/>
    </row>
    <row r="3040" spans="1:15" ht="0.75" customHeight="1">
      <c r="A3040" s="413"/>
      <c r="B3040" s="808"/>
      <c r="C3040" s="809" t="s">
        <v>589</v>
      </c>
      <c r="D3040" s="810" t="s">
        <v>590</v>
      </c>
      <c r="E3040" s="94">
        <f t="shared" si="982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591</v>
      </c>
      <c r="D3041" s="420" t="s">
        <v>592</v>
      </c>
      <c r="E3041" s="94">
        <f t="shared" si="982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766</v>
      </c>
      <c r="C3042" s="392"/>
      <c r="D3042" s="331" t="s">
        <v>594</v>
      </c>
      <c r="E3042" s="154">
        <f t="shared" si="982"/>
        <v>0</v>
      </c>
      <c r="F3042" s="155">
        <f t="shared" ref="F3042:M3042" si="996">F3043</f>
        <v>0</v>
      </c>
      <c r="G3042" s="155">
        <f t="shared" si="996"/>
        <v>0</v>
      </c>
      <c r="H3042" s="155">
        <f t="shared" si="996"/>
        <v>0</v>
      </c>
      <c r="I3042" s="155">
        <f t="shared" si="996"/>
        <v>0</v>
      </c>
      <c r="J3042" s="155">
        <f t="shared" si="996"/>
        <v>0</v>
      </c>
      <c r="K3042" s="155">
        <f t="shared" si="996"/>
        <v>0</v>
      </c>
      <c r="L3042" s="155">
        <f t="shared" si="996"/>
        <v>0</v>
      </c>
      <c r="M3042" s="155">
        <f t="shared" si="996"/>
        <v>0</v>
      </c>
      <c r="N3042" s="23"/>
      <c r="O3042" s="23"/>
    </row>
    <row r="3043" spans="1:15">
      <c r="A3043" s="413"/>
      <c r="B3043" s="1010" t="s">
        <v>595</v>
      </c>
      <c r="C3043" s="389"/>
      <c r="D3043" s="328" t="s">
        <v>596</v>
      </c>
      <c r="E3043" s="154">
        <f t="shared" si="982"/>
        <v>0</v>
      </c>
      <c r="F3043" s="155">
        <f t="shared" ref="F3043:M3043" si="997">F3044+F3045+F3046+F3047</f>
        <v>0</v>
      </c>
      <c r="G3043" s="155">
        <f t="shared" si="997"/>
        <v>0</v>
      </c>
      <c r="H3043" s="155">
        <f t="shared" si="997"/>
        <v>0</v>
      </c>
      <c r="I3043" s="155">
        <f t="shared" si="997"/>
        <v>0</v>
      </c>
      <c r="J3043" s="155">
        <f t="shared" si="997"/>
        <v>0</v>
      </c>
      <c r="K3043" s="155">
        <f t="shared" si="997"/>
        <v>0</v>
      </c>
      <c r="L3043" s="155">
        <f t="shared" si="997"/>
        <v>0</v>
      </c>
      <c r="M3043" s="155">
        <f t="shared" si="997"/>
        <v>0</v>
      </c>
      <c r="N3043" s="23"/>
      <c r="O3043" s="23"/>
    </row>
    <row r="3044" spans="1:15" ht="0.75" customHeight="1">
      <c r="A3044" s="413"/>
      <c r="B3044" s="545"/>
      <c r="C3044" s="775" t="s">
        <v>597</v>
      </c>
      <c r="D3044" s="420" t="s">
        <v>598</v>
      </c>
      <c r="E3044" s="94">
        <f t="shared" si="982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599</v>
      </c>
      <c r="D3045" s="540" t="s">
        <v>600</v>
      </c>
      <c r="E3045" s="94">
        <f t="shared" si="982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601</v>
      </c>
      <c r="D3046" s="540" t="s">
        <v>602</v>
      </c>
      <c r="E3046" s="94">
        <f t="shared" si="982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603</v>
      </c>
      <c r="D3047" s="420" t="s">
        <v>604</v>
      </c>
      <c r="E3047" s="94">
        <f t="shared" si="982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82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605</v>
      </c>
      <c r="C3049" s="333"/>
      <c r="D3049" s="328" t="s">
        <v>606</v>
      </c>
      <c r="E3049" s="154">
        <f t="shared" si="982"/>
        <v>0</v>
      </c>
      <c r="F3049" s="155">
        <f t="shared" ref="F3049:M3049" si="998">F3050+F3051+F3052+F3053+F3054+F3055+F3056+F3057+F3058</f>
        <v>0</v>
      </c>
      <c r="G3049" s="155">
        <f t="shared" si="998"/>
        <v>0</v>
      </c>
      <c r="H3049" s="155">
        <f t="shared" si="998"/>
        <v>0</v>
      </c>
      <c r="I3049" s="155">
        <f t="shared" si="998"/>
        <v>0</v>
      </c>
      <c r="J3049" s="155">
        <f t="shared" si="998"/>
        <v>0</v>
      </c>
      <c r="K3049" s="155">
        <f t="shared" si="998"/>
        <v>0</v>
      </c>
      <c r="L3049" s="155">
        <f t="shared" si="998"/>
        <v>0</v>
      </c>
      <c r="M3049" s="155">
        <f t="shared" si="998"/>
        <v>0</v>
      </c>
      <c r="N3049" s="23"/>
      <c r="O3049" s="23"/>
    </row>
    <row r="3050" spans="1:15" hidden="1">
      <c r="A3050" s="413"/>
      <c r="B3050" s="996" t="s">
        <v>607</v>
      </c>
      <c r="C3050" s="333"/>
      <c r="D3050" s="328" t="s">
        <v>608</v>
      </c>
      <c r="E3050" s="154">
        <f t="shared" si="982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609</v>
      </c>
      <c r="C3051" s="333"/>
      <c r="D3051" s="334" t="s">
        <v>610</v>
      </c>
      <c r="E3051" s="154">
        <f t="shared" si="982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611</v>
      </c>
      <c r="C3052" s="1012"/>
      <c r="D3052" s="1013" t="s">
        <v>612</v>
      </c>
      <c r="E3052" s="154">
        <f t="shared" si="982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613</v>
      </c>
      <c r="C3053" s="1014"/>
      <c r="D3053" s="331" t="s">
        <v>614</v>
      </c>
      <c r="E3053" s="154">
        <f t="shared" si="982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615</v>
      </c>
      <c r="C3054" s="1014"/>
      <c r="D3054" s="331" t="s">
        <v>616</v>
      </c>
      <c r="E3054" s="154">
        <f t="shared" si="982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617</v>
      </c>
      <c r="C3055" s="1016"/>
      <c r="D3055" s="331" t="s">
        <v>618</v>
      </c>
      <c r="E3055" s="154">
        <f t="shared" si="982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621</v>
      </c>
      <c r="C3056" s="1016"/>
      <c r="D3056" s="331" t="s">
        <v>622</v>
      </c>
      <c r="E3056" s="154">
        <f t="shared" si="982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623</v>
      </c>
      <c r="C3057" s="1014"/>
      <c r="D3057" s="331" t="s">
        <v>624</v>
      </c>
      <c r="E3057" s="154">
        <f t="shared" si="982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625</v>
      </c>
      <c r="C3058" s="1014"/>
      <c r="D3058" s="331" t="s">
        <v>626</v>
      </c>
      <c r="E3058" s="154">
        <f t="shared" si="982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629</v>
      </c>
      <c r="C3059" s="1004"/>
      <c r="D3059" s="331" t="s">
        <v>630</v>
      </c>
      <c r="E3059" s="154">
        <f t="shared" si="982"/>
        <v>17070</v>
      </c>
      <c r="F3059" s="155">
        <f t="shared" ref="F3059:M3059" si="999">F3060+F3064</f>
        <v>0</v>
      </c>
      <c r="G3059" s="155">
        <f t="shared" si="999"/>
        <v>4500</v>
      </c>
      <c r="H3059" s="155">
        <f t="shared" si="999"/>
        <v>4500</v>
      </c>
      <c r="I3059" s="155">
        <f t="shared" si="999"/>
        <v>4500</v>
      </c>
      <c r="J3059" s="155">
        <f t="shared" si="999"/>
        <v>3570</v>
      </c>
      <c r="K3059" s="155">
        <f t="shared" si="999"/>
        <v>18711</v>
      </c>
      <c r="L3059" s="155">
        <f t="shared" si="999"/>
        <v>20535</v>
      </c>
      <c r="M3059" s="155">
        <f t="shared" si="999"/>
        <v>22376</v>
      </c>
      <c r="N3059" s="23"/>
      <c r="O3059" s="23"/>
    </row>
    <row r="3060" spans="1:15">
      <c r="A3060" s="413"/>
      <c r="B3060" s="801" t="s">
        <v>631</v>
      </c>
      <c r="C3060" s="820"/>
      <c r="D3060" s="540" t="s">
        <v>632</v>
      </c>
      <c r="E3060" s="467">
        <f t="shared" si="982"/>
        <v>0</v>
      </c>
      <c r="F3060" s="417">
        <f t="shared" ref="F3060:M3060" si="1000">F3061+F3062</f>
        <v>0</v>
      </c>
      <c r="G3060" s="417">
        <f t="shared" si="1000"/>
        <v>0</v>
      </c>
      <c r="H3060" s="417">
        <f t="shared" si="1000"/>
        <v>0</v>
      </c>
      <c r="I3060" s="417">
        <f t="shared" si="1000"/>
        <v>0</v>
      </c>
      <c r="J3060" s="417">
        <f t="shared" si="1000"/>
        <v>0</v>
      </c>
      <c r="K3060" s="417">
        <f t="shared" si="1000"/>
        <v>0</v>
      </c>
      <c r="L3060" s="417">
        <f t="shared" si="1000"/>
        <v>0</v>
      </c>
      <c r="M3060" s="417">
        <f t="shared" si="1000"/>
        <v>0</v>
      </c>
      <c r="N3060" s="23"/>
      <c r="O3060" s="23"/>
    </row>
    <row r="3061" spans="1:15" ht="0.75" customHeight="1">
      <c r="A3061" s="413"/>
      <c r="B3061" s="811"/>
      <c r="C3061" s="821" t="s">
        <v>633</v>
      </c>
      <c r="D3061" s="540" t="s">
        <v>634</v>
      </c>
      <c r="E3061" s="467">
        <f t="shared" si="982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635</v>
      </c>
      <c r="C3062" s="1006"/>
      <c r="D3062" s="420" t="s">
        <v>636</v>
      </c>
      <c r="E3062" s="467">
        <f t="shared" si="982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82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637</v>
      </c>
      <c r="C3064" s="1008"/>
      <c r="D3064" s="331" t="s">
        <v>638</v>
      </c>
      <c r="E3064" s="100">
        <f t="shared" si="982"/>
        <v>17070</v>
      </c>
      <c r="F3064" s="101">
        <f t="shared" ref="F3064:M3064" si="1001">F3065+F3066</f>
        <v>0</v>
      </c>
      <c r="G3064" s="101">
        <f t="shared" si="1001"/>
        <v>4500</v>
      </c>
      <c r="H3064" s="101">
        <f t="shared" si="1001"/>
        <v>4500</v>
      </c>
      <c r="I3064" s="101">
        <f t="shared" si="1001"/>
        <v>4500</v>
      </c>
      <c r="J3064" s="101">
        <f t="shared" si="1001"/>
        <v>3570</v>
      </c>
      <c r="K3064" s="101">
        <f t="shared" si="1001"/>
        <v>18711</v>
      </c>
      <c r="L3064" s="101">
        <f t="shared" si="1001"/>
        <v>20535</v>
      </c>
      <c r="M3064" s="101">
        <f t="shared" si="1001"/>
        <v>22376</v>
      </c>
      <c r="N3064" s="23"/>
      <c r="O3064" s="23"/>
    </row>
    <row r="3065" spans="1:15">
      <c r="A3065" s="413"/>
      <c r="B3065" s="801" t="s">
        <v>639</v>
      </c>
      <c r="C3065" s="778"/>
      <c r="D3065" s="420" t="s">
        <v>640</v>
      </c>
      <c r="E3065" s="154">
        <f t="shared" si="982"/>
        <v>0</v>
      </c>
      <c r="F3065" s="63"/>
      <c r="G3065" s="63">
        <f t="shared" ref="G3065:M3066" si="1002">G964</f>
        <v>0</v>
      </c>
      <c r="H3065" s="63">
        <f t="shared" si="1002"/>
        <v>0</v>
      </c>
      <c r="I3065" s="63">
        <f t="shared" si="1002"/>
        <v>0</v>
      </c>
      <c r="J3065" s="63">
        <f t="shared" si="1002"/>
        <v>0</v>
      </c>
      <c r="K3065" s="63">
        <f t="shared" si="1002"/>
        <v>0</v>
      </c>
      <c r="L3065" s="63">
        <f t="shared" si="1002"/>
        <v>0</v>
      </c>
      <c r="M3065" s="63">
        <f t="shared" si="1002"/>
        <v>0</v>
      </c>
      <c r="N3065" s="23"/>
      <c r="O3065" s="23"/>
    </row>
    <row r="3066" spans="1:15">
      <c r="A3066" s="413"/>
      <c r="B3066" s="800" t="s">
        <v>641</v>
      </c>
      <c r="C3066" s="777"/>
      <c r="D3066" s="420" t="s">
        <v>642</v>
      </c>
      <c r="E3066" s="154">
        <f t="shared" si="982"/>
        <v>17070</v>
      </c>
      <c r="F3066" s="63"/>
      <c r="G3066" s="63">
        <f t="shared" si="1002"/>
        <v>4500</v>
      </c>
      <c r="H3066" s="63">
        <f t="shared" si="1002"/>
        <v>4500</v>
      </c>
      <c r="I3066" s="63">
        <f t="shared" si="1002"/>
        <v>4500</v>
      </c>
      <c r="J3066" s="63">
        <f t="shared" si="1002"/>
        <v>3570</v>
      </c>
      <c r="K3066" s="63">
        <f t="shared" si="1002"/>
        <v>18711</v>
      </c>
      <c r="L3066" s="63">
        <f t="shared" si="1002"/>
        <v>20535</v>
      </c>
      <c r="M3066" s="63">
        <f t="shared" si="1002"/>
        <v>22376</v>
      </c>
      <c r="N3066" s="23"/>
      <c r="O3066" s="23"/>
    </row>
    <row r="3067" spans="1:15">
      <c r="A3067" s="413"/>
      <c r="B3067" s="352" t="s">
        <v>643</v>
      </c>
      <c r="C3067" s="382"/>
      <c r="D3067" s="328" t="s">
        <v>644</v>
      </c>
      <c r="E3067" s="154">
        <f t="shared" si="982"/>
        <v>0</v>
      </c>
      <c r="F3067" s="101">
        <f t="shared" ref="F3067:M3067" si="1003">F3068</f>
        <v>0</v>
      </c>
      <c r="G3067" s="101">
        <f t="shared" si="1003"/>
        <v>0</v>
      </c>
      <c r="H3067" s="101">
        <f t="shared" si="1003"/>
        <v>0</v>
      </c>
      <c r="I3067" s="101">
        <f t="shared" si="1003"/>
        <v>0</v>
      </c>
      <c r="J3067" s="101">
        <f t="shared" si="1003"/>
        <v>0</v>
      </c>
      <c r="K3067" s="101">
        <f t="shared" si="1003"/>
        <v>0</v>
      </c>
      <c r="L3067" s="101">
        <f t="shared" si="1003"/>
        <v>0</v>
      </c>
      <c r="M3067" s="101">
        <f t="shared" si="1003"/>
        <v>0</v>
      </c>
      <c r="N3067" s="23"/>
      <c r="O3067" s="23"/>
    </row>
    <row r="3068" spans="1:15">
      <c r="A3068" s="413"/>
      <c r="B3068" s="475" t="s">
        <v>645</v>
      </c>
      <c r="C3068" s="476"/>
      <c r="D3068" s="420" t="s">
        <v>646</v>
      </c>
      <c r="E3068" s="94">
        <f t="shared" si="982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776</v>
      </c>
      <c r="B3069" s="517"/>
      <c r="C3069" s="517"/>
      <c r="D3069" s="518"/>
      <c r="E3069" s="94">
        <f t="shared" si="982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786</v>
      </c>
      <c r="C3070" s="565"/>
      <c r="D3070" s="518" t="s">
        <v>787</v>
      </c>
      <c r="E3070" s="94">
        <f t="shared" si="982"/>
        <v>1000</v>
      </c>
      <c r="F3070" s="63"/>
      <c r="G3070" s="218">
        <f>G3023</f>
        <v>0</v>
      </c>
      <c r="H3070" s="218">
        <f t="shared" ref="H3070:M3070" si="1004">H3023</f>
        <v>500</v>
      </c>
      <c r="I3070" s="218">
        <f t="shared" si="1004"/>
        <v>500</v>
      </c>
      <c r="J3070" s="218">
        <f t="shared" si="1004"/>
        <v>0</v>
      </c>
      <c r="K3070" s="218">
        <f t="shared" si="1004"/>
        <v>1000</v>
      </c>
      <c r="L3070" s="218">
        <f t="shared" si="1004"/>
        <v>1000</v>
      </c>
      <c r="M3070" s="218">
        <f t="shared" si="1004"/>
        <v>1000</v>
      </c>
      <c r="N3070" s="23"/>
      <c r="O3070" s="23"/>
    </row>
    <row r="3071" spans="1:15">
      <c r="A3071" s="566"/>
      <c r="B3071" s="567" t="s">
        <v>788</v>
      </c>
      <c r="C3071" s="565"/>
      <c r="D3071" s="518" t="s">
        <v>789</v>
      </c>
      <c r="E3071" s="94">
        <f t="shared" si="982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345" t="s">
        <v>790</v>
      </c>
      <c r="C3072" s="1345"/>
      <c r="D3072" s="518" t="s">
        <v>791</v>
      </c>
      <c r="E3072" s="94">
        <f t="shared" si="982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792</v>
      </c>
      <c r="C3073" s="565"/>
      <c r="D3073" s="518" t="s">
        <v>793</v>
      </c>
      <c r="E3073" s="94">
        <f t="shared" ref="E3073:E3136" si="1005">G3073+H3073+I3073+J3073</f>
        <v>3258</v>
      </c>
      <c r="F3073" s="63"/>
      <c r="G3073" s="218">
        <f>G3026</f>
        <v>832</v>
      </c>
      <c r="H3073" s="218">
        <f t="shared" ref="H3073:M3073" si="1006">H3026</f>
        <v>832</v>
      </c>
      <c r="I3073" s="218">
        <f t="shared" si="1006"/>
        <v>830</v>
      </c>
      <c r="J3073" s="218">
        <f t="shared" si="1006"/>
        <v>764</v>
      </c>
      <c r="K3073" s="218">
        <f t="shared" si="1006"/>
        <v>3274</v>
      </c>
      <c r="L3073" s="218">
        <f t="shared" si="1006"/>
        <v>3274</v>
      </c>
      <c r="M3073" s="218">
        <f t="shared" si="1006"/>
        <v>3274</v>
      </c>
      <c r="N3073" s="23"/>
      <c r="O3073" s="23"/>
    </row>
    <row r="3074" spans="1:15">
      <c r="A3074" s="519"/>
      <c r="B3074" s="523" t="s">
        <v>794</v>
      </c>
      <c r="C3074" s="568"/>
      <c r="D3074" s="518" t="s">
        <v>795</v>
      </c>
      <c r="E3074" s="94">
        <f>G3074+H3074+I3074+J3074</f>
        <v>17070</v>
      </c>
      <c r="F3074" s="63"/>
      <c r="G3074" s="218">
        <f t="shared" ref="G3074:M3074" si="1007">G3064+G3030</f>
        <v>4500</v>
      </c>
      <c r="H3074" s="218">
        <f t="shared" si="1007"/>
        <v>4500</v>
      </c>
      <c r="I3074" s="218">
        <f t="shared" si="1007"/>
        <v>4500</v>
      </c>
      <c r="J3074" s="218">
        <f t="shared" si="1007"/>
        <v>3570</v>
      </c>
      <c r="K3074" s="218">
        <f t="shared" si="1007"/>
        <v>18711</v>
      </c>
      <c r="L3074" s="218">
        <f t="shared" si="1007"/>
        <v>20535</v>
      </c>
      <c r="M3074" s="218">
        <f t="shared" si="1007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05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796</v>
      </c>
      <c r="B3076" s="571"/>
      <c r="C3076" s="572"/>
      <c r="D3076" s="573" t="s">
        <v>588</v>
      </c>
      <c r="E3076" s="574">
        <f t="shared" si="1005"/>
        <v>14704</v>
      </c>
      <c r="F3076" s="575">
        <f t="shared" ref="F3076:M3077" si="1008">F3077</f>
        <v>0</v>
      </c>
      <c r="G3076" s="575">
        <f t="shared" si="1008"/>
        <v>4000</v>
      </c>
      <c r="H3076" s="575">
        <f t="shared" si="1008"/>
        <v>3800</v>
      </c>
      <c r="I3076" s="575">
        <f t="shared" si="1008"/>
        <v>3800</v>
      </c>
      <c r="J3076" s="575">
        <f t="shared" si="1008"/>
        <v>3104</v>
      </c>
      <c r="K3076" s="575">
        <f t="shared" si="1008"/>
        <v>13230</v>
      </c>
      <c r="L3076" s="575">
        <f t="shared" si="1008"/>
        <v>11575</v>
      </c>
      <c r="M3076" s="575">
        <f t="shared" si="1008"/>
        <v>9718</v>
      </c>
      <c r="N3076" s="23"/>
      <c r="O3076" s="23"/>
    </row>
    <row r="3077" spans="1:15">
      <c r="A3077" s="271"/>
      <c r="B3077" s="272" t="s">
        <v>524</v>
      </c>
      <c r="C3077" s="273"/>
      <c r="D3077" s="274"/>
      <c r="E3077" s="275">
        <f t="shared" si="1005"/>
        <v>14704</v>
      </c>
      <c r="F3077" s="276">
        <f t="shared" si="1008"/>
        <v>0</v>
      </c>
      <c r="G3077" s="276">
        <f t="shared" si="1008"/>
        <v>4000</v>
      </c>
      <c r="H3077" s="276">
        <f t="shared" si="1008"/>
        <v>3800</v>
      </c>
      <c r="I3077" s="276">
        <f t="shared" si="1008"/>
        <v>3800</v>
      </c>
      <c r="J3077" s="276">
        <f t="shared" si="1008"/>
        <v>3104</v>
      </c>
      <c r="K3077" s="276">
        <f t="shared" si="1008"/>
        <v>13230</v>
      </c>
      <c r="L3077" s="276">
        <f t="shared" si="1008"/>
        <v>11575</v>
      </c>
      <c r="M3077" s="276">
        <f t="shared" si="1008"/>
        <v>9718</v>
      </c>
      <c r="N3077" s="23"/>
      <c r="O3077" s="23"/>
    </row>
    <row r="3078" spans="1:15">
      <c r="A3078" s="277"/>
      <c r="B3078" s="269" t="s">
        <v>525</v>
      </c>
      <c r="C3078" s="278"/>
      <c r="D3078" s="279" t="s">
        <v>526</v>
      </c>
      <c r="E3078" s="22">
        <f t="shared" si="1005"/>
        <v>14704</v>
      </c>
      <c r="F3078" s="280">
        <f t="shared" ref="F3078:M3078" si="1009">F3079+F3080+F3081+F3086+F3090+F3092+F3104+F3110+F3117</f>
        <v>0</v>
      </c>
      <c r="G3078" s="280">
        <f t="shared" si="1009"/>
        <v>4000</v>
      </c>
      <c r="H3078" s="280">
        <f t="shared" si="1009"/>
        <v>3800</v>
      </c>
      <c r="I3078" s="280">
        <f t="shared" si="1009"/>
        <v>3800</v>
      </c>
      <c r="J3078" s="280">
        <f t="shared" si="1009"/>
        <v>3104</v>
      </c>
      <c r="K3078" s="280">
        <f t="shared" si="1009"/>
        <v>13230</v>
      </c>
      <c r="L3078" s="280">
        <f t="shared" si="1009"/>
        <v>11575</v>
      </c>
      <c r="M3078" s="280">
        <f t="shared" si="1009"/>
        <v>9718</v>
      </c>
      <c r="N3078" s="23"/>
      <c r="O3078" s="23"/>
    </row>
    <row r="3079" spans="1:15">
      <c r="A3079" s="578"/>
      <c r="B3079" s="579"/>
      <c r="C3079" s="580" t="s">
        <v>527</v>
      </c>
      <c r="D3079" s="581" t="s">
        <v>528</v>
      </c>
      <c r="E3079" s="40">
        <f t="shared" si="1005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529</v>
      </c>
      <c r="D3080" s="584" t="s">
        <v>530</v>
      </c>
      <c r="E3080" s="40">
        <f t="shared" si="1005"/>
        <v>0</v>
      </c>
      <c r="F3080" s="44"/>
      <c r="G3080" s="1017">
        <f>G1035</f>
        <v>0</v>
      </c>
      <c r="H3080" s="1017">
        <f t="shared" ref="H3080:M3080" si="1010">H1035</f>
        <v>0</v>
      </c>
      <c r="I3080" s="1017">
        <f t="shared" si="1010"/>
        <v>0</v>
      </c>
      <c r="J3080" s="1017">
        <f t="shared" si="1010"/>
        <v>0</v>
      </c>
      <c r="K3080" s="1017">
        <f t="shared" si="1010"/>
        <v>0</v>
      </c>
      <c r="L3080" s="1017">
        <f t="shared" si="1010"/>
        <v>0</v>
      </c>
      <c r="M3080" s="1017">
        <f t="shared" si="1010"/>
        <v>0</v>
      </c>
      <c r="N3080" s="23"/>
      <c r="O3080" s="23"/>
    </row>
    <row r="3081" spans="1:15">
      <c r="A3081" s="281"/>
      <c r="B3081" s="287" t="s">
        <v>531</v>
      </c>
      <c r="C3081" s="288"/>
      <c r="D3081" s="286" t="s">
        <v>532</v>
      </c>
      <c r="E3081" s="22">
        <f t="shared" si="1005"/>
        <v>14704</v>
      </c>
      <c r="F3081" s="280">
        <f t="shared" ref="F3081:M3081" si="1011">F3082+F3083+F3084</f>
        <v>0</v>
      </c>
      <c r="G3081" s="280">
        <f t="shared" si="1011"/>
        <v>4000</v>
      </c>
      <c r="H3081" s="280">
        <f t="shared" si="1011"/>
        <v>3800</v>
      </c>
      <c r="I3081" s="280">
        <f t="shared" si="1011"/>
        <v>3800</v>
      </c>
      <c r="J3081" s="280">
        <f t="shared" si="1011"/>
        <v>3104</v>
      </c>
      <c r="K3081" s="280">
        <f t="shared" si="1011"/>
        <v>13230</v>
      </c>
      <c r="L3081" s="280">
        <f t="shared" si="1011"/>
        <v>11575</v>
      </c>
      <c r="M3081" s="280">
        <f t="shared" si="1011"/>
        <v>9718</v>
      </c>
      <c r="N3081" s="23"/>
      <c r="O3081" s="23"/>
    </row>
    <row r="3082" spans="1:15">
      <c r="A3082" s="578"/>
      <c r="B3082" s="800" t="s">
        <v>533</v>
      </c>
      <c r="C3082" s="775"/>
      <c r="D3082" s="420" t="s">
        <v>534</v>
      </c>
      <c r="E3082" s="40">
        <f t="shared" si="1005"/>
        <v>14704</v>
      </c>
      <c r="F3082" s="63"/>
      <c r="G3082" s="63">
        <f t="shared" ref="G3082:M3083" si="1012">G1037</f>
        <v>4000</v>
      </c>
      <c r="H3082" s="63">
        <f t="shared" si="1012"/>
        <v>3800</v>
      </c>
      <c r="I3082" s="63">
        <f t="shared" si="1012"/>
        <v>3800</v>
      </c>
      <c r="J3082" s="63">
        <f t="shared" si="1012"/>
        <v>3104</v>
      </c>
      <c r="K3082" s="63">
        <f t="shared" si="1012"/>
        <v>13230</v>
      </c>
      <c r="L3082" s="63">
        <f t="shared" si="1012"/>
        <v>11575</v>
      </c>
      <c r="M3082" s="63">
        <f t="shared" si="1012"/>
        <v>9718</v>
      </c>
      <c r="N3082" s="23"/>
      <c r="O3082" s="23"/>
    </row>
    <row r="3083" spans="1:15">
      <c r="A3083" s="578"/>
      <c r="B3083" s="801" t="s">
        <v>535</v>
      </c>
      <c r="C3083" s="778"/>
      <c r="D3083" s="420" t="s">
        <v>129</v>
      </c>
      <c r="E3083" s="40">
        <f t="shared" si="1005"/>
        <v>0</v>
      </c>
      <c r="F3083" s="63"/>
      <c r="G3083" s="63">
        <f t="shared" si="1012"/>
        <v>0</v>
      </c>
      <c r="H3083" s="63">
        <f t="shared" si="1012"/>
        <v>0</v>
      </c>
      <c r="I3083" s="63">
        <f t="shared" si="1012"/>
        <v>0</v>
      </c>
      <c r="J3083" s="63">
        <f t="shared" si="1012"/>
        <v>0</v>
      </c>
      <c r="K3083" s="63">
        <f t="shared" si="1012"/>
        <v>0</v>
      </c>
      <c r="L3083" s="63">
        <f t="shared" si="1012"/>
        <v>0</v>
      </c>
      <c r="M3083" s="63">
        <f t="shared" si="1012"/>
        <v>0</v>
      </c>
      <c r="N3083" s="23"/>
      <c r="O3083" s="23"/>
    </row>
    <row r="3084" spans="1:15">
      <c r="A3084" s="578"/>
      <c r="B3084" s="800" t="s">
        <v>536</v>
      </c>
      <c r="C3084" s="777"/>
      <c r="D3084" s="420" t="s">
        <v>537</v>
      </c>
      <c r="E3084" s="40">
        <f t="shared" si="1005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05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538</v>
      </c>
      <c r="C3086" s="926"/>
      <c r="D3086" s="584" t="s">
        <v>539</v>
      </c>
      <c r="E3086" s="22">
        <f t="shared" si="1005"/>
        <v>0</v>
      </c>
      <c r="F3086" s="44">
        <f t="shared" ref="F3086:M3086" si="1013">F3087+F3088+F3089</f>
        <v>0</v>
      </c>
      <c r="G3086" s="44">
        <f t="shared" si="1013"/>
        <v>0</v>
      </c>
      <c r="H3086" s="44">
        <f t="shared" si="1013"/>
        <v>0</v>
      </c>
      <c r="I3086" s="44">
        <f t="shared" si="1013"/>
        <v>0</v>
      </c>
      <c r="J3086" s="44">
        <f t="shared" si="1013"/>
        <v>0</v>
      </c>
      <c r="K3086" s="44">
        <f t="shared" si="1013"/>
        <v>0</v>
      </c>
      <c r="L3086" s="44">
        <f t="shared" si="1013"/>
        <v>0</v>
      </c>
      <c r="M3086" s="44">
        <f t="shared" si="1013"/>
        <v>0</v>
      </c>
      <c r="N3086" s="23"/>
      <c r="O3086" s="23"/>
    </row>
    <row r="3087" spans="1:15" hidden="1">
      <c r="A3087" s="578"/>
      <c r="B3087" s="923"/>
      <c r="C3087" s="926" t="s">
        <v>540</v>
      </c>
      <c r="D3087" s="584" t="s">
        <v>541</v>
      </c>
      <c r="E3087" s="22">
        <f t="shared" si="1005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542</v>
      </c>
      <c r="D3088" s="1018" t="s">
        <v>543</v>
      </c>
      <c r="E3088" s="22">
        <f t="shared" si="1005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544</v>
      </c>
      <c r="D3089" s="640" t="s">
        <v>545</v>
      </c>
      <c r="E3089" s="22">
        <f t="shared" si="1005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546</v>
      </c>
      <c r="C3090" s="1019"/>
      <c r="D3090" s="1020" t="s">
        <v>547</v>
      </c>
      <c r="E3090" s="22">
        <f t="shared" si="1005"/>
        <v>0</v>
      </c>
      <c r="F3090" s="44">
        <f t="shared" ref="F3090:M3090" si="1014">F3091</f>
        <v>0</v>
      </c>
      <c r="G3090" s="44">
        <f t="shared" si="1014"/>
        <v>0</v>
      </c>
      <c r="H3090" s="44">
        <f t="shared" si="1014"/>
        <v>0</v>
      </c>
      <c r="I3090" s="44">
        <f t="shared" si="1014"/>
        <v>0</v>
      </c>
      <c r="J3090" s="44">
        <f t="shared" si="1014"/>
        <v>0</v>
      </c>
      <c r="K3090" s="44">
        <f t="shared" si="1014"/>
        <v>0</v>
      </c>
      <c r="L3090" s="44">
        <f t="shared" si="1014"/>
        <v>0</v>
      </c>
      <c r="M3090" s="44">
        <f t="shared" si="1014"/>
        <v>0</v>
      </c>
      <c r="N3090" s="23"/>
      <c r="O3090" s="23"/>
    </row>
    <row r="3091" spans="1:15" hidden="1">
      <c r="A3091" s="578"/>
      <c r="B3091" s="641" t="s">
        <v>548</v>
      </c>
      <c r="C3091" s="1021"/>
      <c r="D3091" s="1020" t="s">
        <v>549</v>
      </c>
      <c r="E3091" s="22">
        <f t="shared" si="1005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1" hidden="1">
      <c r="A3092" s="578"/>
      <c r="B3092" s="641"/>
      <c r="C3092" s="926" t="s">
        <v>550</v>
      </c>
      <c r="D3092" s="1020" t="s">
        <v>551</v>
      </c>
      <c r="E3092" s="22">
        <f t="shared" si="1005"/>
        <v>0</v>
      </c>
      <c r="F3092" s="44">
        <f t="shared" ref="F3092:M3092" si="1015">F3093</f>
        <v>0</v>
      </c>
      <c r="G3092" s="44">
        <f t="shared" si="1015"/>
        <v>0</v>
      </c>
      <c r="H3092" s="44">
        <f t="shared" si="1015"/>
        <v>0</v>
      </c>
      <c r="I3092" s="44">
        <f t="shared" si="1015"/>
        <v>0</v>
      </c>
      <c r="J3092" s="44">
        <f t="shared" si="1015"/>
        <v>0</v>
      </c>
      <c r="K3092" s="44">
        <f t="shared" si="1015"/>
        <v>0</v>
      </c>
      <c r="L3092" s="44">
        <f t="shared" si="1015"/>
        <v>0</v>
      </c>
      <c r="M3092" s="44">
        <f t="shared" si="1015"/>
        <v>0</v>
      </c>
      <c r="N3092" s="23"/>
      <c r="O3092" s="23"/>
    </row>
    <row r="3093" spans="1:15" hidden="1">
      <c r="A3093" s="578"/>
      <c r="B3093" s="1389" t="s">
        <v>764</v>
      </c>
      <c r="C3093" s="1390"/>
      <c r="D3093" s="643" t="s">
        <v>553</v>
      </c>
      <c r="E3093" s="22">
        <f t="shared" si="1005"/>
        <v>0</v>
      </c>
      <c r="F3093" s="44">
        <f t="shared" ref="F3093:M3093" si="1016">F3094+F3095+F3096+F3097+F3098+F3099+F3100+F3101+F3102+F3103</f>
        <v>0</v>
      </c>
      <c r="G3093" s="44">
        <f t="shared" si="1016"/>
        <v>0</v>
      </c>
      <c r="H3093" s="44">
        <f t="shared" si="1016"/>
        <v>0</v>
      </c>
      <c r="I3093" s="44">
        <f t="shared" si="1016"/>
        <v>0</v>
      </c>
      <c r="J3093" s="44">
        <f t="shared" si="1016"/>
        <v>0</v>
      </c>
      <c r="K3093" s="44">
        <f t="shared" si="1016"/>
        <v>0</v>
      </c>
      <c r="L3093" s="44">
        <f t="shared" si="1016"/>
        <v>0</v>
      </c>
      <c r="M3093" s="44">
        <f t="shared" si="1016"/>
        <v>0</v>
      </c>
      <c r="N3093" s="23"/>
      <c r="O3093" s="23"/>
    </row>
    <row r="3094" spans="1:15" hidden="1">
      <c r="A3094" s="578"/>
      <c r="B3094" s="916"/>
      <c r="C3094" s="917" t="s">
        <v>554</v>
      </c>
      <c r="D3094" s="918" t="s">
        <v>555</v>
      </c>
      <c r="E3094" s="22">
        <f t="shared" si="1005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556</v>
      </c>
      <c r="D3095" s="640" t="s">
        <v>557</v>
      </c>
      <c r="E3095" s="22">
        <f t="shared" si="1005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558</v>
      </c>
      <c r="D3096" s="643" t="s">
        <v>559</v>
      </c>
      <c r="E3096" s="22">
        <f t="shared" si="1005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560</v>
      </c>
      <c r="D3097" s="584" t="s">
        <v>561</v>
      </c>
      <c r="E3097" s="22">
        <f t="shared" si="1005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562</v>
      </c>
      <c r="D3098" s="584" t="s">
        <v>563</v>
      </c>
      <c r="E3098" s="22">
        <f t="shared" si="1005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1" hidden="1">
      <c r="A3099" s="578"/>
      <c r="B3099" s="923"/>
      <c r="C3099" s="926" t="s">
        <v>564</v>
      </c>
      <c r="D3099" s="584" t="s">
        <v>565</v>
      </c>
      <c r="E3099" s="22">
        <f t="shared" si="1005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1" hidden="1">
      <c r="A3100" s="578"/>
      <c r="B3100" s="923"/>
      <c r="C3100" s="926" t="s">
        <v>566</v>
      </c>
      <c r="D3100" s="584" t="s">
        <v>567</v>
      </c>
      <c r="E3100" s="22">
        <f t="shared" si="1005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1" hidden="1">
      <c r="A3101" s="578"/>
      <c r="B3101" s="927"/>
      <c r="C3101" s="926" t="s">
        <v>568</v>
      </c>
      <c r="D3101" s="584" t="s">
        <v>569</v>
      </c>
      <c r="E3101" s="22">
        <f t="shared" si="1005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1" hidden="1">
      <c r="A3102" s="578"/>
      <c r="B3102" s="927"/>
      <c r="C3102" s="926" t="s">
        <v>570</v>
      </c>
      <c r="D3102" s="584" t="s">
        <v>571</v>
      </c>
      <c r="E3102" s="22">
        <f t="shared" si="1005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idden="1">
      <c r="A3103" s="578"/>
      <c r="B3103" s="927"/>
      <c r="C3103" s="926" t="s">
        <v>572</v>
      </c>
      <c r="D3103" s="584" t="s">
        <v>573</v>
      </c>
      <c r="E3103" s="22">
        <f t="shared" si="1005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578</v>
      </c>
      <c r="D3104" s="286" t="s">
        <v>579</v>
      </c>
      <c r="E3104" s="22">
        <f t="shared" si="1005"/>
        <v>0</v>
      </c>
      <c r="F3104" s="44">
        <f t="shared" ref="F3104:M3104" si="1017">F3105+F3107</f>
        <v>0</v>
      </c>
      <c r="G3104" s="44">
        <f t="shared" si="1017"/>
        <v>0</v>
      </c>
      <c r="H3104" s="44">
        <f t="shared" si="1017"/>
        <v>0</v>
      </c>
      <c r="I3104" s="44">
        <f t="shared" si="1017"/>
        <v>0</v>
      </c>
      <c r="J3104" s="44">
        <f t="shared" si="1017"/>
        <v>0</v>
      </c>
      <c r="K3104" s="44">
        <f t="shared" si="1017"/>
        <v>0</v>
      </c>
      <c r="L3104" s="44">
        <f t="shared" si="1017"/>
        <v>0</v>
      </c>
      <c r="M3104" s="44">
        <f t="shared" si="1017"/>
        <v>0</v>
      </c>
      <c r="N3104" s="23"/>
      <c r="O3104" s="23"/>
    </row>
    <row r="3105" spans="1:15" hidden="1">
      <c r="A3105" s="578"/>
      <c r="B3105" s="927" t="s">
        <v>580</v>
      </c>
      <c r="C3105" s="926" t="s">
        <v>581</v>
      </c>
      <c r="D3105" s="584" t="s">
        <v>582</v>
      </c>
      <c r="E3105" s="22">
        <f t="shared" si="1005"/>
        <v>0</v>
      </c>
      <c r="F3105" s="44">
        <f t="shared" ref="F3105:M3105" si="1018">F3106</f>
        <v>0</v>
      </c>
      <c r="G3105" s="44">
        <f t="shared" si="1018"/>
        <v>0</v>
      </c>
      <c r="H3105" s="44">
        <f t="shared" si="1018"/>
        <v>0</v>
      </c>
      <c r="I3105" s="44">
        <f t="shared" si="1018"/>
        <v>0</v>
      </c>
      <c r="J3105" s="44">
        <f t="shared" si="1018"/>
        <v>0</v>
      </c>
      <c r="K3105" s="44">
        <f t="shared" si="1018"/>
        <v>0</v>
      </c>
      <c r="L3105" s="44">
        <f t="shared" si="1018"/>
        <v>0</v>
      </c>
      <c r="M3105" s="44">
        <f t="shared" si="1018"/>
        <v>0</v>
      </c>
      <c r="N3105" s="23"/>
      <c r="O3105" s="23"/>
    </row>
    <row r="3106" spans="1:15" hidden="1">
      <c r="A3106" s="578"/>
      <c r="B3106" s="927"/>
      <c r="C3106" s="294" t="s">
        <v>783</v>
      </c>
      <c r="D3106" s="584" t="s">
        <v>784</v>
      </c>
      <c r="E3106" s="22">
        <f t="shared" si="1005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587</v>
      </c>
      <c r="C3107" s="929"/>
      <c r="D3107" s="930" t="s">
        <v>588</v>
      </c>
      <c r="E3107" s="22">
        <f t="shared" si="1005"/>
        <v>0</v>
      </c>
      <c r="F3107" s="44">
        <f t="shared" ref="F3107:M3107" si="1019">F3108+F3109</f>
        <v>0</v>
      </c>
      <c r="G3107" s="44">
        <f t="shared" si="1019"/>
        <v>0</v>
      </c>
      <c r="H3107" s="44">
        <f t="shared" si="1019"/>
        <v>0</v>
      </c>
      <c r="I3107" s="44">
        <f t="shared" si="1019"/>
        <v>0</v>
      </c>
      <c r="J3107" s="44">
        <f t="shared" si="1019"/>
        <v>0</v>
      </c>
      <c r="K3107" s="44">
        <f t="shared" si="1019"/>
        <v>0</v>
      </c>
      <c r="L3107" s="44">
        <f t="shared" si="1019"/>
        <v>0</v>
      </c>
      <c r="M3107" s="44">
        <f t="shared" si="1019"/>
        <v>0</v>
      </c>
      <c r="N3107" s="23"/>
      <c r="O3107" s="23"/>
    </row>
    <row r="3108" spans="1:15" hidden="1">
      <c r="A3108" s="578"/>
      <c r="B3108" s="928"/>
      <c r="C3108" s="929" t="s">
        <v>589</v>
      </c>
      <c r="D3108" s="930" t="s">
        <v>590</v>
      </c>
      <c r="E3108" s="22">
        <f t="shared" si="1005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591</v>
      </c>
      <c r="D3109" s="640" t="s">
        <v>592</v>
      </c>
      <c r="E3109" s="22">
        <f t="shared" si="1005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593</v>
      </c>
      <c r="C3110" s="923"/>
      <c r="D3110" s="643" t="s">
        <v>594</v>
      </c>
      <c r="E3110" s="22">
        <f t="shared" si="1005"/>
        <v>0</v>
      </c>
      <c r="F3110" s="44">
        <f t="shared" ref="F3110:M3110" si="1020">F3111</f>
        <v>0</v>
      </c>
      <c r="G3110" s="44">
        <f t="shared" si="1020"/>
        <v>0</v>
      </c>
      <c r="H3110" s="44">
        <f t="shared" si="1020"/>
        <v>0</v>
      </c>
      <c r="I3110" s="44">
        <f t="shared" si="1020"/>
        <v>0</v>
      </c>
      <c r="J3110" s="44">
        <f t="shared" si="1020"/>
        <v>0</v>
      </c>
      <c r="K3110" s="44">
        <f t="shared" si="1020"/>
        <v>0</v>
      </c>
      <c r="L3110" s="44">
        <f t="shared" si="1020"/>
        <v>0</v>
      </c>
      <c r="M3110" s="44">
        <f t="shared" si="1020"/>
        <v>0</v>
      </c>
      <c r="N3110" s="23"/>
      <c r="O3110" s="23"/>
    </row>
    <row r="3111" spans="1:15" hidden="1">
      <c r="A3111" s="578"/>
      <c r="B3111" s="933" t="s">
        <v>595</v>
      </c>
      <c r="C3111" s="924"/>
      <c r="D3111" s="584" t="s">
        <v>596</v>
      </c>
      <c r="E3111" s="22">
        <f t="shared" si="1005"/>
        <v>0</v>
      </c>
      <c r="F3111" s="44">
        <f t="shared" ref="F3111:M3111" si="1021">F3112+F3113+F3114+F3115</f>
        <v>0</v>
      </c>
      <c r="G3111" s="44">
        <f t="shared" si="1021"/>
        <v>0</v>
      </c>
      <c r="H3111" s="44">
        <f t="shared" si="1021"/>
        <v>0</v>
      </c>
      <c r="I3111" s="44">
        <f t="shared" si="1021"/>
        <v>0</v>
      </c>
      <c r="J3111" s="44">
        <f t="shared" si="1021"/>
        <v>0</v>
      </c>
      <c r="K3111" s="44">
        <f t="shared" si="1021"/>
        <v>0</v>
      </c>
      <c r="L3111" s="44">
        <f t="shared" si="1021"/>
        <v>0</v>
      </c>
      <c r="M3111" s="44">
        <f t="shared" si="1021"/>
        <v>0</v>
      </c>
      <c r="N3111" s="23"/>
      <c r="O3111" s="23"/>
    </row>
    <row r="3112" spans="1:15" hidden="1">
      <c r="A3112" s="578"/>
      <c r="B3112" s="648"/>
      <c r="C3112" s="924" t="s">
        <v>597</v>
      </c>
      <c r="D3112" s="584" t="s">
        <v>598</v>
      </c>
      <c r="E3112" s="22">
        <f t="shared" si="1005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599</v>
      </c>
      <c r="D3113" s="643" t="s">
        <v>600</v>
      </c>
      <c r="E3113" s="22">
        <f t="shared" si="1005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601</v>
      </c>
      <c r="D3114" s="643" t="s">
        <v>602</v>
      </c>
      <c r="E3114" s="22">
        <f t="shared" si="1005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603</v>
      </c>
      <c r="D3115" s="584" t="s">
        <v>604</v>
      </c>
      <c r="E3115" s="22">
        <f t="shared" si="1005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05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797</v>
      </c>
      <c r="C3117" s="935"/>
      <c r="D3117" s="584" t="s">
        <v>606</v>
      </c>
      <c r="E3117" s="22">
        <f t="shared" si="1005"/>
        <v>0</v>
      </c>
      <c r="F3117" s="44">
        <f t="shared" ref="F3117:M3117" si="1022">F3118+F3119+F3120+F3121+F3122+F3123+F3124+F3125+F3126</f>
        <v>0</v>
      </c>
      <c r="G3117" s="44">
        <f t="shared" si="1022"/>
        <v>0</v>
      </c>
      <c r="H3117" s="44">
        <f t="shared" si="1022"/>
        <v>0</v>
      </c>
      <c r="I3117" s="44">
        <f t="shared" si="1022"/>
        <v>0</v>
      </c>
      <c r="J3117" s="44">
        <f t="shared" si="1022"/>
        <v>0</v>
      </c>
      <c r="K3117" s="44">
        <f t="shared" si="1022"/>
        <v>0</v>
      </c>
      <c r="L3117" s="44">
        <f t="shared" si="1022"/>
        <v>0</v>
      </c>
      <c r="M3117" s="44">
        <f t="shared" si="1022"/>
        <v>0</v>
      </c>
      <c r="N3117" s="23"/>
      <c r="O3117" s="23"/>
    </row>
    <row r="3118" spans="1:15" hidden="1">
      <c r="A3118" s="578"/>
      <c r="B3118" s="936" t="s">
        <v>607</v>
      </c>
      <c r="C3118" s="935"/>
      <c r="D3118" s="584" t="s">
        <v>608</v>
      </c>
      <c r="E3118" s="22">
        <f t="shared" si="1005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609</v>
      </c>
      <c r="C3119" s="935"/>
      <c r="D3119" s="650" t="s">
        <v>610</v>
      </c>
      <c r="E3119" s="22">
        <f t="shared" si="1005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611</v>
      </c>
      <c r="C3120" s="938"/>
      <c r="D3120" s="640" t="s">
        <v>612</v>
      </c>
      <c r="E3120" s="22">
        <f t="shared" si="1005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613</v>
      </c>
      <c r="C3121" s="939"/>
      <c r="D3121" s="643" t="s">
        <v>614</v>
      </c>
      <c r="E3121" s="22">
        <f t="shared" si="1005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615</v>
      </c>
      <c r="C3122" s="939"/>
      <c r="D3122" s="643" t="s">
        <v>616</v>
      </c>
      <c r="E3122" s="22">
        <f t="shared" si="1005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617</v>
      </c>
      <c r="C3123" s="942"/>
      <c r="D3123" s="643" t="s">
        <v>618</v>
      </c>
      <c r="E3123" s="22">
        <f t="shared" si="1005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621</v>
      </c>
      <c r="C3124" s="942"/>
      <c r="D3124" s="643" t="s">
        <v>622</v>
      </c>
      <c r="E3124" s="22">
        <f t="shared" si="1005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623</v>
      </c>
      <c r="C3125" s="939"/>
      <c r="D3125" s="643" t="s">
        <v>624</v>
      </c>
      <c r="E3125" s="22">
        <f t="shared" si="1005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625</v>
      </c>
      <c r="C3126" s="939"/>
      <c r="D3126" s="643" t="s">
        <v>626</v>
      </c>
      <c r="E3126" s="22">
        <f t="shared" si="1005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629</v>
      </c>
      <c r="C3127" s="943"/>
      <c r="D3127" s="643" t="s">
        <v>630</v>
      </c>
      <c r="E3127" s="22">
        <f t="shared" si="1005"/>
        <v>0</v>
      </c>
      <c r="F3127" s="44">
        <f t="shared" ref="F3127:M3127" si="1023">F3128+F3132</f>
        <v>0</v>
      </c>
      <c r="G3127" s="44">
        <f t="shared" si="1023"/>
        <v>0</v>
      </c>
      <c r="H3127" s="44">
        <f t="shared" si="1023"/>
        <v>0</v>
      </c>
      <c r="I3127" s="44">
        <f t="shared" si="1023"/>
        <v>0</v>
      </c>
      <c r="J3127" s="44">
        <f t="shared" si="1023"/>
        <v>0</v>
      </c>
      <c r="K3127" s="44">
        <f t="shared" si="1023"/>
        <v>0</v>
      </c>
      <c r="L3127" s="44">
        <f t="shared" si="1023"/>
        <v>0</v>
      </c>
      <c r="M3127" s="44">
        <f t="shared" si="1023"/>
        <v>0</v>
      </c>
      <c r="N3127" s="23"/>
      <c r="O3127" s="23"/>
    </row>
    <row r="3128" spans="1:15" hidden="1">
      <c r="A3128" s="578"/>
      <c r="B3128" s="927" t="s">
        <v>798</v>
      </c>
      <c r="C3128" s="943"/>
      <c r="D3128" s="643" t="s">
        <v>632</v>
      </c>
      <c r="E3128" s="22">
        <f t="shared" si="1005"/>
        <v>0</v>
      </c>
      <c r="F3128" s="44">
        <f t="shared" ref="F3128:M3128" si="1024">F3129+F3130</f>
        <v>0</v>
      </c>
      <c r="G3128" s="44">
        <f t="shared" si="1024"/>
        <v>0</v>
      </c>
      <c r="H3128" s="44">
        <f t="shared" si="1024"/>
        <v>0</v>
      </c>
      <c r="I3128" s="44">
        <f t="shared" si="1024"/>
        <v>0</v>
      </c>
      <c r="J3128" s="44">
        <f t="shared" si="1024"/>
        <v>0</v>
      </c>
      <c r="K3128" s="44">
        <f t="shared" si="1024"/>
        <v>0</v>
      </c>
      <c r="L3128" s="44">
        <f t="shared" si="1024"/>
        <v>0</v>
      </c>
      <c r="M3128" s="44">
        <f t="shared" si="1024"/>
        <v>0</v>
      </c>
      <c r="N3128" s="23"/>
      <c r="O3128" s="23"/>
    </row>
    <row r="3129" spans="1:15" ht="0.75" hidden="1" customHeight="1">
      <c r="A3129" s="578"/>
      <c r="B3129" s="933"/>
      <c r="C3129" s="944" t="s">
        <v>633</v>
      </c>
      <c r="D3129" s="643" t="s">
        <v>634</v>
      </c>
      <c r="E3129" s="22">
        <f t="shared" si="1005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635</v>
      </c>
      <c r="C3130" s="946"/>
      <c r="D3130" s="584" t="s">
        <v>636</v>
      </c>
      <c r="E3130" s="22">
        <f t="shared" si="1005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05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799</v>
      </c>
      <c r="C3132" s="950"/>
      <c r="D3132" s="643" t="s">
        <v>638</v>
      </c>
      <c r="E3132" s="22">
        <f t="shared" si="1005"/>
        <v>0</v>
      </c>
      <c r="F3132" s="44">
        <f t="shared" ref="F3132:M3132" si="1025">F3133+F3134</f>
        <v>0</v>
      </c>
      <c r="G3132" s="44">
        <f t="shared" si="1025"/>
        <v>0</v>
      </c>
      <c r="H3132" s="44">
        <f t="shared" si="1025"/>
        <v>0</v>
      </c>
      <c r="I3132" s="44">
        <f t="shared" si="1025"/>
        <v>0</v>
      </c>
      <c r="J3132" s="44">
        <f t="shared" si="1025"/>
        <v>0</v>
      </c>
      <c r="K3132" s="44">
        <f t="shared" si="1025"/>
        <v>0</v>
      </c>
      <c r="L3132" s="44">
        <f t="shared" si="1025"/>
        <v>0</v>
      </c>
      <c r="M3132" s="44">
        <f t="shared" si="1025"/>
        <v>0</v>
      </c>
      <c r="N3132" s="23"/>
      <c r="O3132" s="23"/>
    </row>
    <row r="3133" spans="1:15" hidden="1">
      <c r="A3133" s="578"/>
      <c r="B3133" s="940" t="s">
        <v>639</v>
      </c>
      <c r="C3133" s="939"/>
      <c r="D3133" s="643" t="s">
        <v>640</v>
      </c>
      <c r="E3133" s="22">
        <f t="shared" si="1005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641</v>
      </c>
      <c r="C3134" s="926"/>
      <c r="D3134" s="584" t="s">
        <v>642</v>
      </c>
      <c r="E3134" s="22">
        <f t="shared" si="1005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917</v>
      </c>
      <c r="C3135" s="327"/>
      <c r="D3135" s="286" t="s">
        <v>644</v>
      </c>
      <c r="E3135" s="22">
        <f t="shared" si="1005"/>
        <v>0</v>
      </c>
      <c r="F3135" s="280">
        <f t="shared" ref="F3135:M3135" si="1026">F3136</f>
        <v>0</v>
      </c>
      <c r="G3135" s="280">
        <f t="shared" si="1026"/>
        <v>0</v>
      </c>
      <c r="H3135" s="280">
        <f t="shared" si="1026"/>
        <v>0</v>
      </c>
      <c r="I3135" s="280">
        <f t="shared" si="1026"/>
        <v>0</v>
      </c>
      <c r="J3135" s="280">
        <f t="shared" si="1026"/>
        <v>0</v>
      </c>
      <c r="K3135" s="280">
        <f t="shared" si="1026"/>
        <v>0</v>
      </c>
      <c r="L3135" s="280">
        <f t="shared" si="1026"/>
        <v>0</v>
      </c>
      <c r="M3135" s="280">
        <f t="shared" si="1026"/>
        <v>0</v>
      </c>
      <c r="N3135" s="23"/>
      <c r="O3135" s="23"/>
    </row>
    <row r="3136" spans="1:15">
      <c r="A3136" s="578"/>
      <c r="B3136" s="475" t="s">
        <v>645</v>
      </c>
      <c r="C3136" s="642"/>
      <c r="D3136" s="584" t="s">
        <v>646</v>
      </c>
      <c r="E3136" s="22">
        <f t="shared" si="1005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351" t="s">
        <v>804</v>
      </c>
      <c r="B3137" s="1352"/>
      <c r="C3137" s="1353"/>
      <c r="D3137" s="665" t="s">
        <v>701</v>
      </c>
      <c r="E3137" s="100">
        <f t="shared" ref="E3137:E3200" si="1027">G3137+H3137+I3137+J3137</f>
        <v>0</v>
      </c>
      <c r="F3137" s="575">
        <f t="shared" ref="F3137:M3137" si="1028">F3199+F3200+F3201</f>
        <v>0</v>
      </c>
      <c r="G3137" s="575">
        <f t="shared" si="1028"/>
        <v>0</v>
      </c>
      <c r="H3137" s="575">
        <f t="shared" si="1028"/>
        <v>0</v>
      </c>
      <c r="I3137" s="575">
        <f t="shared" si="1028"/>
        <v>0</v>
      </c>
      <c r="J3137" s="575">
        <f t="shared" si="1028"/>
        <v>0</v>
      </c>
      <c r="K3137" s="575">
        <f t="shared" si="1028"/>
        <v>0</v>
      </c>
      <c r="L3137" s="575">
        <f t="shared" si="1028"/>
        <v>0</v>
      </c>
      <c r="M3137" s="575">
        <f t="shared" si="1028"/>
        <v>0</v>
      </c>
      <c r="N3137" s="23"/>
      <c r="O3137" s="23"/>
    </row>
    <row r="3138" spans="1:15">
      <c r="A3138" s="667"/>
      <c r="B3138" s="668" t="s">
        <v>524</v>
      </c>
      <c r="C3138" s="1022"/>
      <c r="D3138" s="729"/>
      <c r="E3138" s="22">
        <f t="shared" si="1027"/>
        <v>0</v>
      </c>
      <c r="F3138" s="671">
        <f t="shared" ref="F3138:M3138" si="1029">F3139</f>
        <v>0</v>
      </c>
      <c r="G3138" s="671">
        <f t="shared" si="1029"/>
        <v>0</v>
      </c>
      <c r="H3138" s="671">
        <f t="shared" si="1029"/>
        <v>0</v>
      </c>
      <c r="I3138" s="671">
        <f t="shared" si="1029"/>
        <v>0</v>
      </c>
      <c r="J3138" s="671">
        <f t="shared" si="1029"/>
        <v>0</v>
      </c>
      <c r="K3138" s="671">
        <f t="shared" si="1029"/>
        <v>0</v>
      </c>
      <c r="L3138" s="671">
        <f t="shared" si="1029"/>
        <v>0</v>
      </c>
      <c r="M3138" s="671">
        <f t="shared" si="1029"/>
        <v>0</v>
      </c>
      <c r="N3138" s="23"/>
      <c r="O3138" s="23"/>
    </row>
    <row r="3139" spans="1:15">
      <c r="A3139" s="577"/>
      <c r="B3139" s="269" t="s">
        <v>525</v>
      </c>
      <c r="C3139" s="278"/>
      <c r="D3139" s="279" t="s">
        <v>526</v>
      </c>
      <c r="E3139" s="22">
        <f t="shared" si="1027"/>
        <v>0</v>
      </c>
      <c r="F3139" s="280">
        <f t="shared" ref="F3139:M3139" si="1030">F3140+F3141+F3142+F3147+F3151+F3153+F3165+F3171+F3178</f>
        <v>0</v>
      </c>
      <c r="G3139" s="280">
        <f t="shared" si="1030"/>
        <v>0</v>
      </c>
      <c r="H3139" s="280">
        <f t="shared" si="1030"/>
        <v>0</v>
      </c>
      <c r="I3139" s="280">
        <f t="shared" si="1030"/>
        <v>0</v>
      </c>
      <c r="J3139" s="280">
        <f t="shared" si="1030"/>
        <v>0</v>
      </c>
      <c r="K3139" s="280">
        <f t="shared" si="1030"/>
        <v>0</v>
      </c>
      <c r="L3139" s="280">
        <f t="shared" si="1030"/>
        <v>0</v>
      </c>
      <c r="M3139" s="280">
        <f t="shared" si="1030"/>
        <v>0</v>
      </c>
      <c r="N3139" s="23"/>
      <c r="O3139" s="23"/>
    </row>
    <row r="3140" spans="1:15">
      <c r="A3140" s="578"/>
      <c r="B3140" s="269"/>
      <c r="C3140" s="282" t="s">
        <v>527</v>
      </c>
      <c r="D3140" s="283" t="s">
        <v>528</v>
      </c>
      <c r="E3140" s="22">
        <f t="shared" si="1027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529</v>
      </c>
      <c r="D3141" s="286" t="s">
        <v>530</v>
      </c>
      <c r="E3141" s="22">
        <f t="shared" si="1027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531</v>
      </c>
      <c r="C3142" s="288"/>
      <c r="D3142" s="286" t="s">
        <v>532</v>
      </c>
      <c r="E3142" s="22">
        <f t="shared" si="1027"/>
        <v>0</v>
      </c>
      <c r="F3142" s="280">
        <f t="shared" ref="F3142:M3142" si="1031">F3143+F3144+F3145</f>
        <v>0</v>
      </c>
      <c r="G3142" s="280">
        <f t="shared" si="1031"/>
        <v>0</v>
      </c>
      <c r="H3142" s="280">
        <f t="shared" si="1031"/>
        <v>0</v>
      </c>
      <c r="I3142" s="280">
        <f t="shared" si="1031"/>
        <v>0</v>
      </c>
      <c r="J3142" s="280">
        <f t="shared" si="1031"/>
        <v>0</v>
      </c>
      <c r="K3142" s="280">
        <f t="shared" si="1031"/>
        <v>0</v>
      </c>
      <c r="L3142" s="280">
        <f t="shared" si="1031"/>
        <v>0</v>
      </c>
      <c r="M3142" s="280">
        <f t="shared" si="1031"/>
        <v>0</v>
      </c>
      <c r="N3142" s="23"/>
      <c r="O3142" s="23"/>
    </row>
    <row r="3143" spans="1:15" hidden="1">
      <c r="A3143" s="578"/>
      <c r="B3143" s="289" t="s">
        <v>533</v>
      </c>
      <c r="C3143" s="288"/>
      <c r="D3143" s="286" t="s">
        <v>534</v>
      </c>
      <c r="E3143" s="22">
        <f t="shared" si="1027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535</v>
      </c>
      <c r="C3144" s="291"/>
      <c r="D3144" s="303" t="s">
        <v>129</v>
      </c>
      <c r="E3144" s="22">
        <f t="shared" si="1027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536</v>
      </c>
      <c r="C3145" s="292"/>
      <c r="D3145" s="286" t="s">
        <v>537</v>
      </c>
      <c r="E3145" s="22">
        <f t="shared" si="1027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27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538</v>
      </c>
      <c r="C3147" s="292"/>
      <c r="D3147" s="286" t="s">
        <v>539</v>
      </c>
      <c r="E3147" s="22">
        <f t="shared" si="1027"/>
        <v>0</v>
      </c>
      <c r="F3147" s="280">
        <f t="shared" ref="F3147:M3147" si="1032">F3148+F3149+F3150</f>
        <v>0</v>
      </c>
      <c r="G3147" s="280">
        <f t="shared" si="1032"/>
        <v>0</v>
      </c>
      <c r="H3147" s="280">
        <f t="shared" si="1032"/>
        <v>0</v>
      </c>
      <c r="I3147" s="280">
        <f t="shared" si="1032"/>
        <v>0</v>
      </c>
      <c r="J3147" s="280">
        <f t="shared" si="1032"/>
        <v>0</v>
      </c>
      <c r="K3147" s="280">
        <f t="shared" si="1032"/>
        <v>0</v>
      </c>
      <c r="L3147" s="280">
        <f t="shared" si="1032"/>
        <v>0</v>
      </c>
      <c r="M3147" s="280">
        <f t="shared" si="1032"/>
        <v>0</v>
      </c>
      <c r="N3147" s="23"/>
      <c r="O3147" s="23"/>
    </row>
    <row r="3148" spans="1:15" ht="0.75" customHeight="1">
      <c r="A3148" s="578"/>
      <c r="B3148" s="289"/>
      <c r="C3148" s="292" t="s">
        <v>540</v>
      </c>
      <c r="D3148" s="286" t="s">
        <v>541</v>
      </c>
      <c r="E3148" s="22">
        <f t="shared" si="1027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542</v>
      </c>
      <c r="D3149" s="295" t="s">
        <v>543</v>
      </c>
      <c r="E3149" s="22">
        <f t="shared" si="1027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544</v>
      </c>
      <c r="D3150" s="297" t="s">
        <v>545</v>
      </c>
      <c r="E3150" s="22">
        <f t="shared" si="1027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546</v>
      </c>
      <c r="C3151" s="299"/>
      <c r="D3151" s="300" t="s">
        <v>547</v>
      </c>
      <c r="E3151" s="22">
        <f t="shared" si="1027"/>
        <v>0</v>
      </c>
      <c r="F3151" s="280">
        <f t="shared" ref="F3151:M3151" si="1033">F3152</f>
        <v>0</v>
      </c>
      <c r="G3151" s="280">
        <f t="shared" si="1033"/>
        <v>0</v>
      </c>
      <c r="H3151" s="280">
        <f t="shared" si="1033"/>
        <v>0</v>
      </c>
      <c r="I3151" s="280">
        <f t="shared" si="1033"/>
        <v>0</v>
      </c>
      <c r="J3151" s="280">
        <f t="shared" si="1033"/>
        <v>0</v>
      </c>
      <c r="K3151" s="280">
        <f t="shared" si="1033"/>
        <v>0</v>
      </c>
      <c r="L3151" s="280">
        <f t="shared" si="1033"/>
        <v>0</v>
      </c>
      <c r="M3151" s="280">
        <f t="shared" si="1033"/>
        <v>0</v>
      </c>
      <c r="N3151" s="23"/>
      <c r="O3151" s="23"/>
    </row>
    <row r="3152" spans="1:15" hidden="1">
      <c r="A3152" s="578"/>
      <c r="B3152" s="301" t="s">
        <v>548</v>
      </c>
      <c r="C3152" s="302"/>
      <c r="D3152" s="300" t="s">
        <v>549</v>
      </c>
      <c r="E3152" s="22">
        <f t="shared" si="1027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1">
      <c r="A3153" s="578"/>
      <c r="B3153" s="301"/>
      <c r="C3153" s="292" t="s">
        <v>550</v>
      </c>
      <c r="D3153" s="300" t="s">
        <v>551</v>
      </c>
      <c r="E3153" s="22">
        <f t="shared" si="1027"/>
        <v>0</v>
      </c>
      <c r="F3153" s="280">
        <f t="shared" ref="F3153:M3153" si="1034">F3154</f>
        <v>0</v>
      </c>
      <c r="G3153" s="280">
        <f t="shared" si="1034"/>
        <v>0</v>
      </c>
      <c r="H3153" s="280">
        <f t="shared" si="1034"/>
        <v>0</v>
      </c>
      <c r="I3153" s="280">
        <f t="shared" si="1034"/>
        <v>0</v>
      </c>
      <c r="J3153" s="280">
        <f t="shared" si="1034"/>
        <v>0</v>
      </c>
      <c r="K3153" s="280">
        <f t="shared" si="1034"/>
        <v>0</v>
      </c>
      <c r="L3153" s="280">
        <f t="shared" si="1034"/>
        <v>0</v>
      </c>
      <c r="M3153" s="280">
        <f t="shared" si="1034"/>
        <v>0</v>
      </c>
      <c r="N3153" s="23"/>
      <c r="O3153" s="23"/>
    </row>
    <row r="3154" spans="1:15">
      <c r="A3154" s="578"/>
      <c r="B3154" s="1304" t="s">
        <v>805</v>
      </c>
      <c r="C3154" s="1305"/>
      <c r="D3154" s="303" t="s">
        <v>553</v>
      </c>
      <c r="E3154" s="22">
        <f t="shared" si="1027"/>
        <v>0</v>
      </c>
      <c r="F3154" s="280">
        <f t="shared" ref="F3154:M3154" si="1035">F3155+F3156+F3157+F3158+F3159+F3160+F3161+F3162+F3163+F3164</f>
        <v>0</v>
      </c>
      <c r="G3154" s="280">
        <f t="shared" si="1035"/>
        <v>0</v>
      </c>
      <c r="H3154" s="280">
        <f t="shared" si="1035"/>
        <v>0</v>
      </c>
      <c r="I3154" s="280">
        <f t="shared" si="1035"/>
        <v>0</v>
      </c>
      <c r="J3154" s="280">
        <f t="shared" si="1035"/>
        <v>0</v>
      </c>
      <c r="K3154" s="280">
        <f t="shared" si="1035"/>
        <v>0</v>
      </c>
      <c r="L3154" s="280">
        <f t="shared" si="1035"/>
        <v>0</v>
      </c>
      <c r="M3154" s="280">
        <f t="shared" si="1035"/>
        <v>0</v>
      </c>
      <c r="N3154" s="23"/>
      <c r="O3154" s="23"/>
    </row>
    <row r="3155" spans="1:15" hidden="1">
      <c r="A3155" s="578"/>
      <c r="B3155" s="916"/>
      <c r="C3155" s="917" t="s">
        <v>554</v>
      </c>
      <c r="D3155" s="918" t="s">
        <v>555</v>
      </c>
      <c r="E3155" s="40">
        <f t="shared" si="1027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556</v>
      </c>
      <c r="D3156" s="640" t="s">
        <v>557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558</v>
      </c>
      <c r="D3157" s="643" t="s">
        <v>559</v>
      </c>
      <c r="E3157" s="40">
        <f t="shared" si="1027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560</v>
      </c>
      <c r="D3158" s="584" t="s">
        <v>561</v>
      </c>
      <c r="E3158" s="40">
        <f t="shared" si="1027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562</v>
      </c>
      <c r="D3159" s="584" t="s">
        <v>563</v>
      </c>
      <c r="E3159" s="40">
        <f t="shared" si="1027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1" hidden="1">
      <c r="A3160" s="578"/>
      <c r="B3160" s="923"/>
      <c r="C3160" s="926" t="s">
        <v>564</v>
      </c>
      <c r="D3160" s="584" t="s">
        <v>565</v>
      </c>
      <c r="E3160" s="40">
        <f t="shared" si="1027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1" hidden="1">
      <c r="A3161" s="578"/>
      <c r="B3161" s="923"/>
      <c r="C3161" s="926" t="s">
        <v>566</v>
      </c>
      <c r="D3161" s="584" t="s">
        <v>567</v>
      </c>
      <c r="E3161" s="40">
        <f t="shared" si="1027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1" hidden="1">
      <c r="A3162" s="578"/>
      <c r="B3162" s="927"/>
      <c r="C3162" s="926" t="s">
        <v>568</v>
      </c>
      <c r="D3162" s="584" t="s">
        <v>569</v>
      </c>
      <c r="E3162" s="40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1" hidden="1">
      <c r="A3163" s="578"/>
      <c r="B3163" s="927"/>
      <c r="C3163" s="926" t="s">
        <v>570</v>
      </c>
      <c r="D3163" s="584" t="s">
        <v>571</v>
      </c>
      <c r="E3163" s="40">
        <f t="shared" si="1027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idden="1">
      <c r="A3164" s="578"/>
      <c r="B3164" s="927"/>
      <c r="C3164" s="926" t="s">
        <v>572</v>
      </c>
      <c r="D3164" s="584" t="s">
        <v>573</v>
      </c>
      <c r="E3164" s="40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578</v>
      </c>
      <c r="D3165" s="286" t="s">
        <v>579</v>
      </c>
      <c r="E3165" s="22">
        <f t="shared" si="1027"/>
        <v>0</v>
      </c>
      <c r="F3165" s="280">
        <f t="shared" ref="F3165:M3165" si="1036">F3166+F3168</f>
        <v>0</v>
      </c>
      <c r="G3165" s="280">
        <f t="shared" si="1036"/>
        <v>0</v>
      </c>
      <c r="H3165" s="280">
        <f t="shared" si="1036"/>
        <v>0</v>
      </c>
      <c r="I3165" s="280">
        <f t="shared" si="1036"/>
        <v>0</v>
      </c>
      <c r="J3165" s="280">
        <f t="shared" si="1036"/>
        <v>0</v>
      </c>
      <c r="K3165" s="280">
        <f t="shared" si="1036"/>
        <v>0</v>
      </c>
      <c r="L3165" s="280">
        <f t="shared" si="1036"/>
        <v>0</v>
      </c>
      <c r="M3165" s="280">
        <f t="shared" si="1036"/>
        <v>0</v>
      </c>
      <c r="N3165" s="23"/>
      <c r="O3165" s="23"/>
    </row>
    <row r="3166" spans="1:15" hidden="1">
      <c r="A3166" s="578"/>
      <c r="B3166" s="312" t="s">
        <v>580</v>
      </c>
      <c r="C3166" s="292" t="s">
        <v>581</v>
      </c>
      <c r="D3166" s="286" t="s">
        <v>582</v>
      </c>
      <c r="E3166" s="22">
        <f t="shared" si="1027"/>
        <v>0</v>
      </c>
      <c r="F3166" s="280">
        <f t="shared" ref="F3166:M3166" si="1037">F3167</f>
        <v>0</v>
      </c>
      <c r="G3166" s="280">
        <f t="shared" si="1037"/>
        <v>0</v>
      </c>
      <c r="H3166" s="280">
        <f t="shared" si="1037"/>
        <v>0</v>
      </c>
      <c r="I3166" s="280">
        <f t="shared" si="1037"/>
        <v>0</v>
      </c>
      <c r="J3166" s="280">
        <f t="shared" si="1037"/>
        <v>0</v>
      </c>
      <c r="K3166" s="280">
        <f t="shared" si="1037"/>
        <v>0</v>
      </c>
      <c r="L3166" s="280">
        <f t="shared" si="1037"/>
        <v>0</v>
      </c>
      <c r="M3166" s="280">
        <f t="shared" si="1037"/>
        <v>0</v>
      </c>
      <c r="N3166" s="23"/>
      <c r="O3166" s="23"/>
    </row>
    <row r="3167" spans="1:15" hidden="1">
      <c r="A3167" s="578"/>
      <c r="B3167" s="927"/>
      <c r="C3167" s="594" t="s">
        <v>783</v>
      </c>
      <c r="D3167" s="584" t="s">
        <v>784</v>
      </c>
      <c r="E3167" s="100">
        <f t="shared" si="1027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587</v>
      </c>
      <c r="C3168" s="319"/>
      <c r="D3168" s="320" t="s">
        <v>588</v>
      </c>
      <c r="E3168" s="22">
        <f t="shared" si="1027"/>
        <v>0</v>
      </c>
      <c r="F3168" s="280">
        <f t="shared" ref="F3168:M3168" si="1038">F3169+F3170</f>
        <v>0</v>
      </c>
      <c r="G3168" s="280">
        <f t="shared" si="1038"/>
        <v>0</v>
      </c>
      <c r="H3168" s="280">
        <f t="shared" si="1038"/>
        <v>0</v>
      </c>
      <c r="I3168" s="280">
        <f t="shared" si="1038"/>
        <v>0</v>
      </c>
      <c r="J3168" s="280">
        <f t="shared" si="1038"/>
        <v>0</v>
      </c>
      <c r="K3168" s="280">
        <f t="shared" si="1038"/>
        <v>0</v>
      </c>
      <c r="L3168" s="280">
        <f t="shared" si="1038"/>
        <v>0</v>
      </c>
      <c r="M3168" s="280">
        <f t="shared" si="1038"/>
        <v>0</v>
      </c>
      <c r="N3168" s="23"/>
      <c r="O3168" s="23"/>
    </row>
    <row r="3169" spans="1:15" hidden="1">
      <c r="A3169" s="578"/>
      <c r="B3169" s="928"/>
      <c r="C3169" s="929" t="s">
        <v>589</v>
      </c>
      <c r="D3169" s="930" t="s">
        <v>590</v>
      </c>
      <c r="E3169" s="100">
        <f t="shared" si="1027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591</v>
      </c>
      <c r="D3170" s="810" t="s">
        <v>592</v>
      </c>
      <c r="E3170" s="100">
        <f t="shared" si="1027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593</v>
      </c>
      <c r="C3171" s="289"/>
      <c r="D3171" s="303" t="s">
        <v>594</v>
      </c>
      <c r="E3171" s="22">
        <f t="shared" si="1027"/>
        <v>0</v>
      </c>
      <c r="F3171" s="280">
        <f t="shared" ref="F3171:M3171" si="1039">F3172</f>
        <v>0</v>
      </c>
      <c r="G3171" s="280">
        <f t="shared" si="1039"/>
        <v>0</v>
      </c>
      <c r="H3171" s="280">
        <f t="shared" si="1039"/>
        <v>0</v>
      </c>
      <c r="I3171" s="280">
        <f t="shared" si="1039"/>
        <v>0</v>
      </c>
      <c r="J3171" s="280">
        <f t="shared" si="1039"/>
        <v>0</v>
      </c>
      <c r="K3171" s="280">
        <f t="shared" si="1039"/>
        <v>0</v>
      </c>
      <c r="L3171" s="280">
        <f t="shared" si="1039"/>
        <v>0</v>
      </c>
      <c r="M3171" s="280">
        <f t="shared" si="1039"/>
        <v>0</v>
      </c>
      <c r="N3171" s="23"/>
      <c r="O3171" s="23"/>
    </row>
    <row r="3172" spans="1:15" ht="0.75" customHeight="1">
      <c r="A3172" s="578"/>
      <c r="B3172" s="933" t="s">
        <v>595</v>
      </c>
      <c r="C3172" s="924"/>
      <c r="D3172" s="584" t="s">
        <v>596</v>
      </c>
      <c r="E3172" s="22">
        <f t="shared" si="1027"/>
        <v>0</v>
      </c>
      <c r="F3172" s="44">
        <f t="shared" ref="F3172:M3172" si="1040">F3173+F3174+F3175+F3176</f>
        <v>0</v>
      </c>
      <c r="G3172" s="44">
        <f t="shared" si="1040"/>
        <v>0</v>
      </c>
      <c r="H3172" s="44">
        <f t="shared" si="1040"/>
        <v>0</v>
      </c>
      <c r="I3172" s="44">
        <f t="shared" si="1040"/>
        <v>0</v>
      </c>
      <c r="J3172" s="44">
        <f t="shared" si="1040"/>
        <v>0</v>
      </c>
      <c r="K3172" s="44">
        <f t="shared" si="1040"/>
        <v>0</v>
      </c>
      <c r="L3172" s="44">
        <f t="shared" si="1040"/>
        <v>0</v>
      </c>
      <c r="M3172" s="44">
        <f t="shared" si="1040"/>
        <v>0</v>
      </c>
      <c r="N3172" s="23"/>
      <c r="O3172" s="23"/>
    </row>
    <row r="3173" spans="1:15" hidden="1">
      <c r="A3173" s="578"/>
      <c r="B3173" s="648"/>
      <c r="C3173" s="924" t="s">
        <v>597</v>
      </c>
      <c r="D3173" s="584" t="s">
        <v>598</v>
      </c>
      <c r="E3173" s="22">
        <f t="shared" si="1027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599</v>
      </c>
      <c r="D3174" s="643" t="s">
        <v>600</v>
      </c>
      <c r="E3174" s="22">
        <f t="shared" si="1027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601</v>
      </c>
      <c r="D3175" s="643" t="s">
        <v>602</v>
      </c>
      <c r="E3175" s="22">
        <f t="shared" si="1027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603</v>
      </c>
      <c r="D3176" s="584" t="s">
        <v>604</v>
      </c>
      <c r="E3176" s="22">
        <f t="shared" si="1027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27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797</v>
      </c>
      <c r="C3178" s="330"/>
      <c r="D3178" s="286" t="s">
        <v>606</v>
      </c>
      <c r="E3178" s="22">
        <f t="shared" si="1027"/>
        <v>0</v>
      </c>
      <c r="F3178" s="280">
        <f t="shared" ref="F3178:M3178" si="1041">F3179+F3180+F3181+F3182+F3183+F3184+F3185+F3186+F3187</f>
        <v>0</v>
      </c>
      <c r="G3178" s="280">
        <f t="shared" si="1041"/>
        <v>0</v>
      </c>
      <c r="H3178" s="280">
        <f t="shared" si="1041"/>
        <v>0</v>
      </c>
      <c r="I3178" s="280">
        <f t="shared" si="1041"/>
        <v>0</v>
      </c>
      <c r="J3178" s="280">
        <f t="shared" si="1041"/>
        <v>0</v>
      </c>
      <c r="K3178" s="280">
        <f t="shared" si="1041"/>
        <v>0</v>
      </c>
      <c r="L3178" s="280">
        <f t="shared" si="1041"/>
        <v>0</v>
      </c>
      <c r="M3178" s="280">
        <f t="shared" si="1041"/>
        <v>0</v>
      </c>
      <c r="N3178" s="23"/>
      <c r="O3178" s="23"/>
    </row>
    <row r="3179" spans="1:15" ht="0.75" customHeight="1">
      <c r="A3179" s="578"/>
      <c r="B3179" s="936" t="s">
        <v>607</v>
      </c>
      <c r="C3179" s="935"/>
      <c r="D3179" s="584" t="s">
        <v>608</v>
      </c>
      <c r="E3179" s="22">
        <f t="shared" si="1027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609</v>
      </c>
      <c r="C3180" s="935"/>
      <c r="D3180" s="650" t="s">
        <v>610</v>
      </c>
      <c r="E3180" s="22">
        <f t="shared" si="1027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611</v>
      </c>
      <c r="C3181" s="938"/>
      <c r="D3181" s="640" t="s">
        <v>612</v>
      </c>
      <c r="E3181" s="22">
        <f t="shared" si="1027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613</v>
      </c>
      <c r="C3182" s="939"/>
      <c r="D3182" s="643" t="s">
        <v>614</v>
      </c>
      <c r="E3182" s="22">
        <f t="shared" si="1027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615</v>
      </c>
      <c r="C3183" s="939"/>
      <c r="D3183" s="643" t="s">
        <v>616</v>
      </c>
      <c r="E3183" s="22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617</v>
      </c>
      <c r="C3184" s="942"/>
      <c r="D3184" s="643" t="s">
        <v>618</v>
      </c>
      <c r="E3184" s="22">
        <f t="shared" si="1027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621</v>
      </c>
      <c r="C3185" s="942"/>
      <c r="D3185" s="643" t="s">
        <v>622</v>
      </c>
      <c r="E3185" s="22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623</v>
      </c>
      <c r="C3186" s="939"/>
      <c r="D3186" s="643" t="s">
        <v>624</v>
      </c>
      <c r="E3186" s="22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625</v>
      </c>
      <c r="C3187" s="939"/>
      <c r="D3187" s="643" t="s">
        <v>626</v>
      </c>
      <c r="E3187" s="22">
        <f t="shared" si="1027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629</v>
      </c>
      <c r="C3188" s="943"/>
      <c r="D3188" s="643" t="s">
        <v>630</v>
      </c>
      <c r="E3188" s="22">
        <f t="shared" si="1027"/>
        <v>0</v>
      </c>
      <c r="F3188" s="44">
        <f t="shared" ref="F3188:M3188" si="1042">F3189+F3193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>
      <c r="A3189" s="578"/>
      <c r="B3189" s="312" t="s">
        <v>798</v>
      </c>
      <c r="C3189" s="344"/>
      <c r="D3189" s="303" t="s">
        <v>632</v>
      </c>
      <c r="E3189" s="22">
        <f t="shared" si="1027"/>
        <v>0</v>
      </c>
      <c r="F3189" s="280">
        <f t="shared" ref="F3189:M3189" si="1043">F3190+F3191</f>
        <v>0</v>
      </c>
      <c r="G3189" s="280">
        <f t="shared" si="1043"/>
        <v>0</v>
      </c>
      <c r="H3189" s="280">
        <f t="shared" si="1043"/>
        <v>0</v>
      </c>
      <c r="I3189" s="280">
        <f t="shared" si="1043"/>
        <v>0</v>
      </c>
      <c r="J3189" s="280">
        <f t="shared" si="1043"/>
        <v>0</v>
      </c>
      <c r="K3189" s="280">
        <f t="shared" si="1043"/>
        <v>0</v>
      </c>
      <c r="L3189" s="280">
        <f t="shared" si="1043"/>
        <v>0</v>
      </c>
      <c r="M3189" s="280">
        <f t="shared" si="1043"/>
        <v>0</v>
      </c>
      <c r="N3189" s="23"/>
      <c r="O3189" s="23"/>
    </row>
    <row r="3190" spans="1:15" ht="0.75" customHeight="1">
      <c r="A3190" s="578"/>
      <c r="B3190" s="933"/>
      <c r="C3190" s="821" t="s">
        <v>633</v>
      </c>
      <c r="D3190" s="420" t="s">
        <v>634</v>
      </c>
      <c r="E3190" s="40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635</v>
      </c>
      <c r="C3191" s="823"/>
      <c r="D3191" s="420" t="s">
        <v>636</v>
      </c>
      <c r="E3191" s="40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799</v>
      </c>
      <c r="C3193" s="350"/>
      <c r="D3193" s="303" t="s">
        <v>638</v>
      </c>
      <c r="E3193" s="22">
        <f t="shared" si="1027"/>
        <v>0</v>
      </c>
      <c r="F3193" s="280">
        <f t="shared" ref="F3193:M3193" si="1044">F3194+F3195</f>
        <v>0</v>
      </c>
      <c r="G3193" s="280">
        <f t="shared" si="1044"/>
        <v>0</v>
      </c>
      <c r="H3193" s="280">
        <f t="shared" si="1044"/>
        <v>0</v>
      </c>
      <c r="I3193" s="280">
        <f t="shared" si="1044"/>
        <v>0</v>
      </c>
      <c r="J3193" s="280">
        <f t="shared" si="1044"/>
        <v>0</v>
      </c>
      <c r="K3193" s="280">
        <f t="shared" si="1044"/>
        <v>0</v>
      </c>
      <c r="L3193" s="280">
        <f t="shared" si="1044"/>
        <v>0</v>
      </c>
      <c r="M3193" s="280">
        <f t="shared" si="1044"/>
        <v>0</v>
      </c>
      <c r="N3193" s="23"/>
      <c r="O3193" s="23"/>
    </row>
    <row r="3194" spans="1:15" ht="2.25" customHeight="1">
      <c r="A3194" s="578"/>
      <c r="B3194" s="801" t="s">
        <v>639</v>
      </c>
      <c r="C3194" s="778"/>
      <c r="D3194" s="420" t="s">
        <v>640</v>
      </c>
      <c r="E3194" s="40">
        <f t="shared" si="1027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641</v>
      </c>
      <c r="C3195" s="777"/>
      <c r="D3195" s="420" t="s">
        <v>642</v>
      </c>
      <c r="E3195" s="40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800</v>
      </c>
      <c r="C3196" s="327"/>
      <c r="D3196" s="286" t="s">
        <v>767</v>
      </c>
      <c r="E3196" s="22">
        <f t="shared" si="1027"/>
        <v>0</v>
      </c>
      <c r="F3196" s="280">
        <f t="shared" ref="F3196:M3196" si="1045">F3197</f>
        <v>0</v>
      </c>
      <c r="G3196" s="280">
        <f t="shared" si="1045"/>
        <v>0</v>
      </c>
      <c r="H3196" s="280">
        <f t="shared" si="1045"/>
        <v>0</v>
      </c>
      <c r="I3196" s="280">
        <f t="shared" si="1045"/>
        <v>0</v>
      </c>
      <c r="J3196" s="280">
        <f t="shared" si="1045"/>
        <v>0</v>
      </c>
      <c r="K3196" s="280">
        <f t="shared" si="1045"/>
        <v>0</v>
      </c>
      <c r="L3196" s="280">
        <f t="shared" si="1045"/>
        <v>0</v>
      </c>
      <c r="M3196" s="280">
        <f t="shared" si="1045"/>
        <v>0</v>
      </c>
      <c r="N3196" s="23"/>
      <c r="O3196" s="23"/>
    </row>
    <row r="3197" spans="1:15" ht="0.75" customHeight="1">
      <c r="A3197" s="578"/>
      <c r="B3197" s="641" t="s">
        <v>645</v>
      </c>
      <c r="C3197" s="642"/>
      <c r="D3197" s="584" t="s">
        <v>646</v>
      </c>
      <c r="E3197" s="40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776</v>
      </c>
      <c r="B3198" s="874"/>
      <c r="C3198" s="874"/>
      <c r="D3198" s="85"/>
      <c r="E3198" s="40">
        <f t="shared" si="1027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47" t="s">
        <v>806</v>
      </c>
      <c r="C3199" s="1247"/>
      <c r="D3199" s="85" t="s">
        <v>807</v>
      </c>
      <c r="E3199" s="40">
        <f t="shared" si="1027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47" t="s">
        <v>808</v>
      </c>
      <c r="C3200" s="1247"/>
      <c r="D3200" s="85" t="s">
        <v>809</v>
      </c>
      <c r="E3200" s="40">
        <f t="shared" si="1027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47" t="s">
        <v>810</v>
      </c>
      <c r="C3201" s="1247"/>
      <c r="D3201" s="85" t="s">
        <v>811</v>
      </c>
      <c r="E3201" s="40">
        <f t="shared" ref="E3201:E3264" si="1046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46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359" t="s">
        <v>812</v>
      </c>
      <c r="B3203" s="1360"/>
      <c r="C3203" s="1360"/>
      <c r="D3203" s="717" t="s">
        <v>610</v>
      </c>
      <c r="E3203" s="718">
        <f t="shared" si="1046"/>
        <v>7496</v>
      </c>
      <c r="F3203" s="719">
        <f t="shared" ref="F3203:M3203" si="1047">F3204+F3268</f>
        <v>0</v>
      </c>
      <c r="G3203" s="719">
        <f t="shared" si="1047"/>
        <v>1890</v>
      </c>
      <c r="H3203" s="719">
        <f t="shared" si="1047"/>
        <v>1880</v>
      </c>
      <c r="I3203" s="719">
        <f t="shared" si="1047"/>
        <v>1890</v>
      </c>
      <c r="J3203" s="719">
        <f t="shared" si="1047"/>
        <v>1836</v>
      </c>
      <c r="K3203" s="719">
        <f t="shared" si="1047"/>
        <v>7486</v>
      </c>
      <c r="L3203" s="719">
        <f t="shared" si="1047"/>
        <v>7486</v>
      </c>
      <c r="M3203" s="719">
        <f t="shared" si="1047"/>
        <v>7486</v>
      </c>
      <c r="N3203" s="23"/>
      <c r="O3203" s="23"/>
    </row>
    <row r="3204" spans="1:15">
      <c r="A3204" s="720" t="s">
        <v>813</v>
      </c>
      <c r="B3204" s="721"/>
      <c r="C3204" s="722"/>
      <c r="D3204" s="665" t="s">
        <v>773</v>
      </c>
      <c r="E3204" s="718">
        <f t="shared" si="1046"/>
        <v>986</v>
      </c>
      <c r="F3204" s="723">
        <f t="shared" ref="F3204:M3204" si="1048">F3266</f>
        <v>0</v>
      </c>
      <c r="G3204" s="723">
        <f t="shared" si="1048"/>
        <v>240</v>
      </c>
      <c r="H3204" s="723">
        <f t="shared" si="1048"/>
        <v>250</v>
      </c>
      <c r="I3204" s="723">
        <f t="shared" si="1048"/>
        <v>260</v>
      </c>
      <c r="J3204" s="723">
        <f t="shared" si="1048"/>
        <v>236</v>
      </c>
      <c r="K3204" s="723">
        <f t="shared" si="1048"/>
        <v>986</v>
      </c>
      <c r="L3204" s="723">
        <f t="shared" si="1048"/>
        <v>986</v>
      </c>
      <c r="M3204" s="723">
        <f t="shared" si="1048"/>
        <v>986</v>
      </c>
      <c r="N3204" s="23"/>
      <c r="O3204" s="23"/>
    </row>
    <row r="3205" spans="1:15">
      <c r="A3205" s="727"/>
      <c r="B3205" s="668" t="s">
        <v>524</v>
      </c>
      <c r="C3205" s="728"/>
      <c r="D3205" s="729"/>
      <c r="E3205" s="730">
        <f t="shared" si="1046"/>
        <v>986</v>
      </c>
      <c r="F3205" s="671">
        <f t="shared" ref="F3205:M3205" si="1049">F3206</f>
        <v>0</v>
      </c>
      <c r="G3205" s="671">
        <f t="shared" si="1049"/>
        <v>240</v>
      </c>
      <c r="H3205" s="671">
        <f t="shared" si="1049"/>
        <v>250</v>
      </c>
      <c r="I3205" s="671">
        <f t="shared" si="1049"/>
        <v>260</v>
      </c>
      <c r="J3205" s="671">
        <f t="shared" si="1049"/>
        <v>236</v>
      </c>
      <c r="K3205" s="671">
        <f t="shared" si="1049"/>
        <v>986</v>
      </c>
      <c r="L3205" s="671">
        <f t="shared" si="1049"/>
        <v>986</v>
      </c>
      <c r="M3205" s="671">
        <f t="shared" si="1049"/>
        <v>986</v>
      </c>
      <c r="N3205" s="23"/>
      <c r="O3205" s="23"/>
    </row>
    <row r="3206" spans="1:15">
      <c r="A3206" s="577"/>
      <c r="B3206" s="579" t="s">
        <v>525</v>
      </c>
      <c r="C3206" s="731"/>
      <c r="D3206" s="732" t="s">
        <v>526</v>
      </c>
      <c r="E3206" s="22">
        <f t="shared" si="1046"/>
        <v>986</v>
      </c>
      <c r="F3206" s="280">
        <f t="shared" ref="F3206:M3206" si="1050">F3207+F3208+F3209+F3214+F3218+F3220+F3232+F3238+F3245</f>
        <v>0</v>
      </c>
      <c r="G3206" s="280">
        <f t="shared" si="1050"/>
        <v>240</v>
      </c>
      <c r="H3206" s="280">
        <f t="shared" si="1050"/>
        <v>250</v>
      </c>
      <c r="I3206" s="280">
        <f t="shared" si="1050"/>
        <v>260</v>
      </c>
      <c r="J3206" s="280">
        <f t="shared" si="1050"/>
        <v>236</v>
      </c>
      <c r="K3206" s="280">
        <f t="shared" si="1050"/>
        <v>986</v>
      </c>
      <c r="L3206" s="280">
        <f t="shared" si="1050"/>
        <v>986</v>
      </c>
      <c r="M3206" s="280">
        <f t="shared" si="1050"/>
        <v>986</v>
      </c>
      <c r="N3206" s="23"/>
      <c r="O3206" s="23"/>
    </row>
    <row r="3207" spans="1:15">
      <c r="A3207" s="578"/>
      <c r="B3207" s="579"/>
      <c r="C3207" s="580" t="s">
        <v>527</v>
      </c>
      <c r="D3207" s="581" t="s">
        <v>528</v>
      </c>
      <c r="E3207" s="40">
        <f t="shared" si="1046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529</v>
      </c>
      <c r="D3208" s="584" t="s">
        <v>530</v>
      </c>
      <c r="E3208" s="40">
        <f t="shared" si="1046"/>
        <v>986</v>
      </c>
      <c r="F3208" s="44"/>
      <c r="G3208" s="63">
        <f>G1274</f>
        <v>240</v>
      </c>
      <c r="H3208" s="63">
        <f t="shared" ref="H3208:M3208" si="1051">H1274</f>
        <v>250</v>
      </c>
      <c r="I3208" s="63">
        <f t="shared" si="1051"/>
        <v>260</v>
      </c>
      <c r="J3208" s="63">
        <f t="shared" si="1051"/>
        <v>236</v>
      </c>
      <c r="K3208" s="63">
        <f t="shared" si="1051"/>
        <v>986</v>
      </c>
      <c r="L3208" s="63">
        <f t="shared" si="1051"/>
        <v>986</v>
      </c>
      <c r="M3208" s="63">
        <f t="shared" si="1051"/>
        <v>986</v>
      </c>
      <c r="N3208" s="23"/>
      <c r="O3208" s="23"/>
    </row>
    <row r="3209" spans="1:15" ht="11.25" customHeight="1">
      <c r="A3209" s="578"/>
      <c r="B3209" s="936" t="s">
        <v>531</v>
      </c>
      <c r="C3209" s="924"/>
      <c r="D3209" s="584" t="s">
        <v>532</v>
      </c>
      <c r="E3209" s="22">
        <f t="shared" si="1046"/>
        <v>0</v>
      </c>
      <c r="F3209" s="280">
        <f t="shared" ref="F3209:M3209" si="1052">F3210+F3211+F3212</f>
        <v>0</v>
      </c>
      <c r="G3209" s="280">
        <f t="shared" si="1052"/>
        <v>0</v>
      </c>
      <c r="H3209" s="280">
        <f t="shared" si="1052"/>
        <v>0</v>
      </c>
      <c r="I3209" s="280">
        <f t="shared" si="1052"/>
        <v>0</v>
      </c>
      <c r="J3209" s="280">
        <f t="shared" si="1052"/>
        <v>0</v>
      </c>
      <c r="K3209" s="280">
        <f t="shared" si="1052"/>
        <v>0</v>
      </c>
      <c r="L3209" s="280">
        <f t="shared" si="1052"/>
        <v>0</v>
      </c>
      <c r="M3209" s="280">
        <f t="shared" si="1052"/>
        <v>0</v>
      </c>
      <c r="N3209" s="23"/>
      <c r="O3209" s="23"/>
    </row>
    <row r="3210" spans="1:15" hidden="1">
      <c r="A3210" s="578"/>
      <c r="B3210" s="800" t="s">
        <v>533</v>
      </c>
      <c r="C3210" s="775"/>
      <c r="D3210" s="420" t="s">
        <v>534</v>
      </c>
      <c r="E3210" s="94">
        <f t="shared" si="1046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535</v>
      </c>
      <c r="C3211" s="778"/>
      <c r="D3211" s="420" t="s">
        <v>129</v>
      </c>
      <c r="E3211" s="94">
        <f t="shared" si="1046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536</v>
      </c>
      <c r="C3212" s="777"/>
      <c r="D3212" s="420" t="s">
        <v>537</v>
      </c>
      <c r="E3212" s="94">
        <f t="shared" si="1046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46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538</v>
      </c>
      <c r="C3214" s="292"/>
      <c r="D3214" s="286" t="s">
        <v>539</v>
      </c>
      <c r="E3214" s="22">
        <f t="shared" si="1046"/>
        <v>0</v>
      </c>
      <c r="F3214" s="280">
        <f t="shared" ref="F3214:M3214" si="1053">F3215+F3216+F3217</f>
        <v>0</v>
      </c>
      <c r="G3214" s="280">
        <f t="shared" si="1053"/>
        <v>0</v>
      </c>
      <c r="H3214" s="280">
        <f t="shared" si="1053"/>
        <v>0</v>
      </c>
      <c r="I3214" s="280">
        <f t="shared" si="1053"/>
        <v>0</v>
      </c>
      <c r="J3214" s="280">
        <f t="shared" si="1053"/>
        <v>0</v>
      </c>
      <c r="K3214" s="280">
        <f t="shared" si="1053"/>
        <v>0</v>
      </c>
      <c r="L3214" s="280">
        <f t="shared" si="1053"/>
        <v>0</v>
      </c>
      <c r="M3214" s="280">
        <f t="shared" si="1053"/>
        <v>0</v>
      </c>
      <c r="N3214" s="23"/>
      <c r="O3214" s="23"/>
    </row>
    <row r="3215" spans="1:15" ht="0.75" customHeight="1">
      <c r="A3215" s="578"/>
      <c r="B3215" s="923"/>
      <c r="C3215" s="926" t="s">
        <v>540</v>
      </c>
      <c r="D3215" s="584" t="s">
        <v>541</v>
      </c>
      <c r="E3215" s="22">
        <f t="shared" si="1046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542</v>
      </c>
      <c r="D3216" s="1018" t="s">
        <v>543</v>
      </c>
      <c r="E3216" s="22">
        <f t="shared" si="1046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544</v>
      </c>
      <c r="D3217" s="640" t="s">
        <v>545</v>
      </c>
      <c r="E3217" s="22">
        <f t="shared" si="1046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546</v>
      </c>
      <c r="C3218" s="1019"/>
      <c r="D3218" s="1020" t="s">
        <v>547</v>
      </c>
      <c r="E3218" s="40">
        <f t="shared" si="1046"/>
        <v>0</v>
      </c>
      <c r="F3218" s="44">
        <f t="shared" ref="F3218:M3218" si="1054">F3219</f>
        <v>0</v>
      </c>
      <c r="G3218" s="44">
        <f t="shared" si="1054"/>
        <v>0</v>
      </c>
      <c r="H3218" s="44">
        <f t="shared" si="1054"/>
        <v>0</v>
      </c>
      <c r="I3218" s="44">
        <f t="shared" si="1054"/>
        <v>0</v>
      </c>
      <c r="J3218" s="44">
        <f t="shared" si="1054"/>
        <v>0</v>
      </c>
      <c r="K3218" s="44">
        <f t="shared" si="1054"/>
        <v>0</v>
      </c>
      <c r="L3218" s="44">
        <f t="shared" si="1054"/>
        <v>0</v>
      </c>
      <c r="M3218" s="44">
        <f t="shared" si="1054"/>
        <v>0</v>
      </c>
      <c r="N3218" s="23"/>
      <c r="O3218" s="23"/>
    </row>
    <row r="3219" spans="1:15" hidden="1">
      <c r="A3219" s="578"/>
      <c r="B3219" s="475" t="s">
        <v>548</v>
      </c>
      <c r="C3219" s="1021"/>
      <c r="D3219" s="568" t="s">
        <v>549</v>
      </c>
      <c r="E3219" s="40">
        <f t="shared" si="1046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1">
      <c r="A3220" s="281"/>
      <c r="B3220" s="353"/>
      <c r="C3220" s="351" t="s">
        <v>550</v>
      </c>
      <c r="D3220" s="1024" t="s">
        <v>551</v>
      </c>
      <c r="E3220" s="22">
        <f t="shared" si="1046"/>
        <v>0</v>
      </c>
      <c r="F3220" s="280">
        <f t="shared" ref="F3220:M3220" si="1055">F3221</f>
        <v>0</v>
      </c>
      <c r="G3220" s="280">
        <f t="shared" si="1055"/>
        <v>0</v>
      </c>
      <c r="H3220" s="280">
        <f t="shared" si="1055"/>
        <v>0</v>
      </c>
      <c r="I3220" s="280">
        <f t="shared" si="1055"/>
        <v>0</v>
      </c>
      <c r="J3220" s="280">
        <f t="shared" si="1055"/>
        <v>0</v>
      </c>
      <c r="K3220" s="280">
        <f t="shared" si="1055"/>
        <v>0</v>
      </c>
      <c r="L3220" s="280">
        <f t="shared" si="1055"/>
        <v>0</v>
      </c>
      <c r="M3220" s="280">
        <f t="shared" si="1055"/>
        <v>0</v>
      </c>
      <c r="N3220" s="23"/>
      <c r="O3220" s="23"/>
    </row>
    <row r="3221" spans="1:15">
      <c r="A3221" s="281"/>
      <c r="B3221" s="1395" t="s">
        <v>814</v>
      </c>
      <c r="C3221" s="1392"/>
      <c r="D3221" s="328" t="s">
        <v>553</v>
      </c>
      <c r="E3221" s="22">
        <f t="shared" si="1046"/>
        <v>0</v>
      </c>
      <c r="F3221" s="280">
        <f t="shared" ref="F3221:M3221" si="1056">F3222+F3223+F3224+F3225+F3226+F3227+F3228+F3229+F3230+F3231</f>
        <v>0</v>
      </c>
      <c r="G3221" s="280">
        <f t="shared" si="1056"/>
        <v>0</v>
      </c>
      <c r="H3221" s="280">
        <f t="shared" si="1056"/>
        <v>0</v>
      </c>
      <c r="I3221" s="280">
        <f t="shared" si="1056"/>
        <v>0</v>
      </c>
      <c r="J3221" s="280">
        <f t="shared" si="1056"/>
        <v>0</v>
      </c>
      <c r="K3221" s="280">
        <f t="shared" si="1056"/>
        <v>0</v>
      </c>
      <c r="L3221" s="280">
        <f t="shared" si="1056"/>
        <v>0</v>
      </c>
      <c r="M3221" s="280">
        <f t="shared" si="1056"/>
        <v>0</v>
      </c>
      <c r="N3221" s="23"/>
      <c r="O3221" s="23"/>
    </row>
    <row r="3222" spans="1:15" hidden="1">
      <c r="A3222" s="281"/>
      <c r="B3222" s="304"/>
      <c r="C3222" s="305" t="s">
        <v>554</v>
      </c>
      <c r="D3222" s="306" t="s">
        <v>555</v>
      </c>
      <c r="E3222" s="22">
        <f t="shared" si="1046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556</v>
      </c>
      <c r="D3223" s="297" t="s">
        <v>557</v>
      </c>
      <c r="E3223" s="22">
        <f t="shared" si="1046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558</v>
      </c>
      <c r="D3224" s="303" t="s">
        <v>559</v>
      </c>
      <c r="E3224" s="22">
        <f t="shared" si="1046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560</v>
      </c>
      <c r="D3225" s="286" t="s">
        <v>561</v>
      </c>
      <c r="E3225" s="22">
        <f t="shared" si="1046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562</v>
      </c>
      <c r="D3226" s="286" t="s">
        <v>563</v>
      </c>
      <c r="E3226" s="22">
        <f t="shared" si="1046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1" hidden="1">
      <c r="A3227" s="281"/>
      <c r="B3227" s="289"/>
      <c r="C3227" s="292" t="s">
        <v>564</v>
      </c>
      <c r="D3227" s="286" t="s">
        <v>565</v>
      </c>
      <c r="E3227" s="22">
        <f t="shared" si="1046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1" hidden="1">
      <c r="A3228" s="281"/>
      <c r="B3228" s="289"/>
      <c r="C3228" s="292" t="s">
        <v>566</v>
      </c>
      <c r="D3228" s="286" t="s">
        <v>567</v>
      </c>
      <c r="E3228" s="22">
        <f t="shared" si="1046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1" hidden="1">
      <c r="A3229" s="281"/>
      <c r="B3229" s="312"/>
      <c r="C3229" s="292" t="s">
        <v>568</v>
      </c>
      <c r="D3229" s="286" t="s">
        <v>569</v>
      </c>
      <c r="E3229" s="22">
        <f t="shared" si="1046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1" hidden="1">
      <c r="A3230" s="281"/>
      <c r="B3230" s="312"/>
      <c r="C3230" s="292" t="s">
        <v>570</v>
      </c>
      <c r="D3230" s="286" t="s">
        <v>571</v>
      </c>
      <c r="E3230" s="22">
        <f t="shared" si="1046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idden="1">
      <c r="A3231" s="281"/>
      <c r="B3231" s="312"/>
      <c r="C3231" s="292" t="s">
        <v>572</v>
      </c>
      <c r="D3231" s="286" t="s">
        <v>573</v>
      </c>
      <c r="E3231" s="22">
        <f t="shared" si="1046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578</v>
      </c>
      <c r="D3232" s="286" t="s">
        <v>579</v>
      </c>
      <c r="E3232" s="22">
        <f t="shared" si="1046"/>
        <v>0</v>
      </c>
      <c r="F3232" s="280">
        <f t="shared" ref="F3232:M3232" si="1057">F3233+F3235</f>
        <v>0</v>
      </c>
      <c r="G3232" s="280">
        <f t="shared" si="1057"/>
        <v>0</v>
      </c>
      <c r="H3232" s="280">
        <f t="shared" si="1057"/>
        <v>0</v>
      </c>
      <c r="I3232" s="280">
        <f t="shared" si="1057"/>
        <v>0</v>
      </c>
      <c r="J3232" s="280">
        <f t="shared" si="1057"/>
        <v>0</v>
      </c>
      <c r="K3232" s="280">
        <f t="shared" si="1057"/>
        <v>0</v>
      </c>
      <c r="L3232" s="280">
        <f t="shared" si="1057"/>
        <v>0</v>
      </c>
      <c r="M3232" s="280">
        <f t="shared" si="1057"/>
        <v>0</v>
      </c>
      <c r="N3232" s="23"/>
      <c r="O3232" s="23"/>
    </row>
    <row r="3233" spans="1:15">
      <c r="A3233" s="281"/>
      <c r="B3233" s="312" t="s">
        <v>580</v>
      </c>
      <c r="C3233" s="292" t="s">
        <v>581</v>
      </c>
      <c r="D3233" s="286" t="s">
        <v>582</v>
      </c>
      <c r="E3233" s="22">
        <f t="shared" si="1046"/>
        <v>0</v>
      </c>
      <c r="F3233" s="280">
        <f t="shared" ref="F3233:M3233" si="1058">F3234</f>
        <v>0</v>
      </c>
      <c r="G3233" s="280">
        <f t="shared" si="1058"/>
        <v>0</v>
      </c>
      <c r="H3233" s="280">
        <f t="shared" si="1058"/>
        <v>0</v>
      </c>
      <c r="I3233" s="280">
        <f t="shared" si="1058"/>
        <v>0</v>
      </c>
      <c r="J3233" s="280">
        <f t="shared" si="1058"/>
        <v>0</v>
      </c>
      <c r="K3233" s="280">
        <f t="shared" si="1058"/>
        <v>0</v>
      </c>
      <c r="L3233" s="280">
        <f t="shared" si="1058"/>
        <v>0</v>
      </c>
      <c r="M3233" s="280">
        <f t="shared" si="1058"/>
        <v>0</v>
      </c>
      <c r="N3233" s="23"/>
      <c r="O3233" s="23"/>
    </row>
    <row r="3234" spans="1:15" hidden="1">
      <c r="A3234" s="578"/>
      <c r="B3234" s="927"/>
      <c r="C3234" s="594" t="s">
        <v>783</v>
      </c>
      <c r="D3234" s="584" t="s">
        <v>784</v>
      </c>
      <c r="E3234" s="40">
        <f t="shared" si="1046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587</v>
      </c>
      <c r="C3235" s="929"/>
      <c r="D3235" s="930" t="s">
        <v>588</v>
      </c>
      <c r="E3235" s="22">
        <f t="shared" si="1046"/>
        <v>0</v>
      </c>
      <c r="F3235" s="280">
        <f t="shared" ref="F3235:M3235" si="1059">F3236+F3237</f>
        <v>0</v>
      </c>
      <c r="G3235" s="280">
        <f t="shared" si="1059"/>
        <v>0</v>
      </c>
      <c r="H3235" s="280">
        <f t="shared" si="1059"/>
        <v>0</v>
      </c>
      <c r="I3235" s="280">
        <f t="shared" si="1059"/>
        <v>0</v>
      </c>
      <c r="J3235" s="280">
        <f t="shared" si="1059"/>
        <v>0</v>
      </c>
      <c r="K3235" s="280">
        <f t="shared" si="1059"/>
        <v>0</v>
      </c>
      <c r="L3235" s="280">
        <f t="shared" si="1059"/>
        <v>0</v>
      </c>
      <c r="M3235" s="280">
        <f t="shared" si="1059"/>
        <v>0</v>
      </c>
      <c r="N3235" s="23"/>
      <c r="O3235" s="23"/>
    </row>
    <row r="3236" spans="1:15" hidden="1">
      <c r="A3236" s="578"/>
      <c r="B3236" s="928"/>
      <c r="C3236" s="929" t="s">
        <v>589</v>
      </c>
      <c r="D3236" s="930" t="s">
        <v>590</v>
      </c>
      <c r="E3236" s="40">
        <f t="shared" si="1046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591</v>
      </c>
      <c r="D3237" s="810" t="s">
        <v>592</v>
      </c>
      <c r="E3237" s="94">
        <f t="shared" si="1046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593</v>
      </c>
      <c r="C3238" s="289"/>
      <c r="D3238" s="303" t="s">
        <v>594</v>
      </c>
      <c r="E3238" s="22">
        <f t="shared" si="1046"/>
        <v>0</v>
      </c>
      <c r="F3238" s="280">
        <f t="shared" ref="F3238:M3238" si="1060">F3239</f>
        <v>0</v>
      </c>
      <c r="G3238" s="280">
        <f t="shared" si="1060"/>
        <v>0</v>
      </c>
      <c r="H3238" s="280">
        <f t="shared" si="1060"/>
        <v>0</v>
      </c>
      <c r="I3238" s="280">
        <f t="shared" si="1060"/>
        <v>0</v>
      </c>
      <c r="J3238" s="280">
        <f t="shared" si="1060"/>
        <v>0</v>
      </c>
      <c r="K3238" s="280">
        <f t="shared" si="1060"/>
        <v>0</v>
      </c>
      <c r="L3238" s="280">
        <f t="shared" si="1060"/>
        <v>0</v>
      </c>
      <c r="M3238" s="280">
        <f t="shared" si="1060"/>
        <v>0</v>
      </c>
      <c r="N3238" s="23"/>
      <c r="O3238" s="23"/>
    </row>
    <row r="3239" spans="1:15" ht="11.25" customHeight="1">
      <c r="A3239" s="281"/>
      <c r="B3239" s="325" t="s">
        <v>595</v>
      </c>
      <c r="C3239" s="288"/>
      <c r="D3239" s="286" t="s">
        <v>596</v>
      </c>
      <c r="E3239" s="22">
        <f t="shared" si="1046"/>
        <v>0</v>
      </c>
      <c r="F3239" s="44">
        <f t="shared" ref="F3239:M3239" si="1061">F3240+F3241+F3242+F3243</f>
        <v>0</v>
      </c>
      <c r="G3239" s="44">
        <f t="shared" si="1061"/>
        <v>0</v>
      </c>
      <c r="H3239" s="44">
        <f t="shared" si="1061"/>
        <v>0</v>
      </c>
      <c r="I3239" s="44">
        <f t="shared" si="1061"/>
        <v>0</v>
      </c>
      <c r="J3239" s="44">
        <f t="shared" si="1061"/>
        <v>0</v>
      </c>
      <c r="K3239" s="44">
        <f t="shared" si="1061"/>
        <v>0</v>
      </c>
      <c r="L3239" s="44">
        <f t="shared" si="1061"/>
        <v>0</v>
      </c>
      <c r="M3239" s="44">
        <f t="shared" si="1061"/>
        <v>0</v>
      </c>
      <c r="N3239" s="23"/>
      <c r="O3239" s="23"/>
    </row>
    <row r="3240" spans="1:15" hidden="1">
      <c r="A3240" s="281"/>
      <c r="B3240" s="326"/>
      <c r="C3240" s="288" t="s">
        <v>597</v>
      </c>
      <c r="D3240" s="286" t="s">
        <v>598</v>
      </c>
      <c r="E3240" s="22">
        <f t="shared" si="1046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599</v>
      </c>
      <c r="D3241" s="303" t="s">
        <v>600</v>
      </c>
      <c r="E3241" s="22">
        <f t="shared" si="1046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601</v>
      </c>
      <c r="D3242" s="303" t="s">
        <v>602</v>
      </c>
      <c r="E3242" s="22">
        <f t="shared" si="1046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603</v>
      </c>
      <c r="D3243" s="286" t="s">
        <v>604</v>
      </c>
      <c r="E3243" s="22">
        <f t="shared" si="1046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46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605</v>
      </c>
      <c r="C3245" s="330"/>
      <c r="D3245" s="286" t="s">
        <v>606</v>
      </c>
      <c r="E3245" s="22">
        <f t="shared" si="1046"/>
        <v>0</v>
      </c>
      <c r="F3245" s="280">
        <f t="shared" ref="F3245:M3245" si="1062">F3246+F3247+F3248+F3249+F3250+F3251+F3252+F3253+F3254</f>
        <v>0</v>
      </c>
      <c r="G3245" s="280">
        <f t="shared" si="1062"/>
        <v>0</v>
      </c>
      <c r="H3245" s="280">
        <f t="shared" si="1062"/>
        <v>0</v>
      </c>
      <c r="I3245" s="280">
        <f t="shared" si="1062"/>
        <v>0</v>
      </c>
      <c r="J3245" s="280">
        <f t="shared" si="1062"/>
        <v>0</v>
      </c>
      <c r="K3245" s="280">
        <f t="shared" si="1062"/>
        <v>0</v>
      </c>
      <c r="L3245" s="280">
        <f t="shared" si="1062"/>
        <v>0</v>
      </c>
      <c r="M3245" s="280">
        <f t="shared" si="1062"/>
        <v>0</v>
      </c>
      <c r="N3245" s="23"/>
      <c r="O3245" s="23"/>
    </row>
    <row r="3246" spans="1:15" hidden="1">
      <c r="A3246" s="281"/>
      <c r="B3246" s="287" t="s">
        <v>607</v>
      </c>
      <c r="C3246" s="330"/>
      <c r="D3246" s="286" t="s">
        <v>608</v>
      </c>
      <c r="E3246" s="22">
        <f t="shared" si="1046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609</v>
      </c>
      <c r="C3247" s="330"/>
      <c r="D3247" s="366" t="s">
        <v>610</v>
      </c>
      <c r="E3247" s="22">
        <f t="shared" si="1046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611</v>
      </c>
      <c r="C3248" s="1026"/>
      <c r="D3248" s="297" t="s">
        <v>612</v>
      </c>
      <c r="E3248" s="22">
        <f t="shared" si="1046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613</v>
      </c>
      <c r="C3249" s="291"/>
      <c r="D3249" s="303" t="s">
        <v>614</v>
      </c>
      <c r="E3249" s="22">
        <f t="shared" si="1046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615</v>
      </c>
      <c r="C3250" s="291"/>
      <c r="D3250" s="303" t="s">
        <v>616</v>
      </c>
      <c r="E3250" s="22">
        <f t="shared" si="1046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617</v>
      </c>
      <c r="C3251" s="1028"/>
      <c r="D3251" s="303" t="s">
        <v>618</v>
      </c>
      <c r="E3251" s="22">
        <f t="shared" si="1046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621</v>
      </c>
      <c r="C3252" s="1028"/>
      <c r="D3252" s="303" t="s">
        <v>622</v>
      </c>
      <c r="E3252" s="22">
        <f t="shared" si="1046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623</v>
      </c>
      <c r="C3253" s="291"/>
      <c r="D3253" s="303" t="s">
        <v>624</v>
      </c>
      <c r="E3253" s="22">
        <f t="shared" si="1046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625</v>
      </c>
      <c r="C3254" s="291"/>
      <c r="D3254" s="303" t="s">
        <v>626</v>
      </c>
      <c r="E3254" s="22">
        <f t="shared" si="1046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629</v>
      </c>
      <c r="C3255" s="344"/>
      <c r="D3255" s="303" t="s">
        <v>630</v>
      </c>
      <c r="E3255" s="22">
        <f t="shared" si="1046"/>
        <v>0</v>
      </c>
      <c r="F3255" s="155">
        <f t="shared" ref="F3255:M3255" si="1063">F3256+F3260</f>
        <v>0</v>
      </c>
      <c r="G3255" s="155">
        <f t="shared" si="1063"/>
        <v>0</v>
      </c>
      <c r="H3255" s="155">
        <f t="shared" si="1063"/>
        <v>0</v>
      </c>
      <c r="I3255" s="155">
        <f t="shared" si="1063"/>
        <v>0</v>
      </c>
      <c r="J3255" s="155">
        <f t="shared" si="1063"/>
        <v>0</v>
      </c>
      <c r="K3255" s="155">
        <f t="shared" si="1063"/>
        <v>0</v>
      </c>
      <c r="L3255" s="155">
        <f t="shared" si="1063"/>
        <v>0</v>
      </c>
      <c r="M3255" s="155">
        <f t="shared" si="1063"/>
        <v>0</v>
      </c>
      <c r="N3255" s="23"/>
      <c r="O3255" s="23"/>
    </row>
    <row r="3256" spans="1:15" ht="12" customHeight="1">
      <c r="A3256" s="281"/>
      <c r="B3256" s="312" t="s">
        <v>631</v>
      </c>
      <c r="C3256" s="344"/>
      <c r="D3256" s="303" t="s">
        <v>632</v>
      </c>
      <c r="E3256" s="22">
        <f t="shared" si="1046"/>
        <v>0</v>
      </c>
      <c r="F3256" s="155">
        <f t="shared" ref="F3256:M3256" si="1064">F3257+F3258</f>
        <v>0</v>
      </c>
      <c r="G3256" s="155">
        <f t="shared" si="1064"/>
        <v>0</v>
      </c>
      <c r="H3256" s="155">
        <f t="shared" si="1064"/>
        <v>0</v>
      </c>
      <c r="I3256" s="155">
        <f t="shared" si="1064"/>
        <v>0</v>
      </c>
      <c r="J3256" s="155">
        <f t="shared" si="1064"/>
        <v>0</v>
      </c>
      <c r="K3256" s="155">
        <f t="shared" si="1064"/>
        <v>0</v>
      </c>
      <c r="L3256" s="155">
        <f t="shared" si="1064"/>
        <v>0</v>
      </c>
      <c r="M3256" s="155">
        <f t="shared" si="1064"/>
        <v>0</v>
      </c>
      <c r="N3256" s="23"/>
      <c r="O3256" s="23"/>
    </row>
    <row r="3257" spans="1:15" ht="21.4" hidden="1">
      <c r="A3257" s="578"/>
      <c r="B3257" s="933"/>
      <c r="C3257" s="944" t="s">
        <v>633</v>
      </c>
      <c r="D3257" s="643" t="s">
        <v>634</v>
      </c>
      <c r="E3257" s="40">
        <f t="shared" si="1046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635</v>
      </c>
      <c r="C3258" s="946"/>
      <c r="D3258" s="584" t="s">
        <v>636</v>
      </c>
      <c r="E3258" s="40">
        <f t="shared" si="1046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46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637</v>
      </c>
      <c r="C3260" s="350"/>
      <c r="D3260" s="303" t="s">
        <v>638</v>
      </c>
      <c r="E3260" s="22">
        <f t="shared" si="1046"/>
        <v>0</v>
      </c>
      <c r="F3260" s="155">
        <f t="shared" ref="F3260:M3260" si="1065">F3261+F3262</f>
        <v>0</v>
      </c>
      <c r="G3260" s="155">
        <f t="shared" si="1065"/>
        <v>0</v>
      </c>
      <c r="H3260" s="155">
        <f t="shared" si="1065"/>
        <v>0</v>
      </c>
      <c r="I3260" s="155">
        <f t="shared" si="1065"/>
        <v>0</v>
      </c>
      <c r="J3260" s="155">
        <f t="shared" si="1065"/>
        <v>0</v>
      </c>
      <c r="K3260" s="155">
        <f t="shared" si="1065"/>
        <v>0</v>
      </c>
      <c r="L3260" s="155">
        <f t="shared" si="1065"/>
        <v>0</v>
      </c>
      <c r="M3260" s="155">
        <f t="shared" si="1065"/>
        <v>0</v>
      </c>
      <c r="N3260" s="23"/>
      <c r="O3260" s="23"/>
    </row>
    <row r="3261" spans="1:15" ht="0.75" customHeight="1">
      <c r="A3261" s="578"/>
      <c r="B3261" s="801" t="s">
        <v>639</v>
      </c>
      <c r="C3261" s="778"/>
      <c r="D3261" s="420" t="s">
        <v>640</v>
      </c>
      <c r="E3261" s="40">
        <f t="shared" si="1046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641</v>
      </c>
      <c r="C3262" s="777"/>
      <c r="D3262" s="420" t="s">
        <v>642</v>
      </c>
      <c r="E3262" s="40">
        <f t="shared" si="1046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917</v>
      </c>
      <c r="C3263" s="327"/>
      <c r="D3263" s="286" t="s">
        <v>644</v>
      </c>
      <c r="E3263" s="22">
        <f t="shared" si="1046"/>
        <v>0</v>
      </c>
      <c r="F3263" s="155">
        <f t="shared" ref="F3263:M3263" si="1066">F3264</f>
        <v>0</v>
      </c>
      <c r="G3263" s="155">
        <f t="shared" si="1066"/>
        <v>0</v>
      </c>
      <c r="H3263" s="155">
        <f t="shared" si="1066"/>
        <v>0</v>
      </c>
      <c r="I3263" s="155">
        <f t="shared" si="1066"/>
        <v>0</v>
      </c>
      <c r="J3263" s="155">
        <f t="shared" si="1066"/>
        <v>0</v>
      </c>
      <c r="K3263" s="155">
        <f t="shared" si="1066"/>
        <v>0</v>
      </c>
      <c r="L3263" s="155">
        <f t="shared" si="1066"/>
        <v>0</v>
      </c>
      <c r="M3263" s="155">
        <f t="shared" si="1066"/>
        <v>0</v>
      </c>
      <c r="N3263" s="23"/>
      <c r="O3263" s="23"/>
    </row>
    <row r="3264" spans="1:15">
      <c r="A3264" s="578"/>
      <c r="B3264" s="641" t="s">
        <v>645</v>
      </c>
      <c r="C3264" s="642"/>
      <c r="D3264" s="584" t="s">
        <v>646</v>
      </c>
      <c r="E3264" s="40">
        <f t="shared" si="1046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776</v>
      </c>
      <c r="B3265" s="874"/>
      <c r="C3265" s="874"/>
      <c r="D3265" s="85"/>
      <c r="E3265" s="22">
        <f t="shared" ref="E3265:E3328" si="1067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816</v>
      </c>
      <c r="C3266" s="1029"/>
      <c r="D3266" s="85" t="s">
        <v>817</v>
      </c>
      <c r="E3266" s="22">
        <f t="shared" si="1067"/>
        <v>986</v>
      </c>
      <c r="F3266" s="41"/>
      <c r="G3266" s="41">
        <f>G3208</f>
        <v>240</v>
      </c>
      <c r="H3266" s="41">
        <f t="shared" ref="H3266:M3266" si="1068">H3208</f>
        <v>250</v>
      </c>
      <c r="I3266" s="41">
        <f t="shared" si="1068"/>
        <v>260</v>
      </c>
      <c r="J3266" s="41">
        <f t="shared" si="1068"/>
        <v>236</v>
      </c>
      <c r="K3266" s="41">
        <f t="shared" si="1068"/>
        <v>986</v>
      </c>
      <c r="L3266" s="41">
        <f t="shared" si="1068"/>
        <v>986</v>
      </c>
      <c r="M3266" s="41">
        <f t="shared" si="1068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67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818</v>
      </c>
      <c r="B3268" s="721"/>
      <c r="C3268" s="753"/>
      <c r="D3268" s="665" t="s">
        <v>819</v>
      </c>
      <c r="E3268" s="100">
        <f t="shared" si="1067"/>
        <v>6510</v>
      </c>
      <c r="F3268" s="723">
        <f t="shared" ref="F3268:M3268" si="1069">F3330+F3332+F3333</f>
        <v>0</v>
      </c>
      <c r="G3268" s="723">
        <f t="shared" si="1069"/>
        <v>1650</v>
      </c>
      <c r="H3268" s="723">
        <f t="shared" si="1069"/>
        <v>1630</v>
      </c>
      <c r="I3268" s="723">
        <f t="shared" si="1069"/>
        <v>1630</v>
      </c>
      <c r="J3268" s="723">
        <f t="shared" si="1069"/>
        <v>1600</v>
      </c>
      <c r="K3268" s="723">
        <f t="shared" si="1069"/>
        <v>6500</v>
      </c>
      <c r="L3268" s="723">
        <f t="shared" si="1069"/>
        <v>6500</v>
      </c>
      <c r="M3268" s="723">
        <f t="shared" si="1069"/>
        <v>6500</v>
      </c>
      <c r="N3268" s="23"/>
      <c r="O3268" s="23"/>
    </row>
    <row r="3269" spans="1:15">
      <c r="A3269" s="754"/>
      <c r="B3269" s="1030" t="s">
        <v>524</v>
      </c>
      <c r="C3269" s="755"/>
      <c r="D3269" s="756"/>
      <c r="E3269" s="275">
        <f t="shared" si="1067"/>
        <v>6510</v>
      </c>
      <c r="F3269" s="276">
        <f t="shared" ref="F3269:M3269" si="1070">F3270</f>
        <v>0</v>
      </c>
      <c r="G3269" s="276">
        <f t="shared" si="1070"/>
        <v>1650</v>
      </c>
      <c r="H3269" s="276">
        <f t="shared" si="1070"/>
        <v>1630</v>
      </c>
      <c r="I3269" s="276">
        <f t="shared" si="1070"/>
        <v>1630</v>
      </c>
      <c r="J3269" s="276">
        <f t="shared" si="1070"/>
        <v>1600</v>
      </c>
      <c r="K3269" s="276">
        <f t="shared" si="1070"/>
        <v>6500</v>
      </c>
      <c r="L3269" s="276">
        <f t="shared" si="1070"/>
        <v>6500</v>
      </c>
      <c r="M3269" s="276">
        <f t="shared" si="1070"/>
        <v>6500</v>
      </c>
      <c r="N3269" s="23"/>
      <c r="O3269" s="23"/>
    </row>
    <row r="3270" spans="1:15">
      <c r="A3270" s="834"/>
      <c r="B3270" s="407" t="s">
        <v>525</v>
      </c>
      <c r="C3270" s="411"/>
      <c r="D3270" s="412" t="s">
        <v>526</v>
      </c>
      <c r="E3270" s="154">
        <f t="shared" si="1067"/>
        <v>6510</v>
      </c>
      <c r="F3270" s="101">
        <f t="shared" ref="F3270:M3270" si="1071">F3271+F3272+F3273+F3278+F3282+F3284+F3296+F3302+F3309</f>
        <v>0</v>
      </c>
      <c r="G3270" s="101">
        <f t="shared" si="1071"/>
        <v>1650</v>
      </c>
      <c r="H3270" s="101">
        <f t="shared" si="1071"/>
        <v>1630</v>
      </c>
      <c r="I3270" s="101">
        <f>I3271+I3272+I3273+I3278+I3282+I3284+I3296+I3302+I3309+I3327</f>
        <v>1630</v>
      </c>
      <c r="J3270" s="101">
        <f t="shared" si="1071"/>
        <v>1600</v>
      </c>
      <c r="K3270" s="101">
        <f t="shared" si="1071"/>
        <v>6500</v>
      </c>
      <c r="L3270" s="101">
        <f t="shared" si="1071"/>
        <v>6500</v>
      </c>
      <c r="M3270" s="101">
        <f t="shared" si="1071"/>
        <v>6500</v>
      </c>
      <c r="N3270" s="23"/>
      <c r="O3270" s="23"/>
    </row>
    <row r="3271" spans="1:15">
      <c r="A3271" s="413"/>
      <c r="B3271" s="414"/>
      <c r="C3271" s="415" t="s">
        <v>527</v>
      </c>
      <c r="D3271" s="416" t="s">
        <v>528</v>
      </c>
      <c r="E3271" s="94">
        <f t="shared" si="1067"/>
        <v>3110</v>
      </c>
      <c r="F3271" s="417"/>
      <c r="G3271" s="63">
        <f t="shared" ref="G3271:M3272" si="1072">G1393</f>
        <v>800</v>
      </c>
      <c r="H3271" s="63">
        <f t="shared" si="1072"/>
        <v>780</v>
      </c>
      <c r="I3271" s="63">
        <f t="shared" si="1072"/>
        <v>780</v>
      </c>
      <c r="J3271" s="63">
        <f t="shared" si="1072"/>
        <v>750</v>
      </c>
      <c r="K3271" s="63">
        <f t="shared" si="1072"/>
        <v>3100</v>
      </c>
      <c r="L3271" s="63">
        <f t="shared" si="1072"/>
        <v>3100</v>
      </c>
      <c r="M3271" s="63">
        <f t="shared" si="1072"/>
        <v>3100</v>
      </c>
      <c r="N3271" s="23"/>
      <c r="O3271" s="23"/>
    </row>
    <row r="3272" spans="1:15">
      <c r="A3272" s="413"/>
      <c r="B3272" s="418"/>
      <c r="C3272" s="419" t="s">
        <v>529</v>
      </c>
      <c r="D3272" s="420" t="s">
        <v>530</v>
      </c>
      <c r="E3272" s="94">
        <f t="shared" si="1067"/>
        <v>3400</v>
      </c>
      <c r="F3272" s="417"/>
      <c r="G3272" s="63">
        <f t="shared" si="1072"/>
        <v>850</v>
      </c>
      <c r="H3272" s="63">
        <f t="shared" si="1072"/>
        <v>850</v>
      </c>
      <c r="I3272" s="63">
        <f t="shared" si="1072"/>
        <v>850</v>
      </c>
      <c r="J3272" s="63">
        <f t="shared" si="1072"/>
        <v>850</v>
      </c>
      <c r="K3272" s="63">
        <f t="shared" si="1072"/>
        <v>3400</v>
      </c>
      <c r="L3272" s="63">
        <f t="shared" si="1072"/>
        <v>3400</v>
      </c>
      <c r="M3272" s="63">
        <f t="shared" si="1072"/>
        <v>3400</v>
      </c>
      <c r="N3272" s="23"/>
      <c r="O3272" s="23"/>
    </row>
    <row r="3273" spans="1:15" ht="12" customHeight="1">
      <c r="A3273" s="1031"/>
      <c r="B3273" s="996" t="s">
        <v>531</v>
      </c>
      <c r="C3273" s="389"/>
      <c r="D3273" s="328" t="s">
        <v>532</v>
      </c>
      <c r="E3273" s="154">
        <f t="shared" si="1067"/>
        <v>0</v>
      </c>
      <c r="F3273" s="155">
        <f t="shared" ref="F3273:M3273" si="1073">F3274+F3275+F3276</f>
        <v>0</v>
      </c>
      <c r="G3273" s="155">
        <f t="shared" si="1073"/>
        <v>0</v>
      </c>
      <c r="H3273" s="155">
        <f t="shared" si="1073"/>
        <v>0</v>
      </c>
      <c r="I3273" s="155">
        <f t="shared" si="1073"/>
        <v>0</v>
      </c>
      <c r="J3273" s="155">
        <f t="shared" si="1073"/>
        <v>0</v>
      </c>
      <c r="K3273" s="155">
        <f t="shared" si="1073"/>
        <v>0</v>
      </c>
      <c r="L3273" s="155">
        <f t="shared" si="1073"/>
        <v>0</v>
      </c>
      <c r="M3273" s="155">
        <f t="shared" si="1073"/>
        <v>0</v>
      </c>
      <c r="N3273" s="23"/>
      <c r="O3273" s="23"/>
    </row>
    <row r="3274" spans="1:15" hidden="1">
      <c r="A3274" s="533"/>
      <c r="B3274" s="425" t="s">
        <v>533</v>
      </c>
      <c r="C3274" s="422"/>
      <c r="D3274" s="423" t="s">
        <v>534</v>
      </c>
      <c r="E3274" s="94">
        <f t="shared" si="1067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535</v>
      </c>
      <c r="C3275" s="428"/>
      <c r="D3275" s="423" t="s">
        <v>129</v>
      </c>
      <c r="E3275" s="94">
        <f t="shared" si="1067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536</v>
      </c>
      <c r="C3276" s="429"/>
      <c r="D3276" s="423" t="s">
        <v>537</v>
      </c>
      <c r="E3276" s="94">
        <f t="shared" si="1067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67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538</v>
      </c>
      <c r="C3278" s="351"/>
      <c r="D3278" s="328" t="s">
        <v>539</v>
      </c>
      <c r="E3278" s="154">
        <f t="shared" si="1067"/>
        <v>0</v>
      </c>
      <c r="F3278" s="155">
        <f t="shared" ref="F3278:M3278" si="1074">F3279+F3280+F3281</f>
        <v>0</v>
      </c>
      <c r="G3278" s="155">
        <f t="shared" si="1074"/>
        <v>0</v>
      </c>
      <c r="H3278" s="155">
        <f t="shared" si="1074"/>
        <v>0</v>
      </c>
      <c r="I3278" s="155">
        <f t="shared" si="1074"/>
        <v>0</v>
      </c>
      <c r="J3278" s="155">
        <f t="shared" si="1074"/>
        <v>0</v>
      </c>
      <c r="K3278" s="155">
        <f t="shared" si="1074"/>
        <v>0</v>
      </c>
      <c r="L3278" s="155">
        <f t="shared" si="1074"/>
        <v>0</v>
      </c>
      <c r="M3278" s="155">
        <f t="shared" si="1074"/>
        <v>0</v>
      </c>
      <c r="N3278" s="23"/>
      <c r="O3278" s="23"/>
    </row>
    <row r="3279" spans="1:15" ht="0.75" customHeight="1">
      <c r="A3279" s="413"/>
      <c r="B3279" s="776"/>
      <c r="C3279" s="777" t="s">
        <v>540</v>
      </c>
      <c r="D3279" s="420" t="s">
        <v>541</v>
      </c>
      <c r="E3279" s="94">
        <f t="shared" si="1067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542</v>
      </c>
      <c r="D3280" s="779" t="s">
        <v>543</v>
      </c>
      <c r="E3280" s="94">
        <f t="shared" si="1067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544</v>
      </c>
      <c r="D3281" s="539" t="s">
        <v>545</v>
      </c>
      <c r="E3281" s="94">
        <f t="shared" si="1067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546</v>
      </c>
      <c r="C3282" s="997"/>
      <c r="D3282" s="998" t="s">
        <v>547</v>
      </c>
      <c r="E3282" s="154">
        <f t="shared" si="1067"/>
        <v>0</v>
      </c>
      <c r="F3282" s="155">
        <f t="shared" ref="F3282:M3282" si="1075">F3283</f>
        <v>0</v>
      </c>
      <c r="G3282" s="155">
        <f t="shared" si="1075"/>
        <v>0</v>
      </c>
      <c r="H3282" s="155">
        <f t="shared" si="1075"/>
        <v>0</v>
      </c>
      <c r="I3282" s="155">
        <f t="shared" si="1075"/>
        <v>0</v>
      </c>
      <c r="J3282" s="155">
        <f t="shared" si="1075"/>
        <v>0</v>
      </c>
      <c r="K3282" s="155">
        <f t="shared" si="1075"/>
        <v>0</v>
      </c>
      <c r="L3282" s="155">
        <f t="shared" si="1075"/>
        <v>0</v>
      </c>
      <c r="M3282" s="155">
        <f t="shared" si="1075"/>
        <v>0</v>
      </c>
      <c r="N3282" s="23"/>
      <c r="O3282" s="23"/>
    </row>
    <row r="3283" spans="1:15" hidden="1">
      <c r="A3283" s="413"/>
      <c r="B3283" s="475" t="s">
        <v>548</v>
      </c>
      <c r="C3283" s="784"/>
      <c r="D3283" s="783" t="s">
        <v>549</v>
      </c>
      <c r="E3283" s="154">
        <f t="shared" si="1067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1">
      <c r="A3284" s="1031"/>
      <c r="B3284" s="352"/>
      <c r="C3284" s="351" t="s">
        <v>550</v>
      </c>
      <c r="D3284" s="998" t="s">
        <v>551</v>
      </c>
      <c r="E3284" s="154">
        <f t="shared" si="1067"/>
        <v>0</v>
      </c>
      <c r="F3284" s="155">
        <f t="shared" ref="F3284:M3284" si="1076">F3285</f>
        <v>0</v>
      </c>
      <c r="G3284" s="155">
        <f t="shared" si="1076"/>
        <v>0</v>
      </c>
      <c r="H3284" s="155">
        <f t="shared" si="1076"/>
        <v>0</v>
      </c>
      <c r="I3284" s="155">
        <f t="shared" si="1076"/>
        <v>0</v>
      </c>
      <c r="J3284" s="155">
        <f t="shared" si="1076"/>
        <v>0</v>
      </c>
      <c r="K3284" s="155">
        <f t="shared" si="1076"/>
        <v>0</v>
      </c>
      <c r="L3284" s="155">
        <f t="shared" si="1076"/>
        <v>0</v>
      </c>
      <c r="M3284" s="155">
        <f t="shared" si="1076"/>
        <v>0</v>
      </c>
      <c r="N3284" s="23"/>
      <c r="O3284" s="23"/>
    </row>
    <row r="3285" spans="1:15">
      <c r="A3285" s="1031"/>
      <c r="B3285" s="1391" t="s">
        <v>764</v>
      </c>
      <c r="C3285" s="1392"/>
      <c r="D3285" s="331" t="s">
        <v>553</v>
      </c>
      <c r="E3285" s="154">
        <f t="shared" si="1067"/>
        <v>0</v>
      </c>
      <c r="F3285" s="155">
        <f t="shared" ref="F3285:M3285" si="1077">F3286+F3287+F3288+F3289+F3290+F3291+F3292+F3293+F3294+F3295</f>
        <v>0</v>
      </c>
      <c r="G3285" s="155">
        <f t="shared" si="1077"/>
        <v>0</v>
      </c>
      <c r="H3285" s="155">
        <f t="shared" si="1077"/>
        <v>0</v>
      </c>
      <c r="I3285" s="155">
        <f t="shared" si="1077"/>
        <v>0</v>
      </c>
      <c r="J3285" s="155">
        <f t="shared" si="1077"/>
        <v>0</v>
      </c>
      <c r="K3285" s="155">
        <f t="shared" si="1077"/>
        <v>0</v>
      </c>
      <c r="L3285" s="155">
        <f t="shared" si="1077"/>
        <v>0</v>
      </c>
      <c r="M3285" s="155">
        <f t="shared" si="1077"/>
        <v>0</v>
      </c>
      <c r="N3285" s="23"/>
      <c r="O3285" s="23"/>
    </row>
    <row r="3286" spans="1:15" hidden="1">
      <c r="A3286" s="413"/>
      <c r="B3286" s="802"/>
      <c r="C3286" s="803" t="s">
        <v>554</v>
      </c>
      <c r="D3286" s="804" t="s">
        <v>555</v>
      </c>
      <c r="E3286" s="154">
        <f t="shared" si="1067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556</v>
      </c>
      <c r="D3287" s="539" t="s">
        <v>557</v>
      </c>
      <c r="E3287" s="154">
        <f t="shared" si="1067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558</v>
      </c>
      <c r="D3288" s="540" t="s">
        <v>559</v>
      </c>
      <c r="E3288" s="154">
        <f t="shared" si="1067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560</v>
      </c>
      <c r="D3289" s="420" t="s">
        <v>561</v>
      </c>
      <c r="E3289" s="154">
        <f t="shared" si="1067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562</v>
      </c>
      <c r="D3290" s="420" t="s">
        <v>563</v>
      </c>
      <c r="E3290" s="154">
        <f t="shared" si="1067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1" hidden="1">
      <c r="A3291" s="413"/>
      <c r="B3291" s="776"/>
      <c r="C3291" s="777" t="s">
        <v>564</v>
      </c>
      <c r="D3291" s="420" t="s">
        <v>565</v>
      </c>
      <c r="E3291" s="154">
        <f t="shared" si="1067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1" hidden="1">
      <c r="A3292" s="413"/>
      <c r="B3292" s="776"/>
      <c r="C3292" s="777" t="s">
        <v>566</v>
      </c>
      <c r="D3292" s="420" t="s">
        <v>567</v>
      </c>
      <c r="E3292" s="154">
        <f t="shared" si="1067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1" hidden="1">
      <c r="A3293" s="413"/>
      <c r="B3293" s="801"/>
      <c r="C3293" s="777" t="s">
        <v>568</v>
      </c>
      <c r="D3293" s="420" t="s">
        <v>569</v>
      </c>
      <c r="E3293" s="154">
        <f t="shared" si="1067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1" hidden="1">
      <c r="A3294" s="413"/>
      <c r="B3294" s="801"/>
      <c r="C3294" s="777" t="s">
        <v>570</v>
      </c>
      <c r="D3294" s="420" t="s">
        <v>571</v>
      </c>
      <c r="E3294" s="154">
        <f t="shared" si="1067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idden="1">
      <c r="A3295" s="413"/>
      <c r="B3295" s="801"/>
      <c r="C3295" s="777" t="s">
        <v>572</v>
      </c>
      <c r="D3295" s="420" t="s">
        <v>573</v>
      </c>
      <c r="E3295" s="154">
        <f t="shared" si="1067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578</v>
      </c>
      <c r="D3296" s="328" t="s">
        <v>579</v>
      </c>
      <c r="E3296" s="154">
        <f t="shared" si="1067"/>
        <v>0</v>
      </c>
      <c r="F3296" s="155">
        <f t="shared" ref="F3296:M3296" si="1078">F3297+F3299</f>
        <v>0</v>
      </c>
      <c r="G3296" s="155">
        <f t="shared" si="1078"/>
        <v>0</v>
      </c>
      <c r="H3296" s="155">
        <f t="shared" si="1078"/>
        <v>0</v>
      </c>
      <c r="I3296" s="155">
        <f t="shared" si="1078"/>
        <v>0</v>
      </c>
      <c r="J3296" s="155">
        <f t="shared" si="1078"/>
        <v>0</v>
      </c>
      <c r="K3296" s="155">
        <f t="shared" si="1078"/>
        <v>0</v>
      </c>
      <c r="L3296" s="155">
        <f t="shared" si="1078"/>
        <v>0</v>
      </c>
      <c r="M3296" s="155">
        <f t="shared" si="1078"/>
        <v>0</v>
      </c>
      <c r="N3296" s="23"/>
      <c r="O3296" s="23"/>
    </row>
    <row r="3297" spans="1:15">
      <c r="A3297" s="413"/>
      <c r="B3297" s="801" t="s">
        <v>580</v>
      </c>
      <c r="C3297" s="777" t="s">
        <v>581</v>
      </c>
      <c r="D3297" s="420" t="s">
        <v>582</v>
      </c>
      <c r="E3297" s="94">
        <f t="shared" si="1067"/>
        <v>0</v>
      </c>
      <c r="F3297" s="448">
        <f t="shared" ref="F3297:M3297" si="1079">F3298</f>
        <v>0</v>
      </c>
      <c r="G3297" s="448">
        <f t="shared" si="1079"/>
        <v>0</v>
      </c>
      <c r="H3297" s="448">
        <f t="shared" si="1079"/>
        <v>0</v>
      </c>
      <c r="I3297" s="448">
        <f t="shared" si="1079"/>
        <v>0</v>
      </c>
      <c r="J3297" s="448">
        <f t="shared" si="1079"/>
        <v>0</v>
      </c>
      <c r="K3297" s="448">
        <f t="shared" si="1079"/>
        <v>0</v>
      </c>
      <c r="L3297" s="448">
        <f t="shared" si="1079"/>
        <v>0</v>
      </c>
      <c r="M3297" s="448">
        <f t="shared" si="1079"/>
        <v>0</v>
      </c>
      <c r="N3297" s="23"/>
      <c r="O3297" s="23"/>
    </row>
    <row r="3298" spans="1:15">
      <c r="A3298" s="413"/>
      <c r="B3298" s="801"/>
      <c r="C3298" s="428" t="s">
        <v>783</v>
      </c>
      <c r="D3298" s="420" t="s">
        <v>784</v>
      </c>
      <c r="E3298" s="94">
        <f t="shared" si="1067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587</v>
      </c>
      <c r="C3299" s="809"/>
      <c r="D3299" s="810" t="s">
        <v>588</v>
      </c>
      <c r="E3299" s="154">
        <f t="shared" si="1067"/>
        <v>0</v>
      </c>
      <c r="F3299" s="155">
        <f t="shared" ref="F3299:M3299" si="1080">F3300+F3301</f>
        <v>0</v>
      </c>
      <c r="G3299" s="155">
        <f t="shared" si="1080"/>
        <v>0</v>
      </c>
      <c r="H3299" s="155">
        <f t="shared" si="1080"/>
        <v>0</v>
      </c>
      <c r="I3299" s="155">
        <f t="shared" si="1080"/>
        <v>0</v>
      </c>
      <c r="J3299" s="155">
        <f t="shared" si="1080"/>
        <v>0</v>
      </c>
      <c r="K3299" s="155">
        <f t="shared" si="1080"/>
        <v>0</v>
      </c>
      <c r="L3299" s="155">
        <f t="shared" si="1080"/>
        <v>0</v>
      </c>
      <c r="M3299" s="155">
        <f t="shared" si="1080"/>
        <v>0</v>
      </c>
      <c r="N3299" s="23"/>
      <c r="O3299" s="23"/>
    </row>
    <row r="3300" spans="1:15" hidden="1">
      <c r="A3300" s="413"/>
      <c r="B3300" s="808"/>
      <c r="C3300" s="809" t="s">
        <v>589</v>
      </c>
      <c r="D3300" s="810" t="s">
        <v>590</v>
      </c>
      <c r="E3300" s="94">
        <f t="shared" si="1067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591</v>
      </c>
      <c r="D3301" s="539" t="s">
        <v>592</v>
      </c>
      <c r="E3301" s="94">
        <f t="shared" si="1067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766</v>
      </c>
      <c r="C3302" s="392"/>
      <c r="D3302" s="331" t="s">
        <v>594</v>
      </c>
      <c r="E3302" s="154">
        <f t="shared" si="1067"/>
        <v>0</v>
      </c>
      <c r="F3302" s="155">
        <f t="shared" ref="F3302:M3302" si="1081">F3303</f>
        <v>0</v>
      </c>
      <c r="G3302" s="155">
        <f t="shared" si="1081"/>
        <v>0</v>
      </c>
      <c r="H3302" s="155">
        <f t="shared" si="1081"/>
        <v>0</v>
      </c>
      <c r="I3302" s="155">
        <f t="shared" si="1081"/>
        <v>0</v>
      </c>
      <c r="J3302" s="155">
        <f t="shared" si="1081"/>
        <v>0</v>
      </c>
      <c r="K3302" s="155">
        <f t="shared" si="1081"/>
        <v>0</v>
      </c>
      <c r="L3302" s="155">
        <f t="shared" si="1081"/>
        <v>0</v>
      </c>
      <c r="M3302" s="155">
        <f t="shared" si="1081"/>
        <v>0</v>
      </c>
      <c r="N3302" s="23"/>
      <c r="O3302" s="23"/>
    </row>
    <row r="3303" spans="1:15">
      <c r="A3303" s="533"/>
      <c r="B3303" s="452" t="s">
        <v>595</v>
      </c>
      <c r="C3303" s="422"/>
      <c r="D3303" s="423" t="s">
        <v>596</v>
      </c>
      <c r="E3303" s="94">
        <f t="shared" si="1067"/>
        <v>0</v>
      </c>
      <c r="F3303" s="448">
        <f t="shared" ref="F3303:M3303" si="1082">F3304+F3305+F3306+F3307</f>
        <v>0</v>
      </c>
      <c r="G3303" s="448">
        <f t="shared" si="1082"/>
        <v>0</v>
      </c>
      <c r="H3303" s="448">
        <f t="shared" si="1082"/>
        <v>0</v>
      </c>
      <c r="I3303" s="448">
        <f t="shared" si="1082"/>
        <v>0</v>
      </c>
      <c r="J3303" s="448">
        <f t="shared" si="1082"/>
        <v>0</v>
      </c>
      <c r="K3303" s="448">
        <f t="shared" si="1082"/>
        <v>0</v>
      </c>
      <c r="L3303" s="448">
        <f t="shared" si="1082"/>
        <v>0</v>
      </c>
      <c r="M3303" s="448">
        <f t="shared" si="1082"/>
        <v>0</v>
      </c>
      <c r="N3303" s="23"/>
      <c r="O3303" s="23"/>
    </row>
    <row r="3304" spans="1:15" hidden="1">
      <c r="A3304" s="533"/>
      <c r="B3304" s="453"/>
      <c r="C3304" s="422" t="s">
        <v>597</v>
      </c>
      <c r="D3304" s="423" t="s">
        <v>598</v>
      </c>
      <c r="E3304" s="94">
        <f t="shared" si="1067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599</v>
      </c>
      <c r="D3305" s="423" t="s">
        <v>600</v>
      </c>
      <c r="E3305" s="94">
        <f t="shared" si="1067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601</v>
      </c>
      <c r="D3306" s="423" t="s">
        <v>602</v>
      </c>
      <c r="E3306" s="94">
        <f t="shared" si="1067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603</v>
      </c>
      <c r="D3307" s="423" t="s">
        <v>604</v>
      </c>
      <c r="E3307" s="94">
        <f t="shared" si="1067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67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605</v>
      </c>
      <c r="C3309" s="333"/>
      <c r="D3309" s="328" t="s">
        <v>606</v>
      </c>
      <c r="E3309" s="154">
        <f t="shared" si="1067"/>
        <v>0</v>
      </c>
      <c r="F3309" s="155">
        <f t="shared" ref="F3309:M3309" si="1083">F3310+F3311+F3312+F3313+F3314+F3315+F3316+F3317+F3318</f>
        <v>0</v>
      </c>
      <c r="G3309" s="155">
        <f t="shared" si="1083"/>
        <v>0</v>
      </c>
      <c r="H3309" s="155">
        <f t="shared" si="1083"/>
        <v>0</v>
      </c>
      <c r="I3309" s="155">
        <f t="shared" si="1083"/>
        <v>0</v>
      </c>
      <c r="J3309" s="155">
        <f t="shared" si="1083"/>
        <v>0</v>
      </c>
      <c r="K3309" s="155">
        <f t="shared" si="1083"/>
        <v>0</v>
      </c>
      <c r="L3309" s="155">
        <f t="shared" si="1083"/>
        <v>0</v>
      </c>
      <c r="M3309" s="155">
        <f t="shared" si="1083"/>
        <v>0</v>
      </c>
      <c r="N3309" s="23"/>
      <c r="O3309" s="23"/>
    </row>
    <row r="3310" spans="1:15">
      <c r="A3310" s="413"/>
      <c r="B3310" s="418" t="s">
        <v>607</v>
      </c>
      <c r="C3310" s="813"/>
      <c r="D3310" s="420" t="s">
        <v>608</v>
      </c>
      <c r="E3310" s="94">
        <f t="shared" si="1067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609</v>
      </c>
      <c r="C3311" s="456"/>
      <c r="D3311" s="459" t="s">
        <v>610</v>
      </c>
      <c r="E3311" s="94">
        <f t="shared" si="1067"/>
        <v>0</v>
      </c>
      <c r="F3311" s="448"/>
      <c r="G3311" s="448">
        <f>G1433</f>
        <v>0</v>
      </c>
      <c r="H3311" s="448">
        <f t="shared" ref="H3311:M3311" si="1084">H1433</f>
        <v>0</v>
      </c>
      <c r="I3311" s="448">
        <f t="shared" si="1084"/>
        <v>0</v>
      </c>
      <c r="J3311" s="448">
        <f t="shared" si="1084"/>
        <v>0</v>
      </c>
      <c r="K3311" s="448">
        <f t="shared" si="1084"/>
        <v>0</v>
      </c>
      <c r="L3311" s="448">
        <f t="shared" si="1084"/>
        <v>0</v>
      </c>
      <c r="M3311" s="448">
        <f t="shared" si="1084"/>
        <v>0</v>
      </c>
      <c r="N3311" s="23"/>
      <c r="O3311" s="23"/>
    </row>
    <row r="3312" spans="1:15" ht="0.75" customHeight="1">
      <c r="A3312" s="533"/>
      <c r="B3312" s="342" t="s">
        <v>611</v>
      </c>
      <c r="C3312" s="742"/>
      <c r="D3312" s="433" t="s">
        <v>612</v>
      </c>
      <c r="E3312" s="94">
        <f t="shared" si="1067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613</v>
      </c>
      <c r="C3313" s="428"/>
      <c r="D3313" s="423" t="s">
        <v>614</v>
      </c>
      <c r="E3313" s="94">
        <f t="shared" si="1067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615</v>
      </c>
      <c r="C3314" s="428"/>
      <c r="D3314" s="423" t="s">
        <v>616</v>
      </c>
      <c r="E3314" s="94">
        <f t="shared" si="1067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617</v>
      </c>
      <c r="C3315" s="744"/>
      <c r="D3315" s="423" t="s">
        <v>618</v>
      </c>
      <c r="E3315" s="94">
        <f t="shared" si="1067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621</v>
      </c>
      <c r="C3316" s="744"/>
      <c r="D3316" s="423" t="s">
        <v>622</v>
      </c>
      <c r="E3316" s="94">
        <f t="shared" si="1067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623</v>
      </c>
      <c r="C3317" s="428"/>
      <c r="D3317" s="423" t="s">
        <v>624</v>
      </c>
      <c r="E3317" s="94">
        <f t="shared" si="1067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625</v>
      </c>
      <c r="C3318" s="428"/>
      <c r="D3318" s="423" t="s">
        <v>626</v>
      </c>
      <c r="E3318" s="94">
        <f t="shared" si="1067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629</v>
      </c>
      <c r="C3319" s="343"/>
      <c r="D3319" s="328" t="s">
        <v>630</v>
      </c>
      <c r="E3319" s="154">
        <f t="shared" si="1067"/>
        <v>0</v>
      </c>
      <c r="F3319" s="155">
        <f t="shared" ref="F3319:M3319" si="1085">F3320+F3324</f>
        <v>0</v>
      </c>
      <c r="G3319" s="155">
        <f t="shared" si="1085"/>
        <v>0</v>
      </c>
      <c r="H3319" s="155">
        <f t="shared" si="1085"/>
        <v>0</v>
      </c>
      <c r="I3319" s="155">
        <f t="shared" si="1085"/>
        <v>0</v>
      </c>
      <c r="J3319" s="155">
        <f t="shared" si="1085"/>
        <v>0</v>
      </c>
      <c r="K3319" s="155">
        <f t="shared" si="1085"/>
        <v>0</v>
      </c>
      <c r="L3319" s="155">
        <f t="shared" si="1085"/>
        <v>0</v>
      </c>
      <c r="M3319" s="155">
        <f t="shared" si="1085"/>
        <v>0</v>
      </c>
      <c r="N3319" s="23"/>
      <c r="O3319" s="23"/>
    </row>
    <row r="3320" spans="1:15">
      <c r="A3320" s="413"/>
      <c r="B3320" s="801" t="s">
        <v>631</v>
      </c>
      <c r="C3320" s="745"/>
      <c r="D3320" s="423" t="s">
        <v>632</v>
      </c>
      <c r="E3320" s="94">
        <f t="shared" si="1067"/>
        <v>0</v>
      </c>
      <c r="F3320" s="448">
        <f t="shared" ref="F3320:M3320" si="1086">F3321+F3322</f>
        <v>0</v>
      </c>
      <c r="G3320" s="448">
        <f t="shared" si="1086"/>
        <v>0</v>
      </c>
      <c r="H3320" s="448">
        <f t="shared" si="1086"/>
        <v>0</v>
      </c>
      <c r="I3320" s="448">
        <f t="shared" si="1086"/>
        <v>0</v>
      </c>
      <c r="J3320" s="448">
        <f t="shared" si="1086"/>
        <v>0</v>
      </c>
      <c r="K3320" s="448">
        <f t="shared" si="1086"/>
        <v>0</v>
      </c>
      <c r="L3320" s="448">
        <f t="shared" si="1086"/>
        <v>0</v>
      </c>
      <c r="M3320" s="448">
        <f t="shared" si="1086"/>
        <v>0</v>
      </c>
      <c r="N3320" s="23"/>
      <c r="O3320" s="23"/>
    </row>
    <row r="3321" spans="1:15" ht="21.4" hidden="1">
      <c r="A3321" s="413"/>
      <c r="B3321" s="811"/>
      <c r="C3321" s="821" t="s">
        <v>633</v>
      </c>
      <c r="D3321" s="420" t="s">
        <v>634</v>
      </c>
      <c r="E3321" s="94">
        <f t="shared" si="1067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635</v>
      </c>
      <c r="C3322" s="823"/>
      <c r="D3322" s="420" t="s">
        <v>636</v>
      </c>
      <c r="E3322" s="94">
        <f t="shared" si="1067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67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637</v>
      </c>
      <c r="C3324" s="1008"/>
      <c r="D3324" s="331" t="s">
        <v>638</v>
      </c>
      <c r="E3324" s="154">
        <f t="shared" si="1067"/>
        <v>0</v>
      </c>
      <c r="F3324" s="155">
        <f t="shared" ref="F3324:M3324" si="1087">F3325+F3326</f>
        <v>0</v>
      </c>
      <c r="G3324" s="155">
        <f t="shared" si="1087"/>
        <v>0</v>
      </c>
      <c r="H3324" s="155">
        <f t="shared" si="1087"/>
        <v>0</v>
      </c>
      <c r="I3324" s="155">
        <f t="shared" si="1087"/>
        <v>0</v>
      </c>
      <c r="J3324" s="155">
        <f t="shared" si="1087"/>
        <v>0</v>
      </c>
      <c r="K3324" s="155">
        <f t="shared" si="1087"/>
        <v>0</v>
      </c>
      <c r="L3324" s="155">
        <f t="shared" si="1087"/>
        <v>0</v>
      </c>
      <c r="M3324" s="155">
        <f t="shared" si="1087"/>
        <v>0</v>
      </c>
      <c r="N3324" s="23"/>
      <c r="O3324" s="23"/>
    </row>
    <row r="3325" spans="1:15" ht="0.75" customHeight="1">
      <c r="A3325" s="1031"/>
      <c r="B3325" s="801" t="s">
        <v>639</v>
      </c>
      <c r="C3325" s="778"/>
      <c r="D3325" s="420" t="s">
        <v>640</v>
      </c>
      <c r="E3325" s="94">
        <f t="shared" si="1067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641</v>
      </c>
      <c r="C3326" s="777"/>
      <c r="D3326" s="420" t="s">
        <v>642</v>
      </c>
      <c r="E3326" s="94">
        <f t="shared" si="1067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643</v>
      </c>
      <c r="C3327" s="382"/>
      <c r="D3327" s="328" t="s">
        <v>644</v>
      </c>
      <c r="E3327" s="154">
        <f t="shared" si="1067"/>
        <v>0</v>
      </c>
      <c r="F3327" s="155">
        <f t="shared" ref="F3327:M3327" si="1088">F3328</f>
        <v>0</v>
      </c>
      <c r="G3327" s="155">
        <f t="shared" si="1088"/>
        <v>0</v>
      </c>
      <c r="H3327" s="155">
        <f t="shared" si="1088"/>
        <v>0</v>
      </c>
      <c r="I3327" s="155">
        <f t="shared" si="1088"/>
        <v>0</v>
      </c>
      <c r="J3327" s="155">
        <f t="shared" si="1088"/>
        <v>0</v>
      </c>
      <c r="K3327" s="155">
        <f t="shared" si="1088"/>
        <v>0</v>
      </c>
      <c r="L3327" s="155">
        <f t="shared" si="1088"/>
        <v>0</v>
      </c>
      <c r="M3327" s="155">
        <f t="shared" si="1088"/>
        <v>0</v>
      </c>
      <c r="N3327" s="23"/>
      <c r="O3327" s="23"/>
    </row>
    <row r="3328" spans="1:15">
      <c r="A3328" s="413"/>
      <c r="B3328" s="475" t="s">
        <v>645</v>
      </c>
      <c r="C3328" s="476"/>
      <c r="D3328" s="420" t="s">
        <v>646</v>
      </c>
      <c r="E3328" s="94">
        <f t="shared" si="1067"/>
        <v>0</v>
      </c>
      <c r="F3328" s="417">
        <f t="shared" ref="F3328:H3328" si="1089">F1450</f>
        <v>0</v>
      </c>
      <c r="G3328" s="417">
        <f t="shared" si="1089"/>
        <v>0</v>
      </c>
      <c r="H3328" s="417">
        <f t="shared" si="1089"/>
        <v>0</v>
      </c>
      <c r="I3328" s="417">
        <f>I1450</f>
        <v>0</v>
      </c>
      <c r="J3328" s="417">
        <f t="shared" ref="J3328:M3328" si="1090">J1450</f>
        <v>0</v>
      </c>
      <c r="K3328" s="417">
        <f t="shared" si="1090"/>
        <v>0</v>
      </c>
      <c r="L3328" s="417">
        <f t="shared" si="1090"/>
        <v>0</v>
      </c>
      <c r="M3328" s="417">
        <f t="shared" si="1090"/>
        <v>0</v>
      </c>
      <c r="N3328" s="23"/>
      <c r="O3328" s="23"/>
    </row>
    <row r="3329" spans="1:15">
      <c r="A3329" s="516" t="s">
        <v>776</v>
      </c>
      <c r="B3329" s="517"/>
      <c r="C3329" s="517"/>
      <c r="D3329" s="518"/>
      <c r="E3329" s="94">
        <f t="shared" ref="E3329:E3393" si="1091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820</v>
      </c>
      <c r="C3330" s="565"/>
      <c r="D3330" s="518" t="s">
        <v>821</v>
      </c>
      <c r="E3330" s="154">
        <f t="shared" si="1091"/>
        <v>0</v>
      </c>
      <c r="F3330" s="155">
        <f t="shared" ref="F3330:M3330" si="1092">F3331</f>
        <v>0</v>
      </c>
      <c r="G3330" s="155">
        <f t="shared" si="1092"/>
        <v>0</v>
      </c>
      <c r="H3330" s="155">
        <f t="shared" si="1092"/>
        <v>0</v>
      </c>
      <c r="I3330" s="155">
        <f t="shared" si="1092"/>
        <v>0</v>
      </c>
      <c r="J3330" s="155">
        <f t="shared" si="1092"/>
        <v>0</v>
      </c>
      <c r="K3330" s="155">
        <f t="shared" si="1092"/>
        <v>0</v>
      </c>
      <c r="L3330" s="155">
        <f t="shared" si="1092"/>
        <v>0</v>
      </c>
      <c r="M3330" s="155">
        <f t="shared" si="1092"/>
        <v>0</v>
      </c>
      <c r="N3330" s="23"/>
      <c r="O3330" s="23"/>
    </row>
    <row r="3331" spans="1:15">
      <c r="A3331" s="519"/>
      <c r="B3331" s="568"/>
      <c r="C3331" s="523" t="s">
        <v>822</v>
      </c>
      <c r="D3331" s="524" t="s">
        <v>823</v>
      </c>
      <c r="E3331" s="154">
        <f t="shared" si="1091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824</v>
      </c>
      <c r="C3332" s="565"/>
      <c r="D3332" s="518" t="s">
        <v>825</v>
      </c>
      <c r="E3332" s="154">
        <f t="shared" si="1091"/>
        <v>6510</v>
      </c>
      <c r="F3332" s="63">
        <f t="shared" ref="F3332:H3332" si="1093">F3271+F3272+F3311+F3327</f>
        <v>0</v>
      </c>
      <c r="G3332" s="63">
        <f t="shared" si="1093"/>
        <v>1650</v>
      </c>
      <c r="H3332" s="63">
        <f t="shared" si="1093"/>
        <v>1630</v>
      </c>
      <c r="I3332" s="63">
        <f>I3271+I3272+I3311+I3327</f>
        <v>1630</v>
      </c>
      <c r="J3332" s="63">
        <f t="shared" ref="J3332:M3332" si="1094">J3271+J3272+J3311+J3327</f>
        <v>1600</v>
      </c>
      <c r="K3332" s="63">
        <f t="shared" si="1094"/>
        <v>6500</v>
      </c>
      <c r="L3332" s="63">
        <f t="shared" si="1094"/>
        <v>6500</v>
      </c>
      <c r="M3332" s="63">
        <f t="shared" si="1094"/>
        <v>6500</v>
      </c>
      <c r="N3332" s="23"/>
      <c r="O3332" s="23"/>
    </row>
    <row r="3333" spans="1:15">
      <c r="A3333" s="519"/>
      <c r="B3333" s="568" t="s">
        <v>826</v>
      </c>
      <c r="C3333" s="565"/>
      <c r="D3333" s="518" t="s">
        <v>827</v>
      </c>
      <c r="E3333" s="154">
        <f t="shared" si="1091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091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365" t="s">
        <v>828</v>
      </c>
      <c r="B3335" s="1366"/>
      <c r="C3335" s="1367"/>
      <c r="D3335" s="767" t="s">
        <v>829</v>
      </c>
      <c r="E3335" s="1033">
        <f t="shared" si="1091"/>
        <v>299078.17</v>
      </c>
      <c r="F3335" s="397">
        <f t="shared" ref="F3335:M3335" si="1095">F3336+F3414+F3534+F3615</f>
        <v>0</v>
      </c>
      <c r="G3335" s="397">
        <f t="shared" si="1095"/>
        <v>73188</v>
      </c>
      <c r="H3335" s="397">
        <f t="shared" si="1095"/>
        <v>94880.17</v>
      </c>
      <c r="I3335" s="397">
        <f t="shared" si="1095"/>
        <v>76074</v>
      </c>
      <c r="J3335" s="397">
        <f t="shared" si="1095"/>
        <v>54936</v>
      </c>
      <c r="K3335" s="397">
        <f t="shared" si="1095"/>
        <v>282305</v>
      </c>
      <c r="L3335" s="397">
        <f t="shared" si="1095"/>
        <v>282449</v>
      </c>
      <c r="M3335" s="397">
        <f t="shared" si="1095"/>
        <v>282588</v>
      </c>
      <c r="N3335" s="23"/>
      <c r="O3335" s="23"/>
    </row>
    <row r="3336" spans="1:15">
      <c r="A3336" s="768" t="s">
        <v>830</v>
      </c>
      <c r="B3336" s="769"/>
      <c r="C3336" s="770"/>
      <c r="D3336" s="573" t="s">
        <v>831</v>
      </c>
      <c r="E3336" s="402">
        <f t="shared" si="1091"/>
        <v>24292</v>
      </c>
      <c r="F3336" s="575">
        <f t="shared" ref="F3336:M3336" si="1096">F3399+F3402+F3406+F3407+F3409+F3412</f>
        <v>0</v>
      </c>
      <c r="G3336" s="575">
        <f t="shared" si="1096"/>
        <v>4610</v>
      </c>
      <c r="H3336" s="575">
        <f t="shared" si="1096"/>
        <v>9719</v>
      </c>
      <c r="I3336" s="575">
        <f t="shared" si="1096"/>
        <v>4140</v>
      </c>
      <c r="J3336" s="575">
        <f t="shared" si="1096"/>
        <v>5823</v>
      </c>
      <c r="K3336" s="575">
        <f t="shared" si="1096"/>
        <v>24442</v>
      </c>
      <c r="L3336" s="575">
        <f t="shared" si="1096"/>
        <v>24586</v>
      </c>
      <c r="M3336" s="575">
        <f t="shared" si="1096"/>
        <v>24725</v>
      </c>
      <c r="N3336" s="23"/>
      <c r="O3336" s="23"/>
    </row>
    <row r="3337" spans="1:15">
      <c r="A3337" s="754"/>
      <c r="B3337" s="272" t="s">
        <v>524</v>
      </c>
      <c r="C3337" s="273"/>
      <c r="D3337" s="274"/>
      <c r="E3337" s="275">
        <f t="shared" si="1091"/>
        <v>24292</v>
      </c>
      <c r="F3337" s="276">
        <f t="shared" ref="F3337:M3337" si="1097">F3338+F3396</f>
        <v>0</v>
      </c>
      <c r="G3337" s="276">
        <f t="shared" si="1097"/>
        <v>4610</v>
      </c>
      <c r="H3337" s="276">
        <f t="shared" si="1097"/>
        <v>9719</v>
      </c>
      <c r="I3337" s="276">
        <f t="shared" si="1097"/>
        <v>4140</v>
      </c>
      <c r="J3337" s="276">
        <f t="shared" si="1097"/>
        <v>5823</v>
      </c>
      <c r="K3337" s="276">
        <f t="shared" si="1097"/>
        <v>24442</v>
      </c>
      <c r="L3337" s="276">
        <f t="shared" si="1097"/>
        <v>24586</v>
      </c>
      <c r="M3337" s="276">
        <f t="shared" si="1097"/>
        <v>24725</v>
      </c>
      <c r="N3337" s="23"/>
      <c r="O3337" s="23"/>
    </row>
    <row r="3338" spans="1:15">
      <c r="A3338" s="410"/>
      <c r="B3338" s="1034" t="s">
        <v>525</v>
      </c>
      <c r="C3338" s="1035"/>
      <c r="D3338" s="1036" t="s">
        <v>526</v>
      </c>
      <c r="E3338" s="1037">
        <f t="shared" si="1091"/>
        <v>24292</v>
      </c>
      <c r="F3338" s="1038">
        <f t="shared" ref="F3338:M3338" si="1098">F3339+F3340+F3341+F3346+F3350+F3352+F3365+F3371+F3378</f>
        <v>0</v>
      </c>
      <c r="G3338" s="1038">
        <f t="shared" si="1098"/>
        <v>4610</v>
      </c>
      <c r="H3338" s="101">
        <f t="shared" si="1098"/>
        <v>9719</v>
      </c>
      <c r="I3338" s="101">
        <f t="shared" si="1098"/>
        <v>4140</v>
      </c>
      <c r="J3338" s="101">
        <f t="shared" si="1098"/>
        <v>5823</v>
      </c>
      <c r="K3338" s="101">
        <f t="shared" si="1098"/>
        <v>24442</v>
      </c>
      <c r="L3338" s="101">
        <f t="shared" si="1098"/>
        <v>24586</v>
      </c>
      <c r="M3338" s="101">
        <f t="shared" si="1098"/>
        <v>24725</v>
      </c>
      <c r="N3338" s="23"/>
      <c r="O3338" s="23"/>
    </row>
    <row r="3339" spans="1:15">
      <c r="A3339" s="413"/>
      <c r="B3339" s="414"/>
      <c r="C3339" s="415" t="s">
        <v>527</v>
      </c>
      <c r="D3339" s="416" t="s">
        <v>528</v>
      </c>
      <c r="E3339" s="94">
        <f t="shared" si="1091"/>
        <v>1183</v>
      </c>
      <c r="F3339" s="417"/>
      <c r="G3339" s="63">
        <f t="shared" ref="G3339:M3340" si="1099">G1518</f>
        <v>0</v>
      </c>
      <c r="H3339" s="63">
        <f t="shared" si="1099"/>
        <v>594</v>
      </c>
      <c r="I3339" s="63">
        <f t="shared" si="1099"/>
        <v>300</v>
      </c>
      <c r="J3339" s="63">
        <f t="shared" si="1099"/>
        <v>289</v>
      </c>
      <c r="K3339" s="63">
        <f t="shared" si="1099"/>
        <v>1183</v>
      </c>
      <c r="L3339" s="63">
        <f t="shared" si="1099"/>
        <v>1183</v>
      </c>
      <c r="M3339" s="63">
        <f t="shared" si="1099"/>
        <v>1183</v>
      </c>
      <c r="N3339" s="23"/>
      <c r="O3339" s="23"/>
    </row>
    <row r="3340" spans="1:15">
      <c r="A3340" s="413"/>
      <c r="B3340" s="418"/>
      <c r="C3340" s="419" t="s">
        <v>529</v>
      </c>
      <c r="D3340" s="420" t="s">
        <v>530</v>
      </c>
      <c r="E3340" s="94">
        <f t="shared" si="1091"/>
        <v>3355</v>
      </c>
      <c r="F3340" s="417"/>
      <c r="G3340" s="63">
        <f t="shared" si="1099"/>
        <v>810</v>
      </c>
      <c r="H3340" s="63">
        <f t="shared" si="1099"/>
        <v>925</v>
      </c>
      <c r="I3340" s="63">
        <f t="shared" si="1099"/>
        <v>840</v>
      </c>
      <c r="J3340" s="63">
        <f t="shared" si="1099"/>
        <v>780</v>
      </c>
      <c r="K3340" s="63">
        <f t="shared" si="1099"/>
        <v>3355</v>
      </c>
      <c r="L3340" s="63">
        <f t="shared" si="1099"/>
        <v>3355</v>
      </c>
      <c r="M3340" s="63">
        <f t="shared" si="1099"/>
        <v>3355</v>
      </c>
      <c r="N3340" s="23"/>
      <c r="O3340" s="23"/>
    </row>
    <row r="3341" spans="1:15" ht="12" customHeight="1">
      <c r="A3341" s="413"/>
      <c r="B3341" s="774" t="s">
        <v>531</v>
      </c>
      <c r="C3341" s="775"/>
      <c r="D3341" s="420" t="s">
        <v>532</v>
      </c>
      <c r="E3341" s="1039">
        <f t="shared" si="1091"/>
        <v>0</v>
      </c>
      <c r="F3341" s="63">
        <f t="shared" ref="F3341:M3341" si="1100">F3342+F3343+F3344</f>
        <v>0</v>
      </c>
      <c r="G3341" s="63">
        <f t="shared" si="1100"/>
        <v>0</v>
      </c>
      <c r="H3341" s="63">
        <f t="shared" si="1100"/>
        <v>0</v>
      </c>
      <c r="I3341" s="63">
        <f t="shared" si="1100"/>
        <v>0</v>
      </c>
      <c r="J3341" s="63">
        <f t="shared" si="1100"/>
        <v>0</v>
      </c>
      <c r="K3341" s="63">
        <f t="shared" si="1100"/>
        <v>0</v>
      </c>
      <c r="L3341" s="63">
        <f t="shared" si="1100"/>
        <v>0</v>
      </c>
      <c r="M3341" s="63">
        <f t="shared" si="1100"/>
        <v>0</v>
      </c>
      <c r="N3341" s="23"/>
      <c r="O3341" s="23"/>
    </row>
    <row r="3342" spans="1:15" hidden="1">
      <c r="A3342" s="413"/>
      <c r="B3342" s="800" t="s">
        <v>533</v>
      </c>
      <c r="C3342" s="775"/>
      <c r="D3342" s="420" t="s">
        <v>534</v>
      </c>
      <c r="E3342" s="1039">
        <f t="shared" si="1091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535</v>
      </c>
      <c r="C3343" s="778"/>
      <c r="D3343" s="420" t="s">
        <v>129</v>
      </c>
      <c r="E3343" s="1039">
        <f t="shared" si="1091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536</v>
      </c>
      <c r="C3344" s="777"/>
      <c r="D3344" s="420" t="s">
        <v>537</v>
      </c>
      <c r="E3344" s="1039">
        <f t="shared" si="1091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091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538</v>
      </c>
      <c r="C3346" s="777"/>
      <c r="D3346" s="420" t="s">
        <v>539</v>
      </c>
      <c r="E3346" s="1039">
        <f t="shared" si="1091"/>
        <v>0</v>
      </c>
      <c r="F3346" s="63">
        <f t="shared" ref="F3346:M3346" si="1101">F3347+F3348+F3349</f>
        <v>0</v>
      </c>
      <c r="G3346" s="63">
        <f t="shared" si="1101"/>
        <v>0</v>
      </c>
      <c r="H3346" s="63">
        <f t="shared" si="1101"/>
        <v>0</v>
      </c>
      <c r="I3346" s="63">
        <f t="shared" si="1101"/>
        <v>0</v>
      </c>
      <c r="J3346" s="63">
        <f t="shared" si="1101"/>
        <v>0</v>
      </c>
      <c r="K3346" s="63">
        <f t="shared" si="1101"/>
        <v>0</v>
      </c>
      <c r="L3346" s="63">
        <f t="shared" si="1101"/>
        <v>0</v>
      </c>
      <c r="M3346" s="63">
        <f t="shared" si="1101"/>
        <v>0</v>
      </c>
      <c r="N3346" s="23"/>
      <c r="O3346" s="23"/>
    </row>
    <row r="3347" spans="1:15" hidden="1">
      <c r="A3347" s="413"/>
      <c r="B3347" s="776"/>
      <c r="C3347" s="777" t="s">
        <v>540</v>
      </c>
      <c r="D3347" s="420" t="s">
        <v>541</v>
      </c>
      <c r="E3347" s="1039">
        <f t="shared" si="1091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542</v>
      </c>
      <c r="D3348" s="779" t="s">
        <v>543</v>
      </c>
      <c r="E3348" s="1039">
        <f t="shared" si="1091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544</v>
      </c>
      <c r="D3349" s="539" t="s">
        <v>545</v>
      </c>
      <c r="E3349" s="1039">
        <f t="shared" si="1091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546</v>
      </c>
      <c r="C3350" s="782"/>
      <c r="D3350" s="783" t="s">
        <v>547</v>
      </c>
      <c r="E3350" s="1039">
        <f t="shared" si="1091"/>
        <v>0</v>
      </c>
      <c r="F3350" s="63">
        <f t="shared" ref="F3350:M3350" si="1102">F3351</f>
        <v>0</v>
      </c>
      <c r="G3350" s="63">
        <f t="shared" si="1102"/>
        <v>0</v>
      </c>
      <c r="H3350" s="63">
        <f t="shared" si="1102"/>
        <v>0</v>
      </c>
      <c r="I3350" s="63">
        <f t="shared" si="1102"/>
        <v>0</v>
      </c>
      <c r="J3350" s="63">
        <f t="shared" si="1102"/>
        <v>0</v>
      </c>
      <c r="K3350" s="63">
        <f t="shared" si="1102"/>
        <v>0</v>
      </c>
      <c r="L3350" s="63">
        <f t="shared" si="1102"/>
        <v>0</v>
      </c>
      <c r="M3350" s="63">
        <f t="shared" si="1102"/>
        <v>0</v>
      </c>
      <c r="N3350" s="23"/>
      <c r="O3350" s="23"/>
    </row>
    <row r="3351" spans="1:15" hidden="1">
      <c r="A3351" s="413"/>
      <c r="B3351" s="475" t="s">
        <v>548</v>
      </c>
      <c r="C3351" s="784"/>
      <c r="D3351" s="783" t="s">
        <v>549</v>
      </c>
      <c r="E3351" s="1039">
        <f t="shared" si="1091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1">
      <c r="A3352" s="413"/>
      <c r="B3352" s="781"/>
      <c r="C3352" s="777" t="s">
        <v>550</v>
      </c>
      <c r="D3352" s="783" t="s">
        <v>551</v>
      </c>
      <c r="E3352" s="1039">
        <f t="shared" si="1091"/>
        <v>0</v>
      </c>
      <c r="F3352" s="63">
        <f t="shared" ref="F3352:M3352" si="1103">F3353</f>
        <v>0</v>
      </c>
      <c r="G3352" s="63">
        <f t="shared" si="1103"/>
        <v>0</v>
      </c>
      <c r="H3352" s="63">
        <f t="shared" si="1103"/>
        <v>0</v>
      </c>
      <c r="I3352" s="63">
        <f t="shared" si="1103"/>
        <v>0</v>
      </c>
      <c r="J3352" s="63">
        <f t="shared" si="1103"/>
        <v>0</v>
      </c>
      <c r="K3352" s="63">
        <f t="shared" si="1103"/>
        <v>0</v>
      </c>
      <c r="L3352" s="63">
        <f t="shared" si="1103"/>
        <v>0</v>
      </c>
      <c r="M3352" s="63">
        <f t="shared" si="1103"/>
        <v>0</v>
      </c>
      <c r="N3352" s="23"/>
      <c r="O3352" s="23"/>
    </row>
    <row r="3353" spans="1:15">
      <c r="A3353" s="413"/>
      <c r="B3353" s="1361" t="s">
        <v>764</v>
      </c>
      <c r="C3353" s="1362"/>
      <c r="D3353" s="540" t="s">
        <v>553</v>
      </c>
      <c r="E3353" s="1039">
        <f t="shared" si="1091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04">H3354+H3355+H3356+H3357+H3358+H3359+H3360+H3361+H3362+H3363+H3364</f>
        <v>0</v>
      </c>
      <c r="I3353" s="63">
        <f t="shared" si="1104"/>
        <v>0</v>
      </c>
      <c r="J3353" s="63">
        <f t="shared" si="1104"/>
        <v>0</v>
      </c>
      <c r="K3353" s="63">
        <f t="shared" si="1104"/>
        <v>0</v>
      </c>
      <c r="L3353" s="63">
        <f t="shared" si="1104"/>
        <v>0</v>
      </c>
      <c r="M3353" s="63">
        <f t="shared" si="1104"/>
        <v>0</v>
      </c>
      <c r="N3353" s="23"/>
      <c r="O3353" s="23"/>
    </row>
    <row r="3354" spans="1:15" hidden="1">
      <c r="A3354" s="413"/>
      <c r="B3354" s="802"/>
      <c r="C3354" s="803" t="s">
        <v>554</v>
      </c>
      <c r="D3354" s="804" t="s">
        <v>555</v>
      </c>
      <c r="E3354" s="1039">
        <f t="shared" si="1091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556</v>
      </c>
      <c r="D3355" s="539" t="s">
        <v>557</v>
      </c>
      <c r="E3355" s="1039">
        <f t="shared" si="1091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558</v>
      </c>
      <c r="D3356" s="540" t="s">
        <v>559</v>
      </c>
      <c r="E3356" s="1039">
        <f t="shared" si="1091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560</v>
      </c>
      <c r="D3357" s="420" t="s">
        <v>561</v>
      </c>
      <c r="E3357" s="1039">
        <f t="shared" si="1091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562</v>
      </c>
      <c r="D3358" s="420" t="s">
        <v>563</v>
      </c>
      <c r="E3358" s="1039">
        <f t="shared" si="1091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1" hidden="1">
      <c r="A3359" s="413"/>
      <c r="B3359" s="776"/>
      <c r="C3359" s="777" t="s">
        <v>564</v>
      </c>
      <c r="D3359" s="420" t="s">
        <v>565</v>
      </c>
      <c r="E3359" s="1039">
        <f t="shared" si="1091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1" hidden="1">
      <c r="A3360" s="413"/>
      <c r="B3360" s="776"/>
      <c r="C3360" s="777" t="s">
        <v>566</v>
      </c>
      <c r="D3360" s="420" t="s">
        <v>567</v>
      </c>
      <c r="E3360" s="1039">
        <f t="shared" si="1091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1" hidden="1">
      <c r="A3361" s="413"/>
      <c r="B3361" s="801"/>
      <c r="C3361" s="777" t="s">
        <v>568</v>
      </c>
      <c r="D3361" s="420" t="s">
        <v>569</v>
      </c>
      <c r="E3361" s="1039">
        <f t="shared" si="1091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1" hidden="1">
      <c r="A3362" s="413"/>
      <c r="B3362" s="801"/>
      <c r="C3362" s="777" t="s">
        <v>570</v>
      </c>
      <c r="D3362" s="420" t="s">
        <v>571</v>
      </c>
      <c r="E3362" s="1039">
        <f t="shared" si="1091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idden="1">
      <c r="A3363" s="413"/>
      <c r="B3363" s="801"/>
      <c r="C3363" s="777" t="s">
        <v>572</v>
      </c>
      <c r="D3363" s="420" t="s">
        <v>573</v>
      </c>
      <c r="E3363" s="1039">
        <f t="shared" si="1091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1.35">
      <c r="A3364" s="413"/>
      <c r="B3364" s="801"/>
      <c r="C3364" s="777" t="s">
        <v>574</v>
      </c>
      <c r="D3364" s="420" t="s">
        <v>575</v>
      </c>
      <c r="E3364" s="1039">
        <f t="shared" si="1091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578</v>
      </c>
      <c r="D3365" s="420" t="s">
        <v>579</v>
      </c>
      <c r="E3365" s="1039">
        <f t="shared" si="1091"/>
        <v>0</v>
      </c>
      <c r="F3365" s="63">
        <f t="shared" ref="F3365:M3365" si="1105">F3366+F3368</f>
        <v>0</v>
      </c>
      <c r="G3365" s="63">
        <f t="shared" si="1105"/>
        <v>0</v>
      </c>
      <c r="H3365" s="63">
        <f t="shared" si="1105"/>
        <v>0</v>
      </c>
      <c r="I3365" s="63">
        <f t="shared" si="1105"/>
        <v>0</v>
      </c>
      <c r="J3365" s="63">
        <f t="shared" si="1105"/>
        <v>0</v>
      </c>
      <c r="K3365" s="63">
        <f t="shared" si="1105"/>
        <v>0</v>
      </c>
      <c r="L3365" s="63">
        <f t="shared" si="1105"/>
        <v>0</v>
      </c>
      <c r="M3365" s="63">
        <f t="shared" si="1105"/>
        <v>0</v>
      </c>
      <c r="N3365" s="23"/>
      <c r="O3365" s="23"/>
    </row>
    <row r="3366" spans="1:15">
      <c r="A3366" s="413"/>
      <c r="B3366" s="801" t="s">
        <v>580</v>
      </c>
      <c r="C3366" s="777" t="s">
        <v>581</v>
      </c>
      <c r="D3366" s="420" t="s">
        <v>582</v>
      </c>
      <c r="E3366" s="1039">
        <f t="shared" si="1091"/>
        <v>0</v>
      </c>
      <c r="F3366" s="63">
        <f t="shared" ref="F3366:M3366" si="1106">F3367</f>
        <v>0</v>
      </c>
      <c r="G3366" s="63">
        <f t="shared" si="1106"/>
        <v>0</v>
      </c>
      <c r="H3366" s="63">
        <f t="shared" si="1106"/>
        <v>0</v>
      </c>
      <c r="I3366" s="63">
        <f t="shared" si="1106"/>
        <v>0</v>
      </c>
      <c r="J3366" s="63">
        <f t="shared" si="1106"/>
        <v>0</v>
      </c>
      <c r="K3366" s="63">
        <f t="shared" si="1106"/>
        <v>0</v>
      </c>
      <c r="L3366" s="63">
        <f t="shared" si="1106"/>
        <v>0</v>
      </c>
      <c r="M3366" s="63">
        <f t="shared" si="1106"/>
        <v>0</v>
      </c>
      <c r="N3366" s="23"/>
      <c r="O3366" s="23"/>
    </row>
    <row r="3367" spans="1:15">
      <c r="A3367" s="413"/>
      <c r="B3367" s="801"/>
      <c r="C3367" s="778" t="s">
        <v>783</v>
      </c>
      <c r="D3367" s="420" t="s">
        <v>784</v>
      </c>
      <c r="E3367" s="1039">
        <f t="shared" si="1091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587</v>
      </c>
      <c r="C3368" s="809"/>
      <c r="D3368" s="810" t="s">
        <v>588</v>
      </c>
      <c r="E3368" s="1039">
        <f t="shared" si="1091"/>
        <v>0</v>
      </c>
      <c r="F3368" s="63">
        <f t="shared" ref="F3368:M3368" si="1107">F3369+F3370</f>
        <v>0</v>
      </c>
      <c r="G3368" s="63">
        <f t="shared" si="1107"/>
        <v>0</v>
      </c>
      <c r="H3368" s="63">
        <f t="shared" si="1107"/>
        <v>0</v>
      </c>
      <c r="I3368" s="63">
        <f t="shared" si="1107"/>
        <v>0</v>
      </c>
      <c r="J3368" s="63">
        <f t="shared" si="1107"/>
        <v>0</v>
      </c>
      <c r="K3368" s="63">
        <f t="shared" si="1107"/>
        <v>0</v>
      </c>
      <c r="L3368" s="63">
        <f t="shared" si="1107"/>
        <v>0</v>
      </c>
      <c r="M3368" s="63">
        <f t="shared" si="1107"/>
        <v>0</v>
      </c>
      <c r="N3368" s="23"/>
      <c r="O3368" s="23"/>
    </row>
    <row r="3369" spans="1:15" hidden="1">
      <c r="A3369" s="413"/>
      <c r="B3369" s="808"/>
      <c r="C3369" s="809" t="s">
        <v>589</v>
      </c>
      <c r="D3369" s="810" t="s">
        <v>590</v>
      </c>
      <c r="E3369" s="1039">
        <f t="shared" si="1091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591</v>
      </c>
      <c r="D3370" s="420" t="s">
        <v>592</v>
      </c>
      <c r="E3370" s="1039">
        <f t="shared" si="1091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766</v>
      </c>
      <c r="C3371" s="776"/>
      <c r="D3371" s="540" t="s">
        <v>594</v>
      </c>
      <c r="E3371" s="1039">
        <f t="shared" si="1091"/>
        <v>19754</v>
      </c>
      <c r="F3371" s="63">
        <f t="shared" ref="F3371:M3371" si="1108">F3372</f>
        <v>0</v>
      </c>
      <c r="G3371" s="63">
        <f t="shared" si="1108"/>
        <v>3800</v>
      </c>
      <c r="H3371" s="63">
        <f t="shared" si="1108"/>
        <v>8200</v>
      </c>
      <c r="I3371" s="63">
        <f t="shared" si="1108"/>
        <v>3000</v>
      </c>
      <c r="J3371" s="63">
        <f t="shared" si="1108"/>
        <v>4754</v>
      </c>
      <c r="K3371" s="63">
        <f t="shared" si="1108"/>
        <v>19904</v>
      </c>
      <c r="L3371" s="63">
        <f t="shared" si="1108"/>
        <v>20048</v>
      </c>
      <c r="M3371" s="63">
        <f t="shared" si="1108"/>
        <v>20187</v>
      </c>
      <c r="N3371" s="23"/>
      <c r="O3371" s="23"/>
    </row>
    <row r="3372" spans="1:15" ht="11.25" customHeight="1">
      <c r="A3372" s="413"/>
      <c r="B3372" s="811" t="s">
        <v>595</v>
      </c>
      <c r="C3372" s="775"/>
      <c r="D3372" s="420" t="s">
        <v>596</v>
      </c>
      <c r="E3372" s="1039">
        <f t="shared" si="1091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09">H3373+H3374</f>
        <v>8200</v>
      </c>
      <c r="I3372" s="63">
        <f t="shared" si="1109"/>
        <v>3000</v>
      </c>
      <c r="J3372" s="63">
        <f t="shared" si="1109"/>
        <v>4754</v>
      </c>
      <c r="K3372" s="63">
        <f t="shared" si="1109"/>
        <v>19904</v>
      </c>
      <c r="L3372" s="63">
        <f t="shared" si="1109"/>
        <v>20048</v>
      </c>
      <c r="M3372" s="63">
        <f t="shared" si="1109"/>
        <v>20187</v>
      </c>
      <c r="N3372" s="23"/>
      <c r="O3372" s="23"/>
    </row>
    <row r="3373" spans="1:15" ht="12" customHeight="1">
      <c r="A3373" s="413"/>
      <c r="B3373" s="545"/>
      <c r="C3373" s="775" t="s">
        <v>597</v>
      </c>
      <c r="D3373" s="420" t="s">
        <v>598</v>
      </c>
      <c r="E3373" s="1039">
        <f t="shared" si="1091"/>
        <v>4673</v>
      </c>
      <c r="F3373" s="63"/>
      <c r="G3373" s="63">
        <f t="shared" ref="G3373:M3374" si="1110">G1552</f>
        <v>0</v>
      </c>
      <c r="H3373" s="63">
        <f t="shared" si="1110"/>
        <v>2400</v>
      </c>
      <c r="I3373" s="63">
        <f t="shared" si="1110"/>
        <v>1200</v>
      </c>
      <c r="J3373" s="63">
        <f t="shared" si="1110"/>
        <v>1073</v>
      </c>
      <c r="K3373" s="63">
        <f t="shared" si="1110"/>
        <v>4823</v>
      </c>
      <c r="L3373" s="63">
        <f t="shared" si="1110"/>
        <v>4967</v>
      </c>
      <c r="M3373" s="63">
        <f t="shared" si="1110"/>
        <v>5106</v>
      </c>
      <c r="N3373" s="23"/>
      <c r="O3373" s="23"/>
    </row>
    <row r="3374" spans="1:15" ht="12" customHeight="1">
      <c r="A3374" s="413"/>
      <c r="B3374" s="781"/>
      <c r="C3374" s="476" t="s">
        <v>599</v>
      </c>
      <c r="D3374" s="540" t="s">
        <v>600</v>
      </c>
      <c r="E3374" s="1039">
        <f t="shared" si="1091"/>
        <v>15081</v>
      </c>
      <c r="F3374" s="63"/>
      <c r="G3374" s="63">
        <f t="shared" si="1110"/>
        <v>3800</v>
      </c>
      <c r="H3374" s="63">
        <f t="shared" si="1110"/>
        <v>5800</v>
      </c>
      <c r="I3374" s="63">
        <f t="shared" si="1110"/>
        <v>1800</v>
      </c>
      <c r="J3374" s="63">
        <f t="shared" si="1110"/>
        <v>3681</v>
      </c>
      <c r="K3374" s="63">
        <f t="shared" si="1110"/>
        <v>15081</v>
      </c>
      <c r="L3374" s="63">
        <f t="shared" si="1110"/>
        <v>15081</v>
      </c>
      <c r="M3374" s="63">
        <f t="shared" si="1110"/>
        <v>15081</v>
      </c>
      <c r="N3374" s="23"/>
      <c r="O3374" s="23"/>
    </row>
    <row r="3375" spans="1:15" ht="15" hidden="1" customHeight="1">
      <c r="A3375" s="413"/>
      <c r="B3375" s="812"/>
      <c r="C3375" s="778" t="s">
        <v>601</v>
      </c>
      <c r="D3375" s="540" t="s">
        <v>602</v>
      </c>
      <c r="E3375" s="1039">
        <f t="shared" si="1091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603</v>
      </c>
      <c r="D3376" s="420" t="s">
        <v>604</v>
      </c>
      <c r="E3376" s="1039">
        <f t="shared" si="1091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091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605</v>
      </c>
      <c r="C3378" s="813"/>
      <c r="D3378" s="420" t="s">
        <v>606</v>
      </c>
      <c r="E3378" s="1039">
        <f t="shared" si="1091"/>
        <v>0</v>
      </c>
      <c r="F3378" s="63">
        <f t="shared" ref="F3378:M3378" si="1111">F3379+F3380+F3381+F3382+F3383+F3384+F3385+F3386+F3387</f>
        <v>0</v>
      </c>
      <c r="G3378" s="63">
        <f t="shared" si="1111"/>
        <v>0</v>
      </c>
      <c r="H3378" s="63">
        <f t="shared" si="1111"/>
        <v>0</v>
      </c>
      <c r="I3378" s="63">
        <f t="shared" si="1111"/>
        <v>0</v>
      </c>
      <c r="J3378" s="63">
        <f t="shared" si="1111"/>
        <v>0</v>
      </c>
      <c r="K3378" s="63">
        <f t="shared" si="1111"/>
        <v>0</v>
      </c>
      <c r="L3378" s="63">
        <f t="shared" si="1111"/>
        <v>0</v>
      </c>
      <c r="M3378" s="63">
        <f t="shared" si="1111"/>
        <v>0</v>
      </c>
      <c r="N3378" s="23"/>
      <c r="O3378" s="23"/>
    </row>
    <row r="3379" spans="1:15">
      <c r="A3379" s="413"/>
      <c r="B3379" s="418" t="s">
        <v>607</v>
      </c>
      <c r="C3379" s="813"/>
      <c r="D3379" s="420" t="s">
        <v>608</v>
      </c>
      <c r="E3379" s="1039">
        <f t="shared" si="1091"/>
        <v>0</v>
      </c>
      <c r="F3379" s="63"/>
      <c r="G3379" s="63">
        <f>G1558</f>
        <v>0</v>
      </c>
      <c r="H3379" s="63">
        <f t="shared" ref="H3379:M3379" si="1112">H1558</f>
        <v>0</v>
      </c>
      <c r="I3379" s="63">
        <f t="shared" si="1112"/>
        <v>0</v>
      </c>
      <c r="J3379" s="63">
        <f t="shared" si="1112"/>
        <v>0</v>
      </c>
      <c r="K3379" s="63">
        <f t="shared" si="1112"/>
        <v>0</v>
      </c>
      <c r="L3379" s="63">
        <f t="shared" si="1112"/>
        <v>0</v>
      </c>
      <c r="M3379" s="63">
        <f t="shared" si="1112"/>
        <v>0</v>
      </c>
      <c r="N3379" s="23"/>
      <c r="O3379" s="23"/>
    </row>
    <row r="3380" spans="1:15">
      <c r="A3380" s="413"/>
      <c r="B3380" s="418" t="s">
        <v>609</v>
      </c>
      <c r="C3380" s="813"/>
      <c r="D3380" s="547" t="s">
        <v>610</v>
      </c>
      <c r="E3380" s="1039">
        <f t="shared" si="1091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611</v>
      </c>
      <c r="C3381" s="1041"/>
      <c r="D3381" s="810" t="s">
        <v>612</v>
      </c>
      <c r="E3381" s="1039">
        <f t="shared" si="1091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613</v>
      </c>
      <c r="C3382" s="778"/>
      <c r="D3382" s="420" t="s">
        <v>614</v>
      </c>
      <c r="E3382" s="1039">
        <f t="shared" si="1091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615</v>
      </c>
      <c r="C3383" s="778"/>
      <c r="D3383" s="420" t="s">
        <v>616</v>
      </c>
      <c r="E3383" s="1039">
        <f t="shared" si="1091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617</v>
      </c>
      <c r="C3384" s="1043"/>
      <c r="D3384" s="420" t="s">
        <v>618</v>
      </c>
      <c r="E3384" s="1039">
        <f t="shared" si="1091"/>
        <v>0</v>
      </c>
      <c r="F3384" s="63"/>
      <c r="G3384" s="63">
        <f>G1563</f>
        <v>0</v>
      </c>
      <c r="H3384" s="63">
        <f t="shared" ref="H3384:M3384" si="1113">H1563</f>
        <v>0</v>
      </c>
      <c r="I3384" s="63">
        <f t="shared" si="1113"/>
        <v>0</v>
      </c>
      <c r="J3384" s="63">
        <f t="shared" si="1113"/>
        <v>0</v>
      </c>
      <c r="K3384" s="63">
        <f t="shared" si="1113"/>
        <v>0</v>
      </c>
      <c r="L3384" s="63">
        <f t="shared" si="1113"/>
        <v>0</v>
      </c>
      <c r="M3384" s="63">
        <f t="shared" si="1113"/>
        <v>0</v>
      </c>
      <c r="N3384" s="23"/>
      <c r="O3384" s="23"/>
    </row>
    <row r="3385" spans="1:15" ht="0.75" customHeight="1">
      <c r="A3385" s="413"/>
      <c r="B3385" s="1042" t="s">
        <v>621</v>
      </c>
      <c r="C3385" s="1043"/>
      <c r="D3385" s="420" t="s">
        <v>622</v>
      </c>
      <c r="E3385" s="1039">
        <f t="shared" si="1091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623</v>
      </c>
      <c r="C3386" s="778"/>
      <c r="D3386" s="420" t="s">
        <v>624</v>
      </c>
      <c r="E3386" s="1039">
        <f t="shared" si="1091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625</v>
      </c>
      <c r="C3387" s="778"/>
      <c r="D3387" s="420" t="s">
        <v>626</v>
      </c>
      <c r="E3387" s="1039">
        <f t="shared" si="1091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629</v>
      </c>
      <c r="C3388" s="820"/>
      <c r="D3388" s="540" t="s">
        <v>630</v>
      </c>
      <c r="E3388" s="1039">
        <f t="shared" si="1091"/>
        <v>0</v>
      </c>
      <c r="F3388" s="63">
        <f t="shared" ref="F3388:M3388" si="1114">F3389+F3393</f>
        <v>0</v>
      </c>
      <c r="G3388" s="63">
        <f t="shared" si="1114"/>
        <v>0</v>
      </c>
      <c r="H3388" s="63">
        <f t="shared" si="1114"/>
        <v>0</v>
      </c>
      <c r="I3388" s="63">
        <f t="shared" si="1114"/>
        <v>0</v>
      </c>
      <c r="J3388" s="63">
        <f t="shared" si="1114"/>
        <v>0</v>
      </c>
      <c r="K3388" s="63">
        <f t="shared" si="1114"/>
        <v>0</v>
      </c>
      <c r="L3388" s="63">
        <f t="shared" si="1114"/>
        <v>0</v>
      </c>
      <c r="M3388" s="63">
        <f t="shared" si="1114"/>
        <v>0</v>
      </c>
      <c r="N3388" s="23"/>
      <c r="O3388" s="23"/>
    </row>
    <row r="3389" spans="1:15" ht="13.5" hidden="1" customHeight="1">
      <c r="A3389" s="413"/>
      <c r="B3389" s="801" t="s">
        <v>798</v>
      </c>
      <c r="C3389" s="820"/>
      <c r="D3389" s="540" t="s">
        <v>632</v>
      </c>
      <c r="E3389" s="1039">
        <f t="shared" si="1091"/>
        <v>0</v>
      </c>
      <c r="F3389" s="63">
        <f t="shared" ref="F3389:M3389" si="1115">F3390+F3391</f>
        <v>0</v>
      </c>
      <c r="G3389" s="63">
        <f t="shared" si="1115"/>
        <v>0</v>
      </c>
      <c r="H3389" s="63">
        <f t="shared" si="1115"/>
        <v>0</v>
      </c>
      <c r="I3389" s="63">
        <f t="shared" si="1115"/>
        <v>0</v>
      </c>
      <c r="J3389" s="63">
        <f t="shared" si="1115"/>
        <v>0</v>
      </c>
      <c r="K3389" s="63">
        <f t="shared" si="1115"/>
        <v>0</v>
      </c>
      <c r="L3389" s="63">
        <f t="shared" si="1115"/>
        <v>0</v>
      </c>
      <c r="M3389" s="63">
        <f t="shared" si="1115"/>
        <v>0</v>
      </c>
      <c r="N3389" s="23"/>
      <c r="O3389" s="23"/>
    </row>
    <row r="3390" spans="1:15" ht="21.4" hidden="1">
      <c r="A3390" s="413"/>
      <c r="B3390" s="811"/>
      <c r="C3390" s="821" t="s">
        <v>633</v>
      </c>
      <c r="D3390" s="540" t="s">
        <v>634</v>
      </c>
      <c r="E3390" s="1039">
        <f t="shared" si="1091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635</v>
      </c>
      <c r="C3391" s="1006"/>
      <c r="D3391" s="420" t="s">
        <v>636</v>
      </c>
      <c r="E3391" s="1039">
        <f t="shared" si="1091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091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637</v>
      </c>
      <c r="C3393" s="827"/>
      <c r="D3393" s="540" t="s">
        <v>638</v>
      </c>
      <c r="E3393" s="1039">
        <f t="shared" si="1091"/>
        <v>0</v>
      </c>
      <c r="F3393" s="63">
        <f t="shared" ref="F3393:M3393" si="1116">F3394+F3395</f>
        <v>0</v>
      </c>
      <c r="G3393" s="63">
        <f t="shared" si="1116"/>
        <v>0</v>
      </c>
      <c r="H3393" s="63">
        <f t="shared" si="1116"/>
        <v>0</v>
      </c>
      <c r="I3393" s="63">
        <f t="shared" si="1116"/>
        <v>0</v>
      </c>
      <c r="J3393" s="63">
        <f t="shared" si="1116"/>
        <v>0</v>
      </c>
      <c r="K3393" s="63">
        <f t="shared" si="1116"/>
        <v>0</v>
      </c>
      <c r="L3393" s="63">
        <f t="shared" si="1116"/>
        <v>0</v>
      </c>
      <c r="M3393" s="63">
        <f t="shared" si="1116"/>
        <v>0</v>
      </c>
      <c r="N3393" s="23"/>
      <c r="O3393" s="23"/>
    </row>
    <row r="3394" spans="1:15" ht="0.75" customHeight="1">
      <c r="A3394" s="413"/>
      <c r="B3394" s="801" t="s">
        <v>639</v>
      </c>
      <c r="C3394" s="778"/>
      <c r="D3394" s="420" t="s">
        <v>640</v>
      </c>
      <c r="E3394" s="1039">
        <f t="shared" ref="E3394:E3457" si="1117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641</v>
      </c>
      <c r="C3395" s="777"/>
      <c r="D3395" s="420" t="s">
        <v>642</v>
      </c>
      <c r="E3395" s="1039">
        <f t="shared" si="1117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643</v>
      </c>
      <c r="C3396" s="476"/>
      <c r="D3396" s="420" t="s">
        <v>644</v>
      </c>
      <c r="E3396" s="1039">
        <f t="shared" si="1117"/>
        <v>0</v>
      </c>
      <c r="F3396" s="63">
        <f t="shared" ref="F3396:M3396" si="1118">F3397</f>
        <v>0</v>
      </c>
      <c r="G3396" s="63">
        <f t="shared" si="1118"/>
        <v>0</v>
      </c>
      <c r="H3396" s="63">
        <f t="shared" si="1118"/>
        <v>0</v>
      </c>
      <c r="I3396" s="63">
        <f t="shared" si="1118"/>
        <v>0</v>
      </c>
      <c r="J3396" s="63">
        <f t="shared" si="1118"/>
        <v>0</v>
      </c>
      <c r="K3396" s="63">
        <f t="shared" si="1118"/>
        <v>0</v>
      </c>
      <c r="L3396" s="63">
        <f t="shared" si="1118"/>
        <v>0</v>
      </c>
      <c r="M3396" s="63">
        <f t="shared" si="1118"/>
        <v>0</v>
      </c>
      <c r="N3396" s="23"/>
      <c r="O3396" s="23"/>
    </row>
    <row r="3397" spans="1:15" ht="19.5" customHeight="1">
      <c r="A3397" s="413"/>
      <c r="B3397" s="475" t="s">
        <v>645</v>
      </c>
      <c r="C3397" s="476"/>
      <c r="D3397" s="420" t="s">
        <v>646</v>
      </c>
      <c r="E3397" s="94">
        <f t="shared" si="1117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776</v>
      </c>
      <c r="B3398" s="517"/>
      <c r="C3398" s="517"/>
      <c r="D3398" s="518"/>
      <c r="E3398" s="94">
        <f t="shared" si="1117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833</v>
      </c>
      <c r="C3399" s="1046"/>
      <c r="D3399" s="522" t="s">
        <v>834</v>
      </c>
      <c r="E3399" s="154">
        <f t="shared" si="1117"/>
        <v>0</v>
      </c>
      <c r="F3399" s="155">
        <f t="shared" ref="F3399:M3399" si="1119">F3400+F3401</f>
        <v>0</v>
      </c>
      <c r="G3399" s="155">
        <f t="shared" si="1119"/>
        <v>0</v>
      </c>
      <c r="H3399" s="155">
        <f t="shared" si="1119"/>
        <v>0</v>
      </c>
      <c r="I3399" s="155">
        <f t="shared" si="1119"/>
        <v>0</v>
      </c>
      <c r="J3399" s="155">
        <f t="shared" si="1119"/>
        <v>0</v>
      </c>
      <c r="K3399" s="155">
        <f t="shared" si="1119"/>
        <v>0</v>
      </c>
      <c r="L3399" s="155">
        <f t="shared" si="1119"/>
        <v>0</v>
      </c>
      <c r="M3399" s="155">
        <f t="shared" si="1119"/>
        <v>0</v>
      </c>
      <c r="N3399" s="23"/>
      <c r="O3399" s="23"/>
    </row>
    <row r="3400" spans="1:15">
      <c r="A3400" s="519"/>
      <c r="B3400" s="789"/>
      <c r="C3400" s="789" t="s">
        <v>835</v>
      </c>
      <c r="D3400" s="524" t="s">
        <v>836</v>
      </c>
      <c r="E3400" s="94">
        <f t="shared" si="1117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837</v>
      </c>
      <c r="D3401" s="524" t="s">
        <v>838</v>
      </c>
      <c r="E3401" s="94">
        <f t="shared" si="1117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839</v>
      </c>
      <c r="C3402" s="1047"/>
      <c r="D3402" s="522" t="s">
        <v>840</v>
      </c>
      <c r="E3402" s="154">
        <f t="shared" si="1117"/>
        <v>0</v>
      </c>
      <c r="F3402" s="155">
        <f t="shared" ref="F3402:M3402" si="1120">F3403+F3404+F3405</f>
        <v>0</v>
      </c>
      <c r="G3402" s="155">
        <f t="shared" si="1120"/>
        <v>0</v>
      </c>
      <c r="H3402" s="155">
        <f t="shared" si="1120"/>
        <v>0</v>
      </c>
      <c r="I3402" s="155">
        <f t="shared" si="1120"/>
        <v>0</v>
      </c>
      <c r="J3402" s="155">
        <f t="shared" si="1120"/>
        <v>0</v>
      </c>
      <c r="K3402" s="155">
        <f t="shared" si="1120"/>
        <v>0</v>
      </c>
      <c r="L3402" s="155">
        <f t="shared" si="1120"/>
        <v>0</v>
      </c>
      <c r="M3402" s="155">
        <f t="shared" si="1120"/>
        <v>0</v>
      </c>
      <c r="N3402" s="23"/>
      <c r="O3402" s="23"/>
    </row>
    <row r="3403" spans="1:15">
      <c r="A3403" s="519"/>
      <c r="B3403" s="789"/>
      <c r="C3403" s="523" t="s">
        <v>841</v>
      </c>
      <c r="D3403" s="524" t="s">
        <v>842</v>
      </c>
      <c r="E3403" s="94">
        <f t="shared" si="1117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843</v>
      </c>
      <c r="D3404" s="524" t="s">
        <v>844</v>
      </c>
      <c r="E3404" s="94">
        <f t="shared" si="1117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845</v>
      </c>
      <c r="D3405" s="524" t="s">
        <v>846</v>
      </c>
      <c r="E3405" s="94">
        <f t="shared" si="1117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847</v>
      </c>
      <c r="C3406" s="523"/>
      <c r="D3406" s="518" t="s">
        <v>848</v>
      </c>
      <c r="E3406" s="94">
        <f t="shared" si="1117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849</v>
      </c>
      <c r="C3407" s="1048"/>
      <c r="D3407" s="522" t="s">
        <v>850</v>
      </c>
      <c r="E3407" s="154">
        <f t="shared" si="1117"/>
        <v>9211</v>
      </c>
      <c r="F3407" s="155">
        <f t="shared" ref="F3407:M3407" si="1121">F3408</f>
        <v>0</v>
      </c>
      <c r="G3407" s="155">
        <f t="shared" si="1121"/>
        <v>810</v>
      </c>
      <c r="H3407" s="155">
        <f t="shared" si="1121"/>
        <v>3919</v>
      </c>
      <c r="I3407" s="155">
        <f t="shared" si="1121"/>
        <v>2340</v>
      </c>
      <c r="J3407" s="155">
        <f t="shared" si="1121"/>
        <v>2142</v>
      </c>
      <c r="K3407" s="155">
        <f t="shared" si="1121"/>
        <v>9361</v>
      </c>
      <c r="L3407" s="155">
        <f t="shared" si="1121"/>
        <v>9505</v>
      </c>
      <c r="M3407" s="155">
        <f t="shared" si="1121"/>
        <v>9644</v>
      </c>
      <c r="N3407" s="23"/>
      <c r="O3407" s="23"/>
    </row>
    <row r="3408" spans="1:15">
      <c r="A3408" s="519"/>
      <c r="B3408" s="523"/>
      <c r="C3408" s="523" t="s">
        <v>851</v>
      </c>
      <c r="D3408" s="524" t="s">
        <v>852</v>
      </c>
      <c r="E3408" s="94">
        <f t="shared" si="1117"/>
        <v>9211</v>
      </c>
      <c r="F3408" s="63"/>
      <c r="G3408" s="218">
        <f>G3337-G3411-G3412</f>
        <v>810</v>
      </c>
      <c r="H3408" s="218">
        <f t="shared" ref="H3408:M3408" si="1122">H3337-H3411-H3412</f>
        <v>3919</v>
      </c>
      <c r="I3408" s="218">
        <f t="shared" si="1122"/>
        <v>2340</v>
      </c>
      <c r="J3408" s="218">
        <f t="shared" si="1122"/>
        <v>2142</v>
      </c>
      <c r="K3408" s="218">
        <f t="shared" si="1122"/>
        <v>9361</v>
      </c>
      <c r="L3408" s="218">
        <f t="shared" si="1122"/>
        <v>9505</v>
      </c>
      <c r="M3408" s="218">
        <f t="shared" si="1122"/>
        <v>9644</v>
      </c>
      <c r="N3408" s="23"/>
      <c r="O3408" s="23"/>
    </row>
    <row r="3409" spans="1:15">
      <c r="A3409" s="1044"/>
      <c r="B3409" s="520" t="s">
        <v>853</v>
      </c>
      <c r="C3409" s="520"/>
      <c r="D3409" s="522" t="s">
        <v>854</v>
      </c>
      <c r="E3409" s="154">
        <f t="shared" si="1117"/>
        <v>0</v>
      </c>
      <c r="F3409" s="155">
        <f t="shared" ref="F3409:M3409" si="1123">F3410+F3411</f>
        <v>0</v>
      </c>
      <c r="G3409" s="155">
        <f t="shared" si="1123"/>
        <v>0</v>
      </c>
      <c r="H3409" s="155">
        <f t="shared" si="1123"/>
        <v>0</v>
      </c>
      <c r="I3409" s="155">
        <f t="shared" si="1123"/>
        <v>0</v>
      </c>
      <c r="J3409" s="155">
        <f t="shared" si="1123"/>
        <v>0</v>
      </c>
      <c r="K3409" s="155">
        <f t="shared" si="1123"/>
        <v>0</v>
      </c>
      <c r="L3409" s="155">
        <f t="shared" si="1123"/>
        <v>0</v>
      </c>
      <c r="M3409" s="155">
        <f t="shared" si="1123"/>
        <v>0</v>
      </c>
      <c r="N3409" s="23"/>
      <c r="O3409" s="23"/>
    </row>
    <row r="3410" spans="1:15">
      <c r="A3410" s="519"/>
      <c r="B3410" s="523"/>
      <c r="C3410" s="789" t="s">
        <v>855</v>
      </c>
      <c r="D3410" s="524" t="s">
        <v>856</v>
      </c>
      <c r="E3410" s="94">
        <f t="shared" si="1117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857</v>
      </c>
      <c r="D3411" s="524" t="s">
        <v>858</v>
      </c>
      <c r="E3411" s="467">
        <f t="shared" si="1117"/>
        <v>0</v>
      </c>
      <c r="F3411" s="417"/>
      <c r="G3411" s="417">
        <f t="shared" ref="G3411:M3412" si="1124">G1647</f>
        <v>0</v>
      </c>
      <c r="H3411" s="417">
        <f t="shared" si="1124"/>
        <v>0</v>
      </c>
      <c r="I3411" s="417">
        <f t="shared" si="1124"/>
        <v>0</v>
      </c>
      <c r="J3411" s="417">
        <f t="shared" si="1124"/>
        <v>0</v>
      </c>
      <c r="K3411" s="417">
        <f t="shared" si="1124"/>
        <v>0</v>
      </c>
      <c r="L3411" s="417">
        <f t="shared" si="1124"/>
        <v>0</v>
      </c>
      <c r="M3411" s="417">
        <f t="shared" si="1124"/>
        <v>0</v>
      </c>
      <c r="N3411" s="23"/>
      <c r="O3411" s="23"/>
    </row>
    <row r="3412" spans="1:15">
      <c r="A3412" s="519"/>
      <c r="B3412" s="567" t="s">
        <v>859</v>
      </c>
      <c r="C3412" s="567"/>
      <c r="D3412" s="518" t="s">
        <v>860</v>
      </c>
      <c r="E3412" s="94">
        <f t="shared" si="1117"/>
        <v>15081</v>
      </c>
      <c r="F3412" s="63"/>
      <c r="G3412" s="218">
        <f t="shared" si="1124"/>
        <v>3800</v>
      </c>
      <c r="H3412" s="218">
        <f t="shared" si="1124"/>
        <v>5800</v>
      </c>
      <c r="I3412" s="218">
        <f t="shared" si="1124"/>
        <v>1800</v>
      </c>
      <c r="J3412" s="218">
        <f t="shared" si="1124"/>
        <v>3681</v>
      </c>
      <c r="K3412" s="218">
        <f t="shared" si="1124"/>
        <v>15081</v>
      </c>
      <c r="L3412" s="218">
        <f t="shared" si="1124"/>
        <v>15081</v>
      </c>
      <c r="M3412" s="218">
        <f t="shared" si="1124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17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861</v>
      </c>
      <c r="B3414" s="796"/>
      <c r="C3414" s="797"/>
      <c r="D3414" s="573" t="s">
        <v>862</v>
      </c>
      <c r="E3414" s="154">
        <f t="shared" si="1117"/>
        <v>14410</v>
      </c>
      <c r="F3414" s="575">
        <f t="shared" ref="F3414:M3414" si="1125">F3527+F3530+F3531</f>
        <v>0</v>
      </c>
      <c r="G3414" s="575">
        <f t="shared" si="1125"/>
        <v>3120</v>
      </c>
      <c r="H3414" s="575">
        <f t="shared" si="1125"/>
        <v>4085</v>
      </c>
      <c r="I3414" s="575">
        <f t="shared" si="1125"/>
        <v>3560</v>
      </c>
      <c r="J3414" s="575">
        <f t="shared" si="1125"/>
        <v>3645</v>
      </c>
      <c r="K3414" s="575">
        <f t="shared" si="1125"/>
        <v>8160</v>
      </c>
      <c r="L3414" s="575">
        <f t="shared" si="1125"/>
        <v>8160</v>
      </c>
      <c r="M3414" s="575">
        <f t="shared" si="1125"/>
        <v>8160</v>
      </c>
      <c r="N3414" s="23"/>
      <c r="O3414" s="23"/>
    </row>
    <row r="3415" spans="1:15">
      <c r="A3415" s="754"/>
      <c r="B3415" s="272" t="s">
        <v>524</v>
      </c>
      <c r="C3415" s="273"/>
      <c r="D3415" s="274"/>
      <c r="E3415" s="799">
        <f t="shared" si="1117"/>
        <v>14410</v>
      </c>
      <c r="F3415" s="276">
        <f>F3416</f>
        <v>0</v>
      </c>
      <c r="G3415" s="276">
        <f>G3416</f>
        <v>3120</v>
      </c>
      <c r="H3415" s="276">
        <f t="shared" ref="H3415:M3415" si="1126">H3416+H3473</f>
        <v>4085</v>
      </c>
      <c r="I3415" s="276">
        <f t="shared" si="1126"/>
        <v>3560</v>
      </c>
      <c r="J3415" s="276">
        <f t="shared" si="1126"/>
        <v>3645</v>
      </c>
      <c r="K3415" s="276">
        <f t="shared" si="1126"/>
        <v>8160</v>
      </c>
      <c r="L3415" s="276">
        <f t="shared" si="1126"/>
        <v>8160</v>
      </c>
      <c r="M3415" s="276">
        <f t="shared" si="1126"/>
        <v>8160</v>
      </c>
      <c r="N3415" s="23"/>
      <c r="O3415" s="23"/>
    </row>
    <row r="3416" spans="1:15">
      <c r="A3416" s="834"/>
      <c r="B3416" s="407" t="s">
        <v>525</v>
      </c>
      <c r="C3416" s="411"/>
      <c r="D3416" s="412" t="s">
        <v>526</v>
      </c>
      <c r="E3416" s="154">
        <f t="shared" si="1117"/>
        <v>14410</v>
      </c>
      <c r="F3416" s="101">
        <f t="shared" ref="F3416:M3416" si="1127">F3417+F3418+F3419+F3424+F3428+F3430+F3442+F3448+F3455</f>
        <v>0</v>
      </c>
      <c r="G3416" s="101">
        <f t="shared" si="1127"/>
        <v>3120</v>
      </c>
      <c r="H3416" s="101">
        <f t="shared" si="1127"/>
        <v>4085</v>
      </c>
      <c r="I3416" s="101">
        <f t="shared" si="1127"/>
        <v>3560</v>
      </c>
      <c r="J3416" s="101">
        <f t="shared" si="1127"/>
        <v>3645</v>
      </c>
      <c r="K3416" s="101">
        <f t="shared" si="1127"/>
        <v>8160</v>
      </c>
      <c r="L3416" s="101">
        <f t="shared" si="1127"/>
        <v>8160</v>
      </c>
      <c r="M3416" s="101">
        <f t="shared" si="1127"/>
        <v>8160</v>
      </c>
      <c r="N3416" s="23"/>
      <c r="O3416" s="23"/>
    </row>
    <row r="3417" spans="1:15">
      <c r="A3417" s="413"/>
      <c r="B3417" s="414"/>
      <c r="C3417" s="415" t="s">
        <v>527</v>
      </c>
      <c r="D3417" s="416" t="s">
        <v>528</v>
      </c>
      <c r="E3417" s="94">
        <f t="shared" si="1117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529</v>
      </c>
      <c r="D3418" s="420" t="s">
        <v>530</v>
      </c>
      <c r="E3418" s="94">
        <f t="shared" si="1117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531</v>
      </c>
      <c r="C3419" s="389"/>
      <c r="D3419" s="328" t="s">
        <v>532</v>
      </c>
      <c r="E3419" s="154">
        <f t="shared" si="1117"/>
        <v>0</v>
      </c>
      <c r="F3419" s="155">
        <f t="shared" ref="F3419:M3419" si="1128">F3420+F3421+F3422</f>
        <v>0</v>
      </c>
      <c r="G3419" s="155">
        <f t="shared" si="1128"/>
        <v>0</v>
      </c>
      <c r="H3419" s="155">
        <f t="shared" si="1128"/>
        <v>0</v>
      </c>
      <c r="I3419" s="155">
        <f t="shared" si="1128"/>
        <v>0</v>
      </c>
      <c r="J3419" s="155">
        <f t="shared" si="1128"/>
        <v>0</v>
      </c>
      <c r="K3419" s="155">
        <f t="shared" si="1128"/>
        <v>0</v>
      </c>
      <c r="L3419" s="155">
        <f t="shared" si="1128"/>
        <v>0</v>
      </c>
      <c r="M3419" s="155">
        <f t="shared" si="1128"/>
        <v>0</v>
      </c>
      <c r="N3419" s="23"/>
      <c r="O3419" s="23"/>
    </row>
    <row r="3420" spans="1:15" ht="0.75" customHeight="1">
      <c r="A3420" s="1031"/>
      <c r="B3420" s="337" t="s">
        <v>533</v>
      </c>
      <c r="C3420" s="389"/>
      <c r="D3420" s="328" t="s">
        <v>534</v>
      </c>
      <c r="E3420" s="154">
        <f t="shared" si="1117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535</v>
      </c>
      <c r="C3421" s="338"/>
      <c r="D3421" s="328" t="s">
        <v>129</v>
      </c>
      <c r="E3421" s="154">
        <f t="shared" si="1117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536</v>
      </c>
      <c r="C3422" s="351"/>
      <c r="D3422" s="328" t="s">
        <v>537</v>
      </c>
      <c r="E3422" s="154">
        <f t="shared" si="1117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17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538</v>
      </c>
      <c r="C3424" s="351"/>
      <c r="D3424" s="328" t="s">
        <v>539</v>
      </c>
      <c r="E3424" s="154">
        <f t="shared" si="1117"/>
        <v>0</v>
      </c>
      <c r="F3424" s="155">
        <f t="shared" ref="F3424:M3424" si="1129">F3425+F3426+F3427</f>
        <v>0</v>
      </c>
      <c r="G3424" s="155">
        <f t="shared" si="1129"/>
        <v>0</v>
      </c>
      <c r="H3424" s="155">
        <f t="shared" si="1129"/>
        <v>0</v>
      </c>
      <c r="I3424" s="155">
        <f t="shared" si="1129"/>
        <v>0</v>
      </c>
      <c r="J3424" s="155">
        <f t="shared" si="1129"/>
        <v>0</v>
      </c>
      <c r="K3424" s="155">
        <f t="shared" si="1129"/>
        <v>0</v>
      </c>
      <c r="L3424" s="155">
        <f t="shared" si="1129"/>
        <v>0</v>
      </c>
      <c r="M3424" s="155">
        <f t="shared" si="1129"/>
        <v>0</v>
      </c>
      <c r="N3424" s="23"/>
      <c r="O3424" s="23"/>
    </row>
    <row r="3425" spans="1:15" hidden="1">
      <c r="A3425" s="1031"/>
      <c r="B3425" s="392"/>
      <c r="C3425" s="351" t="s">
        <v>540</v>
      </c>
      <c r="D3425" s="328" t="s">
        <v>541</v>
      </c>
      <c r="E3425" s="154">
        <f t="shared" si="1117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542</v>
      </c>
      <c r="D3426" s="553" t="s">
        <v>543</v>
      </c>
      <c r="E3426" s="154">
        <f t="shared" si="1117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544</v>
      </c>
      <c r="D3427" s="1013" t="s">
        <v>545</v>
      </c>
      <c r="E3427" s="154">
        <f t="shared" si="1117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546</v>
      </c>
      <c r="C3428" s="997"/>
      <c r="D3428" s="998" t="s">
        <v>547</v>
      </c>
      <c r="E3428" s="154">
        <f t="shared" si="1117"/>
        <v>0</v>
      </c>
      <c r="F3428" s="155">
        <f t="shared" ref="F3428:M3428" si="1130">F3429</f>
        <v>0</v>
      </c>
      <c r="G3428" s="155">
        <f t="shared" si="1130"/>
        <v>0</v>
      </c>
      <c r="H3428" s="155">
        <f t="shared" si="1130"/>
        <v>0</v>
      </c>
      <c r="I3428" s="155">
        <f t="shared" si="1130"/>
        <v>0</v>
      </c>
      <c r="J3428" s="155">
        <f t="shared" si="1130"/>
        <v>0</v>
      </c>
      <c r="K3428" s="155">
        <f t="shared" si="1130"/>
        <v>0</v>
      </c>
      <c r="L3428" s="155">
        <f t="shared" si="1130"/>
        <v>0</v>
      </c>
      <c r="M3428" s="155">
        <f t="shared" si="1130"/>
        <v>0</v>
      </c>
      <c r="N3428" s="23"/>
      <c r="O3428" s="23"/>
    </row>
    <row r="3429" spans="1:15" hidden="1">
      <c r="A3429" s="1031"/>
      <c r="B3429" s="353" t="s">
        <v>548</v>
      </c>
      <c r="C3429" s="1050"/>
      <c r="D3429" s="998" t="s">
        <v>549</v>
      </c>
      <c r="E3429" s="154">
        <f t="shared" si="1117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1">
      <c r="A3430" s="1031"/>
      <c r="B3430" s="352"/>
      <c r="C3430" s="351" t="s">
        <v>550</v>
      </c>
      <c r="D3430" s="998" t="s">
        <v>551</v>
      </c>
      <c r="E3430" s="154">
        <f t="shared" si="1117"/>
        <v>14410</v>
      </c>
      <c r="F3430" s="155">
        <f t="shared" ref="F3430:M3430" si="1131">F3431</f>
        <v>0</v>
      </c>
      <c r="G3430" s="155">
        <f t="shared" si="1131"/>
        <v>3120</v>
      </c>
      <c r="H3430" s="155">
        <f t="shared" si="1131"/>
        <v>4085</v>
      </c>
      <c r="I3430" s="155">
        <f t="shared" si="1131"/>
        <v>3560</v>
      </c>
      <c r="J3430" s="155">
        <f t="shared" si="1131"/>
        <v>3645</v>
      </c>
      <c r="K3430" s="155">
        <f t="shared" si="1131"/>
        <v>8160</v>
      </c>
      <c r="L3430" s="155">
        <f t="shared" si="1131"/>
        <v>8160</v>
      </c>
      <c r="M3430" s="155">
        <f t="shared" si="1131"/>
        <v>8160</v>
      </c>
      <c r="N3430" s="23"/>
      <c r="O3430" s="23"/>
    </row>
    <row r="3431" spans="1:15">
      <c r="A3431" s="1031"/>
      <c r="B3431" s="1391" t="s">
        <v>764</v>
      </c>
      <c r="C3431" s="1392"/>
      <c r="D3431" s="331" t="s">
        <v>553</v>
      </c>
      <c r="E3431" s="154">
        <f t="shared" si="1117"/>
        <v>14410</v>
      </c>
      <c r="F3431" s="155">
        <f t="shared" ref="F3431:M3431" si="1132">F3432+F3433+F3434+F3435+F3436+F3437+F3438+F3439+F3440+F3441</f>
        <v>0</v>
      </c>
      <c r="G3431" s="155">
        <f t="shared" si="1132"/>
        <v>3120</v>
      </c>
      <c r="H3431" s="155">
        <f t="shared" si="1132"/>
        <v>4085</v>
      </c>
      <c r="I3431" s="155">
        <f t="shared" si="1132"/>
        <v>3560</v>
      </c>
      <c r="J3431" s="155">
        <f t="shared" si="1132"/>
        <v>3645</v>
      </c>
      <c r="K3431" s="155">
        <f t="shared" si="1132"/>
        <v>8160</v>
      </c>
      <c r="L3431" s="155">
        <f t="shared" si="1132"/>
        <v>8160</v>
      </c>
      <c r="M3431" s="155">
        <f t="shared" si="1132"/>
        <v>8160</v>
      </c>
      <c r="N3431" s="23"/>
      <c r="O3431" s="23"/>
    </row>
    <row r="3432" spans="1:15">
      <c r="A3432" s="413"/>
      <c r="B3432" s="802"/>
      <c r="C3432" s="803" t="s">
        <v>554</v>
      </c>
      <c r="D3432" s="804" t="s">
        <v>555</v>
      </c>
      <c r="E3432" s="154">
        <f t="shared" si="1117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556</v>
      </c>
      <c r="D3433" s="433" t="s">
        <v>557</v>
      </c>
      <c r="E3433" s="94">
        <f t="shared" si="1117"/>
        <v>0</v>
      </c>
      <c r="F3433" s="448"/>
      <c r="G3433" s="448">
        <f>G1671</f>
        <v>0</v>
      </c>
      <c r="H3433" s="448">
        <f t="shared" ref="H3433:M3433" si="1133">H1671</f>
        <v>0</v>
      </c>
      <c r="I3433" s="448">
        <f t="shared" si="1133"/>
        <v>0</v>
      </c>
      <c r="J3433" s="448">
        <f t="shared" si="1133"/>
        <v>0</v>
      </c>
      <c r="K3433" s="448">
        <f t="shared" si="1133"/>
        <v>0</v>
      </c>
      <c r="L3433" s="448">
        <f t="shared" si="1133"/>
        <v>0</v>
      </c>
      <c r="M3433" s="448">
        <f t="shared" si="1133"/>
        <v>0</v>
      </c>
      <c r="N3433" s="23"/>
      <c r="O3433" s="23"/>
    </row>
    <row r="3434" spans="1:15" ht="0.75" customHeight="1">
      <c r="A3434" s="413"/>
      <c r="B3434" s="806"/>
      <c r="C3434" s="807" t="s">
        <v>558</v>
      </c>
      <c r="D3434" s="540" t="s">
        <v>559</v>
      </c>
      <c r="E3434" s="94">
        <f t="shared" si="1117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560</v>
      </c>
      <c r="D3435" s="420" t="s">
        <v>561</v>
      </c>
      <c r="E3435" s="94">
        <f t="shared" si="1117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562</v>
      </c>
      <c r="D3436" s="420" t="s">
        <v>563</v>
      </c>
      <c r="E3436" s="94">
        <f t="shared" si="1117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564</v>
      </c>
      <c r="D3437" s="420" t="s">
        <v>565</v>
      </c>
      <c r="E3437" s="94">
        <f t="shared" si="1117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1" hidden="1">
      <c r="A3438" s="413"/>
      <c r="B3438" s="776"/>
      <c r="C3438" s="777" t="s">
        <v>566</v>
      </c>
      <c r="D3438" s="420" t="s">
        <v>567</v>
      </c>
      <c r="E3438" s="94">
        <f t="shared" si="1117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1">
      <c r="A3439" s="413"/>
      <c r="B3439" s="801"/>
      <c r="C3439" s="777" t="s">
        <v>568</v>
      </c>
      <c r="D3439" s="420" t="s">
        <v>569</v>
      </c>
      <c r="E3439" s="94">
        <f t="shared" si="1117"/>
        <v>8160</v>
      </c>
      <c r="F3439" s="417"/>
      <c r="G3439" s="63">
        <f t="shared" ref="G3439:M3440" si="1134">G1677</f>
        <v>2120</v>
      </c>
      <c r="H3439" s="63">
        <f t="shared" si="1134"/>
        <v>2085</v>
      </c>
      <c r="I3439" s="63">
        <f t="shared" si="1134"/>
        <v>2060</v>
      </c>
      <c r="J3439" s="63">
        <f t="shared" si="1134"/>
        <v>1895</v>
      </c>
      <c r="K3439" s="63">
        <f t="shared" si="1134"/>
        <v>8160</v>
      </c>
      <c r="L3439" s="63">
        <f t="shared" si="1134"/>
        <v>8160</v>
      </c>
      <c r="M3439" s="63">
        <f t="shared" si="1134"/>
        <v>8160</v>
      </c>
      <c r="N3439" s="23"/>
      <c r="O3439" s="23"/>
    </row>
    <row r="3440" spans="1:15" ht="23.25" customHeight="1">
      <c r="A3440" s="413"/>
      <c r="B3440" s="801"/>
      <c r="C3440" s="777" t="s">
        <v>570</v>
      </c>
      <c r="D3440" s="420" t="s">
        <v>571</v>
      </c>
      <c r="E3440" s="94">
        <f t="shared" si="1117"/>
        <v>6250</v>
      </c>
      <c r="F3440" s="417"/>
      <c r="G3440" s="417">
        <f t="shared" si="1134"/>
        <v>1000</v>
      </c>
      <c r="H3440" s="417">
        <f t="shared" si="1134"/>
        <v>2000</v>
      </c>
      <c r="I3440" s="417">
        <f t="shared" si="1134"/>
        <v>1500</v>
      </c>
      <c r="J3440" s="417">
        <f t="shared" si="1134"/>
        <v>1750</v>
      </c>
      <c r="K3440" s="417">
        <f t="shared" si="1134"/>
        <v>0</v>
      </c>
      <c r="L3440" s="417">
        <f t="shared" si="1134"/>
        <v>0</v>
      </c>
      <c r="M3440" s="417">
        <f t="shared" si="1134"/>
        <v>0</v>
      </c>
      <c r="N3440" s="23"/>
      <c r="O3440" s="23"/>
    </row>
    <row r="3441" spans="1:15">
      <c r="A3441" s="413"/>
      <c r="B3441" s="801"/>
      <c r="C3441" s="777" t="s">
        <v>572</v>
      </c>
      <c r="D3441" s="420" t="s">
        <v>573</v>
      </c>
      <c r="E3441" s="94">
        <f t="shared" si="1117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578</v>
      </c>
      <c r="D3442" s="328" t="s">
        <v>579</v>
      </c>
      <c r="E3442" s="154">
        <f t="shared" si="1117"/>
        <v>0</v>
      </c>
      <c r="F3442" s="155">
        <f t="shared" ref="F3442:M3442" si="1135">F3443+F3445</f>
        <v>0</v>
      </c>
      <c r="G3442" s="155">
        <f t="shared" si="1135"/>
        <v>0</v>
      </c>
      <c r="H3442" s="155">
        <f t="shared" si="1135"/>
        <v>0</v>
      </c>
      <c r="I3442" s="155">
        <f t="shared" si="1135"/>
        <v>0</v>
      </c>
      <c r="J3442" s="155">
        <f t="shared" si="1135"/>
        <v>0</v>
      </c>
      <c r="K3442" s="155">
        <f t="shared" si="1135"/>
        <v>0</v>
      </c>
      <c r="L3442" s="155">
        <f t="shared" si="1135"/>
        <v>0</v>
      </c>
      <c r="M3442" s="155">
        <f t="shared" si="1135"/>
        <v>0</v>
      </c>
      <c r="N3442" s="23"/>
      <c r="O3442" s="23"/>
    </row>
    <row r="3443" spans="1:15">
      <c r="A3443" s="1031"/>
      <c r="B3443" s="339" t="s">
        <v>580</v>
      </c>
      <c r="C3443" s="351" t="s">
        <v>581</v>
      </c>
      <c r="D3443" s="328" t="s">
        <v>582</v>
      </c>
      <c r="E3443" s="154">
        <f t="shared" si="1117"/>
        <v>0</v>
      </c>
      <c r="F3443" s="155">
        <f t="shared" ref="F3443:M3443" si="1136">F3444</f>
        <v>0</v>
      </c>
      <c r="G3443" s="155">
        <f t="shared" si="1136"/>
        <v>0</v>
      </c>
      <c r="H3443" s="155">
        <f t="shared" si="1136"/>
        <v>0</v>
      </c>
      <c r="I3443" s="155">
        <f t="shared" si="1136"/>
        <v>0</v>
      </c>
      <c r="J3443" s="155">
        <f t="shared" si="1136"/>
        <v>0</v>
      </c>
      <c r="K3443" s="155">
        <f t="shared" si="1136"/>
        <v>0</v>
      </c>
      <c r="L3443" s="155">
        <f t="shared" si="1136"/>
        <v>0</v>
      </c>
      <c r="M3443" s="155">
        <f t="shared" si="1136"/>
        <v>0</v>
      </c>
      <c r="N3443" s="23"/>
      <c r="O3443" s="23"/>
    </row>
    <row r="3444" spans="1:15">
      <c r="A3444" s="413"/>
      <c r="B3444" s="801"/>
      <c r="C3444" s="428" t="s">
        <v>783</v>
      </c>
      <c r="D3444" s="420" t="s">
        <v>784</v>
      </c>
      <c r="E3444" s="94">
        <f t="shared" si="1117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587</v>
      </c>
      <c r="C3445" s="809"/>
      <c r="D3445" s="810" t="s">
        <v>588</v>
      </c>
      <c r="E3445" s="94">
        <f t="shared" si="1117"/>
        <v>0</v>
      </c>
      <c r="F3445" s="448">
        <f t="shared" ref="F3445:M3445" si="1137">F3446+F3447</f>
        <v>0</v>
      </c>
      <c r="G3445" s="448">
        <f t="shared" si="1137"/>
        <v>0</v>
      </c>
      <c r="H3445" s="448">
        <f t="shared" si="1137"/>
        <v>0</v>
      </c>
      <c r="I3445" s="448">
        <f t="shared" si="1137"/>
        <v>0</v>
      </c>
      <c r="J3445" s="448">
        <f t="shared" si="1137"/>
        <v>0</v>
      </c>
      <c r="K3445" s="448">
        <f t="shared" si="1137"/>
        <v>0</v>
      </c>
      <c r="L3445" s="448">
        <f t="shared" si="1137"/>
        <v>0</v>
      </c>
      <c r="M3445" s="448">
        <f t="shared" si="1137"/>
        <v>0</v>
      </c>
      <c r="N3445" s="23"/>
      <c r="O3445" s="23"/>
    </row>
    <row r="3446" spans="1:15">
      <c r="A3446" s="413"/>
      <c r="B3446" s="808"/>
      <c r="C3446" s="809" t="s">
        <v>589</v>
      </c>
      <c r="D3446" s="810" t="s">
        <v>590</v>
      </c>
      <c r="E3446" s="94">
        <f t="shared" si="1117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591</v>
      </c>
      <c r="D3447" s="539" t="s">
        <v>592</v>
      </c>
      <c r="E3447" s="94">
        <f t="shared" si="1117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766</v>
      </c>
      <c r="C3448" s="776"/>
      <c r="D3448" s="540" t="s">
        <v>594</v>
      </c>
      <c r="E3448" s="94">
        <f t="shared" si="1117"/>
        <v>0</v>
      </c>
      <c r="F3448" s="448">
        <f t="shared" ref="F3448:M3448" si="1138">F3449</f>
        <v>0</v>
      </c>
      <c r="G3448" s="448">
        <f t="shared" si="1138"/>
        <v>0</v>
      </c>
      <c r="H3448" s="448">
        <f t="shared" si="1138"/>
        <v>0</v>
      </c>
      <c r="I3448" s="448">
        <f t="shared" si="1138"/>
        <v>0</v>
      </c>
      <c r="J3448" s="448">
        <f t="shared" si="1138"/>
        <v>0</v>
      </c>
      <c r="K3448" s="448">
        <f t="shared" si="1138"/>
        <v>0</v>
      </c>
      <c r="L3448" s="448">
        <f t="shared" si="1138"/>
        <v>0</v>
      </c>
      <c r="M3448" s="448">
        <f t="shared" si="1138"/>
        <v>0</v>
      </c>
      <c r="N3448" s="23"/>
      <c r="O3448" s="23"/>
    </row>
    <row r="3449" spans="1:15" hidden="1">
      <c r="A3449" s="413"/>
      <c r="B3449" s="811" t="s">
        <v>595</v>
      </c>
      <c r="C3449" s="775"/>
      <c r="D3449" s="420" t="s">
        <v>596</v>
      </c>
      <c r="E3449" s="94">
        <f t="shared" si="1117"/>
        <v>0</v>
      </c>
      <c r="F3449" s="448">
        <f t="shared" ref="F3449:M3449" si="1139">F3450+F3451+F3452+F3453</f>
        <v>0</v>
      </c>
      <c r="G3449" s="448">
        <f t="shared" si="1139"/>
        <v>0</v>
      </c>
      <c r="H3449" s="448">
        <f t="shared" si="1139"/>
        <v>0</v>
      </c>
      <c r="I3449" s="448">
        <f t="shared" si="1139"/>
        <v>0</v>
      </c>
      <c r="J3449" s="448">
        <f t="shared" si="1139"/>
        <v>0</v>
      </c>
      <c r="K3449" s="448">
        <f t="shared" si="1139"/>
        <v>0</v>
      </c>
      <c r="L3449" s="448">
        <f t="shared" si="1139"/>
        <v>0</v>
      </c>
      <c r="M3449" s="448">
        <f t="shared" si="1139"/>
        <v>0</v>
      </c>
      <c r="N3449" s="23"/>
      <c r="O3449" s="23"/>
    </row>
    <row r="3450" spans="1:15" hidden="1">
      <c r="A3450" s="413"/>
      <c r="B3450" s="545"/>
      <c r="C3450" s="775" t="s">
        <v>597</v>
      </c>
      <c r="D3450" s="420" t="s">
        <v>598</v>
      </c>
      <c r="E3450" s="94">
        <f t="shared" si="1117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599</v>
      </c>
      <c r="D3451" s="540" t="s">
        <v>600</v>
      </c>
      <c r="E3451" s="94">
        <f t="shared" si="1117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601</v>
      </c>
      <c r="D3452" s="540" t="s">
        <v>602</v>
      </c>
      <c r="E3452" s="94">
        <f t="shared" si="1117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603</v>
      </c>
      <c r="D3453" s="420" t="s">
        <v>604</v>
      </c>
      <c r="E3453" s="94">
        <f t="shared" si="1117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17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605</v>
      </c>
      <c r="C3455" s="813"/>
      <c r="D3455" s="420" t="s">
        <v>606</v>
      </c>
      <c r="E3455" s="94">
        <f t="shared" si="1117"/>
        <v>0</v>
      </c>
      <c r="F3455" s="448">
        <f t="shared" ref="F3455:M3455" si="1140">F3456+F3457+F3458+F3459+F3460+F3461+F3462+F3463+F3464</f>
        <v>0</v>
      </c>
      <c r="G3455" s="448">
        <f t="shared" si="1140"/>
        <v>0</v>
      </c>
      <c r="H3455" s="448">
        <f t="shared" si="1140"/>
        <v>0</v>
      </c>
      <c r="I3455" s="448">
        <f t="shared" si="1140"/>
        <v>0</v>
      </c>
      <c r="J3455" s="448">
        <f t="shared" si="1140"/>
        <v>0</v>
      </c>
      <c r="K3455" s="448">
        <f t="shared" si="1140"/>
        <v>0</v>
      </c>
      <c r="L3455" s="448">
        <f t="shared" si="1140"/>
        <v>0</v>
      </c>
      <c r="M3455" s="448">
        <f t="shared" si="1140"/>
        <v>0</v>
      </c>
      <c r="N3455" s="23"/>
      <c r="O3455" s="23"/>
    </row>
    <row r="3456" spans="1:15" ht="0.75" customHeight="1">
      <c r="A3456" s="413"/>
      <c r="B3456" s="774" t="s">
        <v>607</v>
      </c>
      <c r="C3456" s="813"/>
      <c r="D3456" s="420" t="s">
        <v>608</v>
      </c>
      <c r="E3456" s="94">
        <f t="shared" si="1117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609</v>
      </c>
      <c r="C3457" s="813"/>
      <c r="D3457" s="547" t="s">
        <v>610</v>
      </c>
      <c r="E3457" s="94">
        <f t="shared" si="1117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611</v>
      </c>
      <c r="C3458" s="815"/>
      <c r="D3458" s="539" t="s">
        <v>612</v>
      </c>
      <c r="E3458" s="94">
        <f t="shared" ref="E3458:E3521" si="1141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613</v>
      </c>
      <c r="C3459" s="816"/>
      <c r="D3459" s="540" t="s">
        <v>614</v>
      </c>
      <c r="E3459" s="94">
        <f t="shared" si="1141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615</v>
      </c>
      <c r="C3460" s="816"/>
      <c r="D3460" s="540" t="s">
        <v>616</v>
      </c>
      <c r="E3460" s="94">
        <f t="shared" si="1141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617</v>
      </c>
      <c r="C3461" s="819"/>
      <c r="D3461" s="540" t="s">
        <v>618</v>
      </c>
      <c r="E3461" s="94">
        <f t="shared" si="1141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621</v>
      </c>
      <c r="C3462" s="819"/>
      <c r="D3462" s="540" t="s">
        <v>622</v>
      </c>
      <c r="E3462" s="94">
        <f t="shared" si="1141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623</v>
      </c>
      <c r="C3463" s="816"/>
      <c r="D3463" s="540" t="s">
        <v>624</v>
      </c>
      <c r="E3463" s="94">
        <f t="shared" si="1141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625</v>
      </c>
      <c r="C3464" s="816"/>
      <c r="D3464" s="540" t="s">
        <v>626</v>
      </c>
      <c r="E3464" s="94">
        <f t="shared" si="1141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629</v>
      </c>
      <c r="C3465" s="820"/>
      <c r="D3465" s="540" t="s">
        <v>630</v>
      </c>
      <c r="E3465" s="94">
        <f t="shared" si="1141"/>
        <v>0</v>
      </c>
      <c r="F3465" s="448">
        <f t="shared" ref="F3465:M3465" si="1142">F3466+F3470</f>
        <v>0</v>
      </c>
      <c r="G3465" s="448">
        <f t="shared" si="1142"/>
        <v>0</v>
      </c>
      <c r="H3465" s="448">
        <f t="shared" si="1142"/>
        <v>0</v>
      </c>
      <c r="I3465" s="448">
        <f t="shared" si="1142"/>
        <v>0</v>
      </c>
      <c r="J3465" s="448">
        <f t="shared" si="1142"/>
        <v>0</v>
      </c>
      <c r="K3465" s="448">
        <f t="shared" si="1142"/>
        <v>0</v>
      </c>
      <c r="L3465" s="448">
        <f t="shared" si="1142"/>
        <v>0</v>
      </c>
      <c r="M3465" s="448">
        <f t="shared" si="1142"/>
        <v>0</v>
      </c>
      <c r="N3465" s="23"/>
      <c r="O3465" s="23"/>
    </row>
    <row r="3466" spans="1:15">
      <c r="A3466" s="413"/>
      <c r="B3466" s="801" t="s">
        <v>631</v>
      </c>
      <c r="C3466" s="820"/>
      <c r="D3466" s="540" t="s">
        <v>632</v>
      </c>
      <c r="E3466" s="94">
        <f t="shared" si="1141"/>
        <v>0</v>
      </c>
      <c r="F3466" s="448">
        <f t="shared" ref="F3466:M3466" si="1143">F3467+F3468</f>
        <v>0</v>
      </c>
      <c r="G3466" s="448">
        <f t="shared" si="1143"/>
        <v>0</v>
      </c>
      <c r="H3466" s="448">
        <f t="shared" si="1143"/>
        <v>0</v>
      </c>
      <c r="I3466" s="448">
        <f t="shared" si="1143"/>
        <v>0</v>
      </c>
      <c r="J3466" s="448">
        <f t="shared" si="1143"/>
        <v>0</v>
      </c>
      <c r="K3466" s="448">
        <f t="shared" si="1143"/>
        <v>0</v>
      </c>
      <c r="L3466" s="448">
        <f t="shared" si="1143"/>
        <v>0</v>
      </c>
      <c r="M3466" s="448">
        <f t="shared" si="1143"/>
        <v>0</v>
      </c>
      <c r="N3466" s="23"/>
      <c r="O3466" s="23"/>
    </row>
    <row r="3467" spans="1:15" ht="21.4" hidden="1">
      <c r="A3467" s="413"/>
      <c r="B3467" s="811"/>
      <c r="C3467" s="821" t="s">
        <v>633</v>
      </c>
      <c r="D3467" s="540" t="s">
        <v>634</v>
      </c>
      <c r="E3467" s="94">
        <f t="shared" si="1141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635</v>
      </c>
      <c r="C3468" s="823"/>
      <c r="D3468" s="420" t="s">
        <v>636</v>
      </c>
      <c r="E3468" s="94">
        <f t="shared" si="1141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41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637</v>
      </c>
      <c r="C3470" s="827"/>
      <c r="D3470" s="540" t="s">
        <v>638</v>
      </c>
      <c r="E3470" s="154">
        <f t="shared" si="1141"/>
        <v>0</v>
      </c>
      <c r="F3470" s="101">
        <f t="shared" ref="F3470:M3470" si="1144">F3471+F3472</f>
        <v>0</v>
      </c>
      <c r="G3470" s="101">
        <f t="shared" si="1144"/>
        <v>0</v>
      </c>
      <c r="H3470" s="101">
        <f t="shared" si="1144"/>
        <v>0</v>
      </c>
      <c r="I3470" s="101">
        <f t="shared" si="1144"/>
        <v>0</v>
      </c>
      <c r="J3470" s="101">
        <f t="shared" si="1144"/>
        <v>0</v>
      </c>
      <c r="K3470" s="101">
        <f t="shared" si="1144"/>
        <v>0</v>
      </c>
      <c r="L3470" s="101">
        <f t="shared" si="1144"/>
        <v>0</v>
      </c>
      <c r="M3470" s="101">
        <f t="shared" si="1144"/>
        <v>0</v>
      </c>
      <c r="N3470" s="23"/>
      <c r="O3470" s="23"/>
    </row>
    <row r="3471" spans="1:15" hidden="1">
      <c r="A3471" s="413"/>
      <c r="B3471" s="801" t="s">
        <v>639</v>
      </c>
      <c r="C3471" s="778"/>
      <c r="D3471" s="540" t="s">
        <v>640</v>
      </c>
      <c r="E3471" s="94">
        <f t="shared" si="1141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641</v>
      </c>
      <c r="C3472" s="777"/>
      <c r="D3472" s="420" t="s">
        <v>642</v>
      </c>
      <c r="E3472" s="94">
        <f t="shared" si="1141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863</v>
      </c>
      <c r="C3473" s="476"/>
      <c r="D3473" s="420" t="s">
        <v>644</v>
      </c>
      <c r="E3473" s="154">
        <f t="shared" si="1141"/>
        <v>0</v>
      </c>
      <c r="F3473" s="101">
        <f t="shared" ref="F3473:M3473" si="1145">F3474</f>
        <v>0</v>
      </c>
      <c r="G3473" s="101">
        <f t="shared" si="1145"/>
        <v>0</v>
      </c>
      <c r="H3473" s="101">
        <f t="shared" si="1145"/>
        <v>0</v>
      </c>
      <c r="I3473" s="101">
        <f t="shared" si="1145"/>
        <v>0</v>
      </c>
      <c r="J3473" s="101">
        <f t="shared" si="1145"/>
        <v>0</v>
      </c>
      <c r="K3473" s="101">
        <f t="shared" si="1145"/>
        <v>0</v>
      </c>
      <c r="L3473" s="101">
        <f t="shared" si="1145"/>
        <v>0</v>
      </c>
      <c r="M3473" s="101">
        <f t="shared" si="1145"/>
        <v>0</v>
      </c>
      <c r="N3473" s="23"/>
      <c r="O3473" s="23"/>
    </row>
    <row r="3474" spans="1:15" ht="11.25" customHeight="1">
      <c r="A3474" s="413"/>
      <c r="B3474" s="475" t="s">
        <v>645</v>
      </c>
      <c r="C3474" s="476"/>
      <c r="D3474" s="420" t="s">
        <v>646</v>
      </c>
      <c r="E3474" s="94">
        <f t="shared" si="1141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1.35" hidden="1">
      <c r="A3475" s="413"/>
      <c r="B3475" s="541"/>
      <c r="C3475" s="543" t="s">
        <v>656</v>
      </c>
      <c r="D3475" s="544" t="s">
        <v>657</v>
      </c>
      <c r="E3475" s="94">
        <f t="shared" si="1141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1" hidden="1">
      <c r="A3476" s="413"/>
      <c r="B3476" s="541"/>
      <c r="C3476" s="543" t="s">
        <v>658</v>
      </c>
      <c r="D3476" s="544" t="s">
        <v>659</v>
      </c>
      <c r="E3476" s="94">
        <f t="shared" si="1141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0.65" hidden="1">
      <c r="A3477" s="413"/>
      <c r="B3477" s="541"/>
      <c r="C3477" s="542" t="s">
        <v>660</v>
      </c>
      <c r="D3477" s="539" t="s">
        <v>661</v>
      </c>
      <c r="E3477" s="94">
        <f t="shared" si="1141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1.35" hidden="1">
      <c r="A3478" s="413"/>
      <c r="B3478" s="545"/>
      <c r="C3478" s="546" t="s">
        <v>662</v>
      </c>
      <c r="D3478" s="547" t="s">
        <v>663</v>
      </c>
      <c r="E3478" s="94">
        <f t="shared" si="1141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20.65" hidden="1">
      <c r="A3479" s="413"/>
      <c r="B3479" s="489"/>
      <c r="C3479" s="490" t="s">
        <v>664</v>
      </c>
      <c r="D3479" s="548" t="s">
        <v>665</v>
      </c>
      <c r="E3479" s="94">
        <f t="shared" si="1141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0.65" hidden="1">
      <c r="A3480" s="413"/>
      <c r="B3480" s="549"/>
      <c r="C3480" s="550" t="s">
        <v>666</v>
      </c>
      <c r="D3480" s="551" t="s">
        <v>667</v>
      </c>
      <c r="E3480" s="94">
        <f t="shared" si="1141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668</v>
      </c>
      <c r="D3481" s="331" t="s">
        <v>669</v>
      </c>
      <c r="E3481" s="94">
        <f t="shared" si="1141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41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674</v>
      </c>
      <c r="C3483" s="1052"/>
      <c r="D3483" s="331" t="s">
        <v>675</v>
      </c>
      <c r="E3483" s="94">
        <f t="shared" si="1141"/>
        <v>0</v>
      </c>
      <c r="F3483" s="101">
        <f t="shared" ref="F3483:M3483" si="1146">F3484</f>
        <v>0</v>
      </c>
      <c r="G3483" s="101">
        <f t="shared" si="1146"/>
        <v>0</v>
      </c>
      <c r="H3483" s="101">
        <f t="shared" si="1146"/>
        <v>0</v>
      </c>
      <c r="I3483" s="101">
        <f t="shared" si="1146"/>
        <v>0</v>
      </c>
      <c r="J3483" s="101">
        <f t="shared" si="1146"/>
        <v>0</v>
      </c>
      <c r="K3483" s="101">
        <f t="shared" si="1146"/>
        <v>0</v>
      </c>
      <c r="L3483" s="101">
        <f t="shared" si="1146"/>
        <v>0</v>
      </c>
      <c r="M3483" s="101">
        <f t="shared" si="1146"/>
        <v>0</v>
      </c>
      <c r="N3483" s="23"/>
      <c r="O3483" s="23"/>
    </row>
    <row r="3484" spans="1:15" hidden="1">
      <c r="A3484" s="413"/>
      <c r="B3484" s="1053" t="s">
        <v>676</v>
      </c>
      <c r="C3484" s="382"/>
      <c r="D3484" s="328" t="s">
        <v>582</v>
      </c>
      <c r="E3484" s="94">
        <f t="shared" si="1141"/>
        <v>0</v>
      </c>
      <c r="F3484" s="101">
        <f t="shared" ref="F3484:M3484" si="1147">F3488+F3489+F3490+F3491+F3492+F3493+F3494</f>
        <v>0</v>
      </c>
      <c r="G3484" s="101">
        <f t="shared" si="1147"/>
        <v>0</v>
      </c>
      <c r="H3484" s="101">
        <f t="shared" si="1147"/>
        <v>0</v>
      </c>
      <c r="I3484" s="101">
        <f t="shared" si="1147"/>
        <v>0</v>
      </c>
      <c r="J3484" s="101">
        <f t="shared" si="1147"/>
        <v>0</v>
      </c>
      <c r="K3484" s="101">
        <f t="shared" si="1147"/>
        <v>0</v>
      </c>
      <c r="L3484" s="101">
        <f t="shared" si="1147"/>
        <v>0</v>
      </c>
      <c r="M3484" s="101">
        <f t="shared" si="1147"/>
        <v>0</v>
      </c>
      <c r="N3484" s="23"/>
      <c r="O3484" s="23"/>
    </row>
    <row r="3485" spans="1:15" hidden="1">
      <c r="A3485" s="413"/>
      <c r="B3485" s="1054"/>
      <c r="C3485" s="1055" t="s">
        <v>677</v>
      </c>
      <c r="D3485" s="1056" t="s">
        <v>678</v>
      </c>
      <c r="E3485" s="94">
        <f t="shared" si="1141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679</v>
      </c>
      <c r="D3486" s="1056" t="s">
        <v>680</v>
      </c>
      <c r="E3486" s="94">
        <f t="shared" si="1141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681</v>
      </c>
      <c r="D3487" s="1056" t="s">
        <v>682</v>
      </c>
      <c r="E3487" s="94">
        <f t="shared" si="1141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683</v>
      </c>
      <c r="D3488" s="328" t="s">
        <v>684</v>
      </c>
      <c r="E3488" s="94">
        <f t="shared" si="1141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685</v>
      </c>
      <c r="D3489" s="328" t="s">
        <v>686</v>
      </c>
      <c r="E3489" s="94">
        <f t="shared" si="1141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687</v>
      </c>
      <c r="D3490" s="328" t="s">
        <v>688</v>
      </c>
      <c r="E3490" s="94">
        <f t="shared" si="1141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689</v>
      </c>
      <c r="D3491" s="328" t="s">
        <v>690</v>
      </c>
      <c r="E3491" s="94">
        <f t="shared" si="1141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691</v>
      </c>
      <c r="D3492" s="328" t="s">
        <v>584</v>
      </c>
      <c r="E3492" s="94">
        <f t="shared" si="1141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692</v>
      </c>
      <c r="D3493" s="328" t="s">
        <v>693</v>
      </c>
      <c r="E3493" s="94">
        <f t="shared" si="1141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694</v>
      </c>
      <c r="D3494" s="328" t="s">
        <v>695</v>
      </c>
      <c r="E3494" s="94">
        <f t="shared" si="1141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41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696</v>
      </c>
      <c r="C3496" s="381"/>
      <c r="D3496" s="328" t="s">
        <v>697</v>
      </c>
      <c r="E3496" s="94">
        <f t="shared" si="1141"/>
        <v>0</v>
      </c>
      <c r="F3496" s="101">
        <f t="shared" ref="F3496:M3496" si="1148">F3497+F3498+F3499+F3500+F3501+F3502+F3503+F3504+F3505+F3506+F3507</f>
        <v>0</v>
      </c>
      <c r="G3496" s="101">
        <f t="shared" si="1148"/>
        <v>0</v>
      </c>
      <c r="H3496" s="101">
        <f t="shared" si="1148"/>
        <v>0</v>
      </c>
      <c r="I3496" s="101">
        <f t="shared" si="1148"/>
        <v>0</v>
      </c>
      <c r="J3496" s="101">
        <f t="shared" si="1148"/>
        <v>0</v>
      </c>
      <c r="K3496" s="101">
        <f t="shared" si="1148"/>
        <v>0</v>
      </c>
      <c r="L3496" s="101">
        <f t="shared" si="1148"/>
        <v>0</v>
      </c>
      <c r="M3496" s="101">
        <f t="shared" si="1148"/>
        <v>0</v>
      </c>
      <c r="N3496" s="23"/>
      <c r="O3496" s="23"/>
    </row>
    <row r="3497" spans="1:15" hidden="1">
      <c r="A3497" s="413"/>
      <c r="B3497" s="352" t="s">
        <v>698</v>
      </c>
      <c r="C3497" s="381"/>
      <c r="D3497" s="328" t="s">
        <v>699</v>
      </c>
      <c r="E3497" s="94">
        <f t="shared" si="1141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700</v>
      </c>
      <c r="C3498" s="382"/>
      <c r="D3498" s="328" t="s">
        <v>701</v>
      </c>
      <c r="E3498" s="94">
        <f t="shared" si="1141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702</v>
      </c>
      <c r="C3499" s="381"/>
      <c r="D3499" s="328" t="s">
        <v>703</v>
      </c>
      <c r="E3499" s="94">
        <f t="shared" si="1141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704</v>
      </c>
      <c r="C3500" s="383"/>
      <c r="D3500" s="328" t="s">
        <v>705</v>
      </c>
      <c r="E3500" s="94">
        <f t="shared" si="1141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706</v>
      </c>
      <c r="C3501" s="385"/>
      <c r="D3501" s="328" t="s">
        <v>707</v>
      </c>
      <c r="E3501" s="94">
        <f t="shared" si="1141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708</v>
      </c>
      <c r="C3502" s="382"/>
      <c r="D3502" s="331" t="s">
        <v>709</v>
      </c>
      <c r="E3502" s="94">
        <f t="shared" si="1141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710</v>
      </c>
      <c r="C3503" s="381"/>
      <c r="D3503" s="328" t="s">
        <v>711</v>
      </c>
      <c r="E3503" s="94">
        <f t="shared" si="1141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712</v>
      </c>
      <c r="C3504" s="381"/>
      <c r="D3504" s="328" t="s">
        <v>713</v>
      </c>
      <c r="E3504" s="94">
        <f t="shared" si="1141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714</v>
      </c>
      <c r="C3505" s="1060"/>
      <c r="D3505" s="331" t="s">
        <v>715</v>
      </c>
      <c r="E3505" s="94">
        <f t="shared" si="1141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716</v>
      </c>
      <c r="C3506" s="381"/>
      <c r="D3506" s="328" t="s">
        <v>717</v>
      </c>
      <c r="E3506" s="94">
        <f t="shared" si="1141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718</v>
      </c>
      <c r="C3507" s="1060"/>
      <c r="D3507" s="331" t="s">
        <v>719</v>
      </c>
      <c r="E3507" s="94">
        <f t="shared" si="1141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41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735</v>
      </c>
      <c r="C3509" s="1014"/>
      <c r="D3509" s="331" t="s">
        <v>736</v>
      </c>
      <c r="E3509" s="94">
        <f t="shared" si="1141"/>
        <v>0</v>
      </c>
      <c r="F3509" s="101">
        <f t="shared" ref="F3509:M3509" si="1149">F3510+F3520</f>
        <v>0</v>
      </c>
      <c r="G3509" s="101">
        <f t="shared" si="1149"/>
        <v>0</v>
      </c>
      <c r="H3509" s="101">
        <f t="shared" si="1149"/>
        <v>0</v>
      </c>
      <c r="I3509" s="101">
        <f t="shared" si="1149"/>
        <v>0</v>
      </c>
      <c r="J3509" s="101">
        <f t="shared" si="1149"/>
        <v>0</v>
      </c>
      <c r="K3509" s="101">
        <f t="shared" si="1149"/>
        <v>0</v>
      </c>
      <c r="L3509" s="101">
        <f t="shared" si="1149"/>
        <v>0</v>
      </c>
      <c r="M3509" s="101">
        <f t="shared" si="1149"/>
        <v>0</v>
      </c>
      <c r="N3509" s="23"/>
      <c r="O3509" s="23"/>
    </row>
    <row r="3510" spans="1:15" hidden="1">
      <c r="A3510" s="413"/>
      <c r="B3510" s="332" t="s">
        <v>801</v>
      </c>
      <c r="C3510" s="389"/>
      <c r="D3510" s="328" t="s">
        <v>738</v>
      </c>
      <c r="E3510" s="94">
        <f t="shared" si="1141"/>
        <v>0</v>
      </c>
      <c r="F3510" s="101">
        <f t="shared" ref="F3510:M3510" si="1150">F3511+F3516+F3518</f>
        <v>0</v>
      </c>
      <c r="G3510" s="101">
        <f t="shared" si="1150"/>
        <v>0</v>
      </c>
      <c r="H3510" s="101">
        <f t="shared" si="1150"/>
        <v>0</v>
      </c>
      <c r="I3510" s="101">
        <f t="shared" si="1150"/>
        <v>0</v>
      </c>
      <c r="J3510" s="101">
        <f t="shared" si="1150"/>
        <v>0</v>
      </c>
      <c r="K3510" s="101">
        <f t="shared" si="1150"/>
        <v>0</v>
      </c>
      <c r="L3510" s="101">
        <f t="shared" si="1150"/>
        <v>0</v>
      </c>
      <c r="M3510" s="101">
        <f t="shared" si="1150"/>
        <v>0</v>
      </c>
      <c r="N3510" s="23"/>
      <c r="O3510" s="23"/>
    </row>
    <row r="3511" spans="1:15" ht="12" hidden="1" customHeight="1">
      <c r="A3511" s="413"/>
      <c r="B3511" s="996" t="s">
        <v>739</v>
      </c>
      <c r="C3511" s="389"/>
      <c r="D3511" s="328" t="s">
        <v>740</v>
      </c>
      <c r="E3511" s="94">
        <f t="shared" si="1141"/>
        <v>0</v>
      </c>
      <c r="F3511" s="101">
        <f t="shared" ref="F3511:M3511" si="1151">F3512+F3513+F3514+F3515</f>
        <v>0</v>
      </c>
      <c r="G3511" s="101">
        <f t="shared" si="1151"/>
        <v>0</v>
      </c>
      <c r="H3511" s="101">
        <f t="shared" si="1151"/>
        <v>0</v>
      </c>
      <c r="I3511" s="101">
        <f t="shared" si="1151"/>
        <v>0</v>
      </c>
      <c r="J3511" s="101">
        <f t="shared" si="1151"/>
        <v>0</v>
      </c>
      <c r="K3511" s="101">
        <f t="shared" si="1151"/>
        <v>0</v>
      </c>
      <c r="L3511" s="101">
        <f t="shared" si="1151"/>
        <v>0</v>
      </c>
      <c r="M3511" s="101">
        <f t="shared" si="1151"/>
        <v>0</v>
      </c>
      <c r="N3511" s="23"/>
      <c r="O3511" s="23"/>
    </row>
    <row r="3512" spans="1:15" hidden="1">
      <c r="A3512" s="413"/>
      <c r="B3512" s="392"/>
      <c r="C3512" s="1062" t="s">
        <v>741</v>
      </c>
      <c r="D3512" s="331" t="s">
        <v>742</v>
      </c>
      <c r="E3512" s="94">
        <f t="shared" si="1141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743</v>
      </c>
      <c r="D3513" s="331" t="s">
        <v>744</v>
      </c>
      <c r="E3513" s="94">
        <f t="shared" si="1141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745</v>
      </c>
      <c r="D3514" s="331" t="s">
        <v>746</v>
      </c>
      <c r="E3514" s="94">
        <f t="shared" si="1141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747</v>
      </c>
      <c r="D3515" s="331" t="s">
        <v>748</v>
      </c>
      <c r="E3515" s="94">
        <f t="shared" si="1141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749</v>
      </c>
      <c r="C3516" s="1014"/>
      <c r="D3516" s="331" t="s">
        <v>750</v>
      </c>
      <c r="E3516" s="94">
        <f t="shared" si="1141"/>
        <v>0</v>
      </c>
      <c r="F3516" s="101">
        <f t="shared" ref="F3516:M3516" si="1152">F3517</f>
        <v>0</v>
      </c>
      <c r="G3516" s="101">
        <f t="shared" si="1152"/>
        <v>0</v>
      </c>
      <c r="H3516" s="101">
        <f t="shared" si="1152"/>
        <v>0</v>
      </c>
      <c r="I3516" s="101">
        <f t="shared" si="1152"/>
        <v>0</v>
      </c>
      <c r="J3516" s="101">
        <f t="shared" si="1152"/>
        <v>0</v>
      </c>
      <c r="K3516" s="101">
        <f t="shared" si="1152"/>
        <v>0</v>
      </c>
      <c r="L3516" s="101">
        <f t="shared" si="1152"/>
        <v>0</v>
      </c>
      <c r="M3516" s="101">
        <f t="shared" si="1152"/>
        <v>0</v>
      </c>
      <c r="N3516" s="23"/>
      <c r="O3516" s="23"/>
    </row>
    <row r="3517" spans="1:15" hidden="1">
      <c r="A3517" s="413"/>
      <c r="B3517" s="392"/>
      <c r="C3517" s="1014" t="s">
        <v>751</v>
      </c>
      <c r="D3517" s="331" t="s">
        <v>752</v>
      </c>
      <c r="E3517" s="94">
        <f t="shared" si="1141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753</v>
      </c>
      <c r="C3518" s="1014"/>
      <c r="D3518" s="331" t="s">
        <v>754</v>
      </c>
      <c r="E3518" s="94">
        <f t="shared" si="1141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41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802</v>
      </c>
      <c r="C3520" s="1014"/>
      <c r="D3520" s="331" t="s">
        <v>756</v>
      </c>
      <c r="E3520" s="94">
        <f t="shared" si="1141"/>
        <v>0</v>
      </c>
      <c r="F3520" s="101">
        <f t="shared" ref="F3520:M3521" si="1153">F3521</f>
        <v>0</v>
      </c>
      <c r="G3520" s="101">
        <f t="shared" si="1153"/>
        <v>0</v>
      </c>
      <c r="H3520" s="101">
        <f t="shared" si="1153"/>
        <v>0</v>
      </c>
      <c r="I3520" s="101">
        <f t="shared" si="1153"/>
        <v>0</v>
      </c>
      <c r="J3520" s="101">
        <f t="shared" si="1153"/>
        <v>0</v>
      </c>
      <c r="K3520" s="101">
        <f t="shared" si="1153"/>
        <v>0</v>
      </c>
      <c r="L3520" s="101">
        <f t="shared" si="1153"/>
        <v>0</v>
      </c>
      <c r="M3520" s="101">
        <f t="shared" si="1153"/>
        <v>0</v>
      </c>
      <c r="N3520" s="23"/>
      <c r="O3520" s="23"/>
    </row>
    <row r="3521" spans="1:15" ht="12" hidden="1" customHeight="1">
      <c r="A3521" s="413"/>
      <c r="B3521" s="1063" t="s">
        <v>757</v>
      </c>
      <c r="C3521" s="1064"/>
      <c r="D3521" s="331" t="s">
        <v>758</v>
      </c>
      <c r="E3521" s="94">
        <f t="shared" si="1141"/>
        <v>0</v>
      </c>
      <c r="F3521" s="101">
        <f t="shared" si="1153"/>
        <v>0</v>
      </c>
      <c r="G3521" s="101">
        <f t="shared" si="1153"/>
        <v>0</v>
      </c>
      <c r="H3521" s="101">
        <f t="shared" si="1153"/>
        <v>0</v>
      </c>
      <c r="I3521" s="101">
        <f t="shared" si="1153"/>
        <v>0</v>
      </c>
      <c r="J3521" s="101">
        <f t="shared" si="1153"/>
        <v>0</v>
      </c>
      <c r="K3521" s="101">
        <f t="shared" si="1153"/>
        <v>0</v>
      </c>
      <c r="L3521" s="101">
        <f t="shared" si="1153"/>
        <v>0</v>
      </c>
      <c r="M3521" s="101">
        <f t="shared" si="1153"/>
        <v>0</v>
      </c>
      <c r="N3521" s="23"/>
      <c r="O3521" s="23"/>
    </row>
    <row r="3522" spans="1:15" hidden="1">
      <c r="A3522" s="413"/>
      <c r="B3522" s="392"/>
      <c r="C3522" s="1014" t="s">
        <v>759</v>
      </c>
      <c r="D3522" s="331" t="s">
        <v>760</v>
      </c>
      <c r="E3522" s="94">
        <f t="shared" ref="E3522:E3587" si="1154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54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803</v>
      </c>
      <c r="C3524" s="1014"/>
      <c r="D3524" s="331" t="s">
        <v>767</v>
      </c>
      <c r="E3524" s="94">
        <f t="shared" si="1154"/>
        <v>0</v>
      </c>
      <c r="F3524" s="101">
        <f t="shared" ref="F3524:M3524" si="1155">F3525</f>
        <v>0</v>
      </c>
      <c r="G3524" s="101">
        <f t="shared" si="1155"/>
        <v>0</v>
      </c>
      <c r="H3524" s="101">
        <f t="shared" si="1155"/>
        <v>0</v>
      </c>
      <c r="I3524" s="101">
        <f t="shared" si="1155"/>
        <v>0</v>
      </c>
      <c r="J3524" s="101">
        <f t="shared" si="1155"/>
        <v>0</v>
      </c>
      <c r="K3524" s="101">
        <f t="shared" si="1155"/>
        <v>0</v>
      </c>
      <c r="L3524" s="101">
        <f t="shared" si="1155"/>
        <v>0</v>
      </c>
      <c r="M3524" s="101">
        <f t="shared" si="1155"/>
        <v>0</v>
      </c>
      <c r="N3524" s="23"/>
      <c r="O3524" s="23"/>
    </row>
    <row r="3525" spans="1:15" hidden="1">
      <c r="A3525" s="413"/>
      <c r="B3525" s="337" t="s">
        <v>645</v>
      </c>
      <c r="C3525" s="1014"/>
      <c r="D3525" s="331" t="s">
        <v>646</v>
      </c>
      <c r="E3525" s="94">
        <f t="shared" si="1154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776</v>
      </c>
      <c r="B3526" s="517"/>
      <c r="C3526" s="517"/>
      <c r="D3526" s="518"/>
      <c r="E3526" s="94">
        <f t="shared" si="1154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864</v>
      </c>
      <c r="C3527" s="1066"/>
      <c r="D3527" s="522" t="s">
        <v>865</v>
      </c>
      <c r="E3527" s="154">
        <f t="shared" si="1154"/>
        <v>14410</v>
      </c>
      <c r="F3527" s="155">
        <f t="shared" ref="F3527:M3527" si="1156">F3528+F3529</f>
        <v>0</v>
      </c>
      <c r="G3527" s="155">
        <f t="shared" si="1156"/>
        <v>3120</v>
      </c>
      <c r="H3527" s="155">
        <f t="shared" si="1156"/>
        <v>4085</v>
      </c>
      <c r="I3527" s="155">
        <f t="shared" si="1156"/>
        <v>3560</v>
      </c>
      <c r="J3527" s="155">
        <f t="shared" si="1156"/>
        <v>3645</v>
      </c>
      <c r="K3527" s="155">
        <f t="shared" si="1156"/>
        <v>8160</v>
      </c>
      <c r="L3527" s="155">
        <f t="shared" si="1156"/>
        <v>8160</v>
      </c>
      <c r="M3527" s="155">
        <f t="shared" si="1156"/>
        <v>8160</v>
      </c>
      <c r="N3527" s="23"/>
      <c r="O3527" s="23"/>
    </row>
    <row r="3528" spans="1:15">
      <c r="A3528" s="829"/>
      <c r="B3528" s="567"/>
      <c r="C3528" s="567" t="s">
        <v>866</v>
      </c>
      <c r="D3528" s="524" t="s">
        <v>867</v>
      </c>
      <c r="E3528" s="94">
        <f t="shared" si="1154"/>
        <v>6250</v>
      </c>
      <c r="F3528" s="63"/>
      <c r="G3528" s="63">
        <f>G3440</f>
        <v>1000</v>
      </c>
      <c r="H3528" s="63">
        <f t="shared" ref="H3528:M3528" si="1157">H3440</f>
        <v>2000</v>
      </c>
      <c r="I3528" s="63">
        <f t="shared" si="1157"/>
        <v>1500</v>
      </c>
      <c r="J3528" s="63">
        <f t="shared" si="1157"/>
        <v>1750</v>
      </c>
      <c r="K3528" s="63">
        <f t="shared" si="1157"/>
        <v>0</v>
      </c>
      <c r="L3528" s="63">
        <f t="shared" si="1157"/>
        <v>0</v>
      </c>
      <c r="M3528" s="63">
        <f t="shared" si="1157"/>
        <v>0</v>
      </c>
      <c r="N3528" s="23"/>
      <c r="O3528" s="23"/>
    </row>
    <row r="3529" spans="1:15">
      <c r="A3529" s="829"/>
      <c r="B3529" s="567"/>
      <c r="C3529" s="567" t="s">
        <v>868</v>
      </c>
      <c r="D3529" s="524" t="s">
        <v>869</v>
      </c>
      <c r="E3529" s="217">
        <f t="shared" si="1154"/>
        <v>8160</v>
      </c>
      <c r="F3529" s="218"/>
      <c r="G3529" s="218">
        <f>G3439</f>
        <v>2120</v>
      </c>
      <c r="H3529" s="218">
        <f t="shared" ref="H3529:M3529" si="1158">H3439</f>
        <v>2085</v>
      </c>
      <c r="I3529" s="218">
        <f t="shared" si="1158"/>
        <v>2060</v>
      </c>
      <c r="J3529" s="218">
        <f t="shared" si="1158"/>
        <v>1895</v>
      </c>
      <c r="K3529" s="218">
        <f t="shared" si="1158"/>
        <v>8160</v>
      </c>
      <c r="L3529" s="218">
        <f t="shared" si="1158"/>
        <v>8160</v>
      </c>
      <c r="M3529" s="218">
        <f t="shared" si="1158"/>
        <v>8160</v>
      </c>
      <c r="N3529" s="23"/>
      <c r="O3529" s="23"/>
    </row>
    <row r="3530" spans="1:15">
      <c r="A3530" s="829"/>
      <c r="B3530" s="567" t="s">
        <v>870</v>
      </c>
      <c r="C3530" s="567"/>
      <c r="D3530" s="518" t="s">
        <v>871</v>
      </c>
      <c r="E3530" s="94">
        <f t="shared" si="1154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872</v>
      </c>
      <c r="C3531" s="520"/>
      <c r="D3531" s="522" t="s">
        <v>873</v>
      </c>
      <c r="E3531" s="154">
        <f t="shared" si="1154"/>
        <v>0</v>
      </c>
      <c r="F3531" s="155">
        <f t="shared" ref="F3531:M3531" si="1159">F3532</f>
        <v>0</v>
      </c>
      <c r="G3531" s="155">
        <f t="shared" si="1159"/>
        <v>0</v>
      </c>
      <c r="H3531" s="155">
        <f t="shared" si="1159"/>
        <v>0</v>
      </c>
      <c r="I3531" s="155">
        <f t="shared" si="1159"/>
        <v>0</v>
      </c>
      <c r="J3531" s="155">
        <f t="shared" si="1159"/>
        <v>0</v>
      </c>
      <c r="K3531" s="155">
        <f t="shared" si="1159"/>
        <v>0</v>
      </c>
      <c r="L3531" s="155">
        <f t="shared" si="1159"/>
        <v>0</v>
      </c>
      <c r="M3531" s="155">
        <f t="shared" si="1159"/>
        <v>0</v>
      </c>
      <c r="N3531" s="23"/>
      <c r="O3531" s="23"/>
    </row>
    <row r="3532" spans="1:15">
      <c r="A3532" s="519"/>
      <c r="B3532" s="523"/>
      <c r="C3532" s="567" t="s">
        <v>874</v>
      </c>
      <c r="D3532" s="524" t="s">
        <v>875</v>
      </c>
      <c r="E3532" s="154">
        <f t="shared" si="1154"/>
        <v>0</v>
      </c>
      <c r="F3532" s="63"/>
      <c r="G3532" s="218">
        <f>G3433</f>
        <v>0</v>
      </c>
      <c r="H3532" s="218">
        <f t="shared" ref="H3532:M3532" si="1160">H3433</f>
        <v>0</v>
      </c>
      <c r="I3532" s="218">
        <f t="shared" si="1160"/>
        <v>0</v>
      </c>
      <c r="J3532" s="218">
        <f t="shared" si="1160"/>
        <v>0</v>
      </c>
      <c r="K3532" s="218">
        <f t="shared" si="1160"/>
        <v>0</v>
      </c>
      <c r="L3532" s="218">
        <f t="shared" si="1160"/>
        <v>0</v>
      </c>
      <c r="M3532" s="218">
        <f t="shared" si="1160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54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876</v>
      </c>
      <c r="B3534" s="830"/>
      <c r="C3534" s="831"/>
      <c r="D3534" s="573" t="s">
        <v>877</v>
      </c>
      <c r="E3534" s="100">
        <f t="shared" si="1154"/>
        <v>60842.369999999995</v>
      </c>
      <c r="F3534" s="575">
        <f t="shared" ref="F3534:M3534" si="1161">F3598+F3608+F3612+F3613</f>
        <v>0</v>
      </c>
      <c r="G3534" s="575">
        <f t="shared" si="1161"/>
        <v>13183</v>
      </c>
      <c r="H3534" s="575">
        <f t="shared" si="1161"/>
        <v>22233.37</v>
      </c>
      <c r="I3534" s="575">
        <f t="shared" si="1161"/>
        <v>15071</v>
      </c>
      <c r="J3534" s="575">
        <f t="shared" si="1161"/>
        <v>10355</v>
      </c>
      <c r="K3534" s="575">
        <f t="shared" si="1161"/>
        <v>50173</v>
      </c>
      <c r="L3534" s="575">
        <f t="shared" si="1161"/>
        <v>50173</v>
      </c>
      <c r="M3534" s="575">
        <f t="shared" si="1161"/>
        <v>50173</v>
      </c>
      <c r="N3534" s="23"/>
      <c r="O3534" s="23"/>
    </row>
    <row r="3535" spans="1:15">
      <c r="A3535" s="754"/>
      <c r="B3535" s="272" t="s">
        <v>524</v>
      </c>
      <c r="C3535" s="833"/>
      <c r="D3535" s="274"/>
      <c r="E3535" s="100">
        <f t="shared" si="1154"/>
        <v>57645</v>
      </c>
      <c r="F3535" s="276">
        <f t="shared" ref="F3535:M3535" si="1162">F3536</f>
        <v>0</v>
      </c>
      <c r="G3535" s="276">
        <f>G3536+G3596</f>
        <v>13183</v>
      </c>
      <c r="H3535" s="276">
        <f>H3536+H3596</f>
        <v>19036</v>
      </c>
      <c r="I3535" s="276">
        <f>I3536+I3596</f>
        <v>15071</v>
      </c>
      <c r="J3535" s="276">
        <f>J3536+J3596</f>
        <v>10355</v>
      </c>
      <c r="K3535" s="276">
        <f t="shared" si="1162"/>
        <v>50173</v>
      </c>
      <c r="L3535" s="276">
        <f t="shared" si="1162"/>
        <v>50173</v>
      </c>
      <c r="M3535" s="276">
        <f t="shared" si="1162"/>
        <v>50173</v>
      </c>
      <c r="N3535" s="23"/>
      <c r="O3535" s="23"/>
    </row>
    <row r="3536" spans="1:15">
      <c r="A3536" s="834"/>
      <c r="B3536" s="407" t="s">
        <v>525</v>
      </c>
      <c r="C3536" s="411"/>
      <c r="D3536" s="412" t="s">
        <v>526</v>
      </c>
      <c r="E3536" s="154">
        <f t="shared" si="1154"/>
        <v>57645</v>
      </c>
      <c r="F3536" s="101">
        <f t="shared" ref="F3536:M3536" si="1163">F3537+F3538+F3539+F3544+F3548+F3550+F3562+F3568+F3575</f>
        <v>0</v>
      </c>
      <c r="G3536" s="101">
        <f t="shared" si="1163"/>
        <v>13183</v>
      </c>
      <c r="H3536" s="101">
        <f t="shared" si="1163"/>
        <v>19036</v>
      </c>
      <c r="I3536" s="101">
        <f t="shared" si="1163"/>
        <v>15071</v>
      </c>
      <c r="J3536" s="101">
        <f t="shared" si="1163"/>
        <v>10355</v>
      </c>
      <c r="K3536" s="101">
        <f t="shared" si="1163"/>
        <v>50173</v>
      </c>
      <c r="L3536" s="101">
        <f t="shared" si="1163"/>
        <v>50173</v>
      </c>
      <c r="M3536" s="101">
        <f t="shared" si="1163"/>
        <v>50173</v>
      </c>
      <c r="N3536" s="23"/>
      <c r="O3536" s="23"/>
    </row>
    <row r="3537" spans="1:15">
      <c r="A3537" s="413"/>
      <c r="B3537" s="414"/>
      <c r="C3537" s="415" t="s">
        <v>527</v>
      </c>
      <c r="D3537" s="416" t="s">
        <v>528</v>
      </c>
      <c r="E3537" s="94">
        <f t="shared" si="1154"/>
        <v>5900</v>
      </c>
      <c r="F3537" s="63"/>
      <c r="G3537" s="63">
        <f t="shared" ref="G3537:M3538" si="1164">G1782</f>
        <v>1475</v>
      </c>
      <c r="H3537" s="63">
        <f t="shared" si="1164"/>
        <v>1475</v>
      </c>
      <c r="I3537" s="63">
        <f t="shared" si="1164"/>
        <v>1475</v>
      </c>
      <c r="J3537" s="63">
        <f t="shared" si="1164"/>
        <v>1475</v>
      </c>
      <c r="K3537" s="63">
        <f t="shared" si="1164"/>
        <v>5900</v>
      </c>
      <c r="L3537" s="63">
        <f t="shared" si="1164"/>
        <v>5900</v>
      </c>
      <c r="M3537" s="63">
        <f t="shared" si="1164"/>
        <v>5900</v>
      </c>
      <c r="N3537" s="23"/>
      <c r="O3537" s="23"/>
    </row>
    <row r="3538" spans="1:15">
      <c r="A3538" s="413"/>
      <c r="B3538" s="418"/>
      <c r="C3538" s="419" t="s">
        <v>529</v>
      </c>
      <c r="D3538" s="420" t="s">
        <v>530</v>
      </c>
      <c r="E3538" s="94">
        <f t="shared" si="1154"/>
        <v>1753</v>
      </c>
      <c r="F3538" s="63"/>
      <c r="G3538" s="63">
        <f t="shared" si="1164"/>
        <v>300</v>
      </c>
      <c r="H3538" s="63">
        <f t="shared" si="1164"/>
        <v>425</v>
      </c>
      <c r="I3538" s="63">
        <f t="shared" si="1164"/>
        <v>525</v>
      </c>
      <c r="J3538" s="63">
        <f t="shared" si="1164"/>
        <v>503</v>
      </c>
      <c r="K3538" s="63">
        <f t="shared" si="1164"/>
        <v>1750</v>
      </c>
      <c r="L3538" s="63">
        <f t="shared" si="1164"/>
        <v>1750</v>
      </c>
      <c r="M3538" s="63">
        <f t="shared" si="1164"/>
        <v>1750</v>
      </c>
      <c r="N3538" s="23"/>
      <c r="O3538" s="23"/>
    </row>
    <row r="3539" spans="1:15" ht="12" customHeight="1">
      <c r="A3539" s="1031"/>
      <c r="B3539" s="996" t="s">
        <v>531</v>
      </c>
      <c r="C3539" s="389"/>
      <c r="D3539" s="328" t="s">
        <v>532</v>
      </c>
      <c r="E3539" s="154">
        <f t="shared" si="1154"/>
        <v>0</v>
      </c>
      <c r="F3539" s="101">
        <f t="shared" ref="F3539:M3539" si="1165">F3540+F3541+F3542</f>
        <v>0</v>
      </c>
      <c r="G3539" s="101">
        <f t="shared" si="1165"/>
        <v>0</v>
      </c>
      <c r="H3539" s="101">
        <f t="shared" si="1165"/>
        <v>0</v>
      </c>
      <c r="I3539" s="101">
        <f t="shared" si="1165"/>
        <v>0</v>
      </c>
      <c r="J3539" s="101">
        <f t="shared" si="1165"/>
        <v>0</v>
      </c>
      <c r="K3539" s="101">
        <f t="shared" si="1165"/>
        <v>0</v>
      </c>
      <c r="L3539" s="101">
        <f t="shared" si="1165"/>
        <v>0</v>
      </c>
      <c r="M3539" s="101">
        <f t="shared" si="1165"/>
        <v>0</v>
      </c>
      <c r="N3539" s="23"/>
      <c r="O3539" s="23"/>
    </row>
    <row r="3540" spans="1:15" hidden="1">
      <c r="A3540" s="413"/>
      <c r="B3540" s="800" t="s">
        <v>533</v>
      </c>
      <c r="C3540" s="775"/>
      <c r="D3540" s="420" t="s">
        <v>534</v>
      </c>
      <c r="E3540" s="94">
        <f t="shared" si="1154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535</v>
      </c>
      <c r="C3541" s="778"/>
      <c r="D3541" s="420" t="s">
        <v>129</v>
      </c>
      <c r="E3541" s="94">
        <f t="shared" si="1154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536</v>
      </c>
      <c r="C3542" s="777"/>
      <c r="D3542" s="420" t="s">
        <v>537</v>
      </c>
      <c r="E3542" s="94">
        <f t="shared" si="1154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54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538</v>
      </c>
      <c r="C3544" s="351"/>
      <c r="D3544" s="328" t="s">
        <v>539</v>
      </c>
      <c r="E3544" s="154">
        <f t="shared" si="1154"/>
        <v>0</v>
      </c>
      <c r="F3544" s="101">
        <f t="shared" ref="F3544:M3544" si="1166">F3545+F3546+F3547</f>
        <v>0</v>
      </c>
      <c r="G3544" s="101">
        <f t="shared" si="1166"/>
        <v>0</v>
      </c>
      <c r="H3544" s="101">
        <f t="shared" si="1166"/>
        <v>0</v>
      </c>
      <c r="I3544" s="101">
        <f t="shared" si="1166"/>
        <v>0</v>
      </c>
      <c r="J3544" s="101">
        <f t="shared" si="1166"/>
        <v>0</v>
      </c>
      <c r="K3544" s="101">
        <f t="shared" si="1166"/>
        <v>0</v>
      </c>
      <c r="L3544" s="101">
        <f t="shared" si="1166"/>
        <v>0</v>
      </c>
      <c r="M3544" s="101">
        <f t="shared" si="1166"/>
        <v>0</v>
      </c>
      <c r="N3544" s="23"/>
      <c r="O3544" s="23"/>
    </row>
    <row r="3545" spans="1:15" ht="0.75" customHeight="1">
      <c r="A3545" s="413"/>
      <c r="B3545" s="776"/>
      <c r="C3545" s="777" t="s">
        <v>540</v>
      </c>
      <c r="D3545" s="420" t="s">
        <v>541</v>
      </c>
      <c r="E3545" s="94">
        <f t="shared" si="1154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542</v>
      </c>
      <c r="D3546" s="779" t="s">
        <v>543</v>
      </c>
      <c r="E3546" s="94">
        <f t="shared" si="1154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544</v>
      </c>
      <c r="D3547" s="539" t="s">
        <v>545</v>
      </c>
      <c r="E3547" s="94">
        <f t="shared" si="1154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546</v>
      </c>
      <c r="C3548" s="997"/>
      <c r="D3548" s="998" t="s">
        <v>547</v>
      </c>
      <c r="E3548" s="154">
        <f t="shared" si="1154"/>
        <v>0</v>
      </c>
      <c r="F3548" s="101">
        <f t="shared" ref="F3548:M3548" si="1167">F3549</f>
        <v>0</v>
      </c>
      <c r="G3548" s="101">
        <f t="shared" si="1167"/>
        <v>0</v>
      </c>
      <c r="H3548" s="101">
        <f t="shared" si="1167"/>
        <v>0</v>
      </c>
      <c r="I3548" s="101">
        <f t="shared" si="1167"/>
        <v>0</v>
      </c>
      <c r="J3548" s="101">
        <f t="shared" si="1167"/>
        <v>0</v>
      </c>
      <c r="K3548" s="101">
        <f t="shared" si="1167"/>
        <v>0</v>
      </c>
      <c r="L3548" s="101">
        <f t="shared" si="1167"/>
        <v>0</v>
      </c>
      <c r="M3548" s="101">
        <f t="shared" si="1167"/>
        <v>0</v>
      </c>
      <c r="N3548" s="23"/>
      <c r="O3548" s="23"/>
    </row>
    <row r="3549" spans="1:15" hidden="1">
      <c r="A3549" s="413"/>
      <c r="B3549" s="437" t="s">
        <v>548</v>
      </c>
      <c r="C3549" s="438"/>
      <c r="D3549" s="436" t="s">
        <v>549</v>
      </c>
      <c r="E3549" s="94">
        <f t="shared" si="1154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1" hidden="1">
      <c r="A3550" s="413"/>
      <c r="B3550" s="781"/>
      <c r="C3550" s="777" t="s">
        <v>550</v>
      </c>
      <c r="D3550" s="783" t="s">
        <v>551</v>
      </c>
      <c r="E3550" s="154">
        <f t="shared" si="1154"/>
        <v>42079</v>
      </c>
      <c r="F3550" s="101">
        <f t="shared" ref="F3550:M3550" si="1168">F3551</f>
        <v>0</v>
      </c>
      <c r="G3550" s="101">
        <f t="shared" si="1168"/>
        <v>10775</v>
      </c>
      <c r="H3550" s="101">
        <f t="shared" si="1168"/>
        <v>14623</v>
      </c>
      <c r="I3550" s="101">
        <f t="shared" si="1168"/>
        <v>10458</v>
      </c>
      <c r="J3550" s="101">
        <f t="shared" si="1168"/>
        <v>6223</v>
      </c>
      <c r="K3550" s="101">
        <f t="shared" si="1168"/>
        <v>37410</v>
      </c>
      <c r="L3550" s="101">
        <f t="shared" si="1168"/>
        <v>37410</v>
      </c>
      <c r="M3550" s="101">
        <f t="shared" si="1168"/>
        <v>37410</v>
      </c>
      <c r="N3550" s="23"/>
      <c r="O3550" s="23"/>
    </row>
    <row r="3551" spans="1:15">
      <c r="A3551" s="788"/>
      <c r="B3551" s="1394" t="s">
        <v>764</v>
      </c>
      <c r="C3551" s="1362"/>
      <c r="D3551" s="420" t="s">
        <v>553</v>
      </c>
      <c r="E3551" s="94">
        <f t="shared" si="1154"/>
        <v>42079</v>
      </c>
      <c r="F3551" s="448">
        <f t="shared" ref="F3551:M3551" si="1169">F3552+F3553+F3554+F3555+F3556+F3557+F3558+F3559+F3560+F3561</f>
        <v>0</v>
      </c>
      <c r="G3551" s="218">
        <f t="shared" si="1169"/>
        <v>10775</v>
      </c>
      <c r="H3551" s="218">
        <f t="shared" si="1169"/>
        <v>14623</v>
      </c>
      <c r="I3551" s="218">
        <f t="shared" si="1169"/>
        <v>10458</v>
      </c>
      <c r="J3551" s="218">
        <f t="shared" si="1169"/>
        <v>6223</v>
      </c>
      <c r="K3551" s="218">
        <f t="shared" si="1169"/>
        <v>37410</v>
      </c>
      <c r="L3551" s="218">
        <f t="shared" si="1169"/>
        <v>37410</v>
      </c>
      <c r="M3551" s="218">
        <f t="shared" si="1169"/>
        <v>37410</v>
      </c>
      <c r="N3551" s="23"/>
      <c r="O3551" s="23"/>
    </row>
    <row r="3552" spans="1:15">
      <c r="A3552" s="413"/>
      <c r="B3552" s="802"/>
      <c r="C3552" s="803" t="s">
        <v>554</v>
      </c>
      <c r="D3552" s="1009" t="s">
        <v>555</v>
      </c>
      <c r="E3552" s="94">
        <f t="shared" si="1154"/>
        <v>42079</v>
      </c>
      <c r="F3552" s="424"/>
      <c r="G3552" s="218">
        <f>G1797</f>
        <v>10775</v>
      </c>
      <c r="H3552" s="218">
        <f t="shared" ref="H3552:M3552" si="1170">H1797</f>
        <v>14623</v>
      </c>
      <c r="I3552" s="218">
        <f t="shared" si="1170"/>
        <v>10458</v>
      </c>
      <c r="J3552" s="218">
        <f t="shared" si="1170"/>
        <v>6223</v>
      </c>
      <c r="K3552" s="218">
        <f t="shared" si="1170"/>
        <v>37410</v>
      </c>
      <c r="L3552" s="218">
        <f t="shared" si="1170"/>
        <v>37410</v>
      </c>
      <c r="M3552" s="218">
        <f t="shared" si="1170"/>
        <v>37410</v>
      </c>
      <c r="N3552" s="23"/>
      <c r="O3552" s="23"/>
    </row>
    <row r="3553" spans="1:15" ht="0.75" customHeight="1">
      <c r="A3553" s="413"/>
      <c r="B3553" s="805"/>
      <c r="C3553" s="999" t="s">
        <v>556</v>
      </c>
      <c r="D3553" s="539" t="s">
        <v>557</v>
      </c>
      <c r="E3553" s="94">
        <f t="shared" si="1154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558</v>
      </c>
      <c r="D3554" s="540" t="s">
        <v>559</v>
      </c>
      <c r="E3554" s="94">
        <f t="shared" si="1154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560</v>
      </c>
      <c r="D3555" s="420" t="s">
        <v>561</v>
      </c>
      <c r="E3555" s="94">
        <f t="shared" si="1154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562</v>
      </c>
      <c r="D3556" s="420" t="s">
        <v>563</v>
      </c>
      <c r="E3556" s="94">
        <f t="shared" si="1154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1" hidden="1">
      <c r="A3557" s="413"/>
      <c r="B3557" s="776"/>
      <c r="C3557" s="777" t="s">
        <v>564</v>
      </c>
      <c r="D3557" s="420" t="s">
        <v>565</v>
      </c>
      <c r="E3557" s="94">
        <f t="shared" si="1154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1" hidden="1">
      <c r="A3558" s="413"/>
      <c r="B3558" s="776"/>
      <c r="C3558" s="777" t="s">
        <v>566</v>
      </c>
      <c r="D3558" s="420" t="s">
        <v>567</v>
      </c>
      <c r="E3558" s="94">
        <f t="shared" si="1154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1" hidden="1">
      <c r="A3559" s="413"/>
      <c r="B3559" s="801"/>
      <c r="C3559" s="777" t="s">
        <v>568</v>
      </c>
      <c r="D3559" s="420" t="s">
        <v>569</v>
      </c>
      <c r="E3559" s="94">
        <f t="shared" si="1154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1" hidden="1">
      <c r="A3560" s="413"/>
      <c r="B3560" s="801"/>
      <c r="C3560" s="777" t="s">
        <v>570</v>
      </c>
      <c r="D3560" s="420" t="s">
        <v>571</v>
      </c>
      <c r="E3560" s="94">
        <f t="shared" si="1154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idden="1">
      <c r="A3561" s="413"/>
      <c r="B3561" s="801"/>
      <c r="C3561" s="777" t="s">
        <v>572</v>
      </c>
      <c r="D3561" s="420" t="s">
        <v>573</v>
      </c>
      <c r="E3561" s="94">
        <f t="shared" si="1154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578</v>
      </c>
      <c r="D3562" s="423" t="s">
        <v>579</v>
      </c>
      <c r="E3562" s="94">
        <f t="shared" si="1154"/>
        <v>0</v>
      </c>
      <c r="F3562" s="448">
        <f t="shared" ref="F3562:M3562" si="1171">F3563+F3565</f>
        <v>0</v>
      </c>
      <c r="G3562" s="448">
        <f t="shared" si="1171"/>
        <v>0</v>
      </c>
      <c r="H3562" s="448">
        <f t="shared" si="1171"/>
        <v>0</v>
      </c>
      <c r="I3562" s="448">
        <f t="shared" si="1171"/>
        <v>0</v>
      </c>
      <c r="J3562" s="448">
        <f t="shared" si="1171"/>
        <v>0</v>
      </c>
      <c r="K3562" s="448">
        <f t="shared" si="1171"/>
        <v>0</v>
      </c>
      <c r="L3562" s="448">
        <f t="shared" si="1171"/>
        <v>0</v>
      </c>
      <c r="M3562" s="448">
        <f t="shared" si="1171"/>
        <v>0</v>
      </c>
      <c r="N3562" s="23"/>
      <c r="O3562" s="23"/>
    </row>
    <row r="3563" spans="1:15">
      <c r="A3563" s="413"/>
      <c r="B3563" s="427" t="s">
        <v>580</v>
      </c>
      <c r="C3563" s="429" t="s">
        <v>581</v>
      </c>
      <c r="D3563" s="423" t="s">
        <v>582</v>
      </c>
      <c r="E3563" s="94">
        <f t="shared" si="1154"/>
        <v>0</v>
      </c>
      <c r="F3563" s="448">
        <f t="shared" ref="F3563:M3563" si="1172">F3564</f>
        <v>0</v>
      </c>
      <c r="G3563" s="448">
        <f t="shared" si="1172"/>
        <v>0</v>
      </c>
      <c r="H3563" s="448">
        <f t="shared" si="1172"/>
        <v>0</v>
      </c>
      <c r="I3563" s="448">
        <f t="shared" si="1172"/>
        <v>0</v>
      </c>
      <c r="J3563" s="448">
        <f t="shared" si="1172"/>
        <v>0</v>
      </c>
      <c r="K3563" s="448">
        <f t="shared" si="1172"/>
        <v>0</v>
      </c>
      <c r="L3563" s="448">
        <f t="shared" si="1172"/>
        <v>0</v>
      </c>
      <c r="M3563" s="448">
        <f t="shared" si="1172"/>
        <v>0</v>
      </c>
      <c r="N3563" s="23"/>
      <c r="O3563" s="23"/>
    </row>
    <row r="3564" spans="1:15">
      <c r="A3564" s="413"/>
      <c r="B3564" s="427"/>
      <c r="C3564" s="428" t="s">
        <v>691</v>
      </c>
      <c r="D3564" s="423" t="s">
        <v>584</v>
      </c>
      <c r="E3564" s="94">
        <f t="shared" si="1154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587</v>
      </c>
      <c r="C3565" s="1001"/>
      <c r="D3565" s="323" t="s">
        <v>588</v>
      </c>
      <c r="E3565" s="154">
        <f t="shared" si="1154"/>
        <v>0</v>
      </c>
      <c r="F3565" s="155">
        <f t="shared" ref="F3565:M3565" si="1173">F3566+F3567</f>
        <v>0</v>
      </c>
      <c r="G3565" s="155">
        <f t="shared" si="1173"/>
        <v>0</v>
      </c>
      <c r="H3565" s="155">
        <f t="shared" si="1173"/>
        <v>0</v>
      </c>
      <c r="I3565" s="155">
        <f t="shared" si="1173"/>
        <v>0</v>
      </c>
      <c r="J3565" s="155">
        <f t="shared" si="1173"/>
        <v>0</v>
      </c>
      <c r="K3565" s="155">
        <f t="shared" si="1173"/>
        <v>0</v>
      </c>
      <c r="L3565" s="155">
        <f t="shared" si="1173"/>
        <v>0</v>
      </c>
      <c r="M3565" s="155">
        <f t="shared" si="1173"/>
        <v>0</v>
      </c>
      <c r="N3565" s="23"/>
      <c r="O3565" s="23"/>
    </row>
    <row r="3566" spans="1:15" hidden="1">
      <c r="A3566" s="1032"/>
      <c r="B3566" s="1000"/>
      <c r="C3566" s="1001" t="s">
        <v>589</v>
      </c>
      <c r="D3566" s="323" t="s">
        <v>590</v>
      </c>
      <c r="E3566" s="154">
        <f t="shared" si="1154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591</v>
      </c>
      <c r="D3567" s="323" t="s">
        <v>592</v>
      </c>
      <c r="E3567" s="154">
        <f t="shared" si="1154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815</v>
      </c>
      <c r="C3568" s="337"/>
      <c r="D3568" s="328" t="s">
        <v>594</v>
      </c>
      <c r="E3568" s="154">
        <f t="shared" si="1154"/>
        <v>0</v>
      </c>
      <c r="F3568" s="155">
        <f t="shared" ref="F3568:M3568" si="1174">F3569</f>
        <v>0</v>
      </c>
      <c r="G3568" s="155">
        <f t="shared" si="1174"/>
        <v>0</v>
      </c>
      <c r="H3568" s="155">
        <f t="shared" si="1174"/>
        <v>0</v>
      </c>
      <c r="I3568" s="155">
        <f t="shared" si="1174"/>
        <v>0</v>
      </c>
      <c r="J3568" s="155">
        <f t="shared" si="1174"/>
        <v>0</v>
      </c>
      <c r="K3568" s="155">
        <f t="shared" si="1174"/>
        <v>0</v>
      </c>
      <c r="L3568" s="155">
        <f t="shared" si="1174"/>
        <v>0</v>
      </c>
      <c r="M3568" s="155">
        <f t="shared" si="1174"/>
        <v>0</v>
      </c>
      <c r="N3568" s="23"/>
      <c r="O3568" s="23"/>
    </row>
    <row r="3569" spans="1:15">
      <c r="A3569" s="1032"/>
      <c r="B3569" s="1010" t="s">
        <v>595</v>
      </c>
      <c r="C3569" s="389"/>
      <c r="D3569" s="328" t="s">
        <v>596</v>
      </c>
      <c r="E3569" s="154">
        <f t="shared" si="1154"/>
        <v>0</v>
      </c>
      <c r="F3569" s="155">
        <f t="shared" ref="F3569:M3569" si="1175">F3570+F3571+F3572+F3573</f>
        <v>0</v>
      </c>
      <c r="G3569" s="155">
        <f t="shared" si="1175"/>
        <v>0</v>
      </c>
      <c r="H3569" s="155">
        <f t="shared" si="1175"/>
        <v>0</v>
      </c>
      <c r="I3569" s="155">
        <f t="shared" si="1175"/>
        <v>0</v>
      </c>
      <c r="J3569" s="155">
        <f t="shared" si="1175"/>
        <v>0</v>
      </c>
      <c r="K3569" s="155">
        <f t="shared" si="1175"/>
        <v>0</v>
      </c>
      <c r="L3569" s="155">
        <f t="shared" si="1175"/>
        <v>0</v>
      </c>
      <c r="M3569" s="155">
        <f t="shared" si="1175"/>
        <v>0</v>
      </c>
      <c r="N3569" s="23"/>
      <c r="O3569" s="23"/>
    </row>
    <row r="3570" spans="1:15" hidden="1">
      <c r="A3570" s="1032"/>
      <c r="B3570" s="1067"/>
      <c r="C3570" s="389" t="s">
        <v>597</v>
      </c>
      <c r="D3570" s="328" t="s">
        <v>598</v>
      </c>
      <c r="E3570" s="154">
        <f t="shared" si="1154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599</v>
      </c>
      <c r="D3571" s="328" t="s">
        <v>600</v>
      </c>
      <c r="E3571" s="154">
        <f t="shared" si="1154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601</v>
      </c>
      <c r="D3572" s="328" t="s">
        <v>602</v>
      </c>
      <c r="E3572" s="154">
        <f t="shared" si="1154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603</v>
      </c>
      <c r="D3573" s="328" t="s">
        <v>604</v>
      </c>
      <c r="E3573" s="154">
        <f t="shared" si="1154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54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605</v>
      </c>
      <c r="C3575" s="333"/>
      <c r="D3575" s="328" t="s">
        <v>606</v>
      </c>
      <c r="E3575" s="154">
        <f t="shared" si="1154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76">H3576+H3577+H3578+H3579+H3580+H3581+H3583+H3584+H3585+H3582+H3586</f>
        <v>2513</v>
      </c>
      <c r="I3575" s="155">
        <f t="shared" si="1176"/>
        <v>2613</v>
      </c>
      <c r="J3575" s="155">
        <f t="shared" si="1176"/>
        <v>2154</v>
      </c>
      <c r="K3575" s="155">
        <f t="shared" si="1176"/>
        <v>5113</v>
      </c>
      <c r="L3575" s="155">
        <f t="shared" si="1176"/>
        <v>5113</v>
      </c>
      <c r="M3575" s="155">
        <f t="shared" si="1176"/>
        <v>5113</v>
      </c>
      <c r="N3575" s="23"/>
      <c r="O3575" s="23"/>
    </row>
    <row r="3576" spans="1:15" hidden="1">
      <c r="A3576" s="533"/>
      <c r="B3576" s="457" t="s">
        <v>607</v>
      </c>
      <c r="C3576" s="456"/>
      <c r="D3576" s="423" t="s">
        <v>608</v>
      </c>
      <c r="E3576" s="94">
        <f t="shared" si="1154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609</v>
      </c>
      <c r="C3577" s="456"/>
      <c r="D3577" s="459" t="s">
        <v>610</v>
      </c>
      <c r="E3577" s="94">
        <f t="shared" si="1154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611</v>
      </c>
      <c r="C3578" s="742"/>
      <c r="D3578" s="433" t="s">
        <v>612</v>
      </c>
      <c r="E3578" s="94">
        <f t="shared" si="1154"/>
        <v>1300</v>
      </c>
      <c r="F3578" s="417"/>
      <c r="G3578" s="417">
        <f t="shared" ref="G3578:M3580" si="1177">G1823</f>
        <v>0</v>
      </c>
      <c r="H3578" s="417">
        <f t="shared" si="1177"/>
        <v>400</v>
      </c>
      <c r="I3578" s="417">
        <f t="shared" si="1177"/>
        <v>500</v>
      </c>
      <c r="J3578" s="417">
        <f t="shared" si="1177"/>
        <v>400</v>
      </c>
      <c r="K3578" s="417">
        <f t="shared" si="1177"/>
        <v>1300</v>
      </c>
      <c r="L3578" s="417">
        <f t="shared" si="1177"/>
        <v>1300</v>
      </c>
      <c r="M3578" s="417">
        <f t="shared" si="1177"/>
        <v>1300</v>
      </c>
      <c r="N3578" s="23"/>
      <c r="O3578" s="23"/>
    </row>
    <row r="3579" spans="1:15">
      <c r="A3579" s="533"/>
      <c r="B3579" s="425" t="s">
        <v>613</v>
      </c>
      <c r="C3579" s="428"/>
      <c r="D3579" s="423" t="s">
        <v>614</v>
      </c>
      <c r="E3579" s="94">
        <f t="shared" si="1154"/>
        <v>2000</v>
      </c>
      <c r="F3579" s="417"/>
      <c r="G3579" s="63">
        <f t="shared" si="1177"/>
        <v>0</v>
      </c>
      <c r="H3579" s="63">
        <f t="shared" si="1177"/>
        <v>700</v>
      </c>
      <c r="I3579" s="63">
        <f t="shared" si="1177"/>
        <v>700</v>
      </c>
      <c r="J3579" s="63">
        <f t="shared" si="1177"/>
        <v>600</v>
      </c>
      <c r="K3579" s="63">
        <f t="shared" si="1177"/>
        <v>500</v>
      </c>
      <c r="L3579" s="63">
        <f t="shared" si="1177"/>
        <v>500</v>
      </c>
      <c r="M3579" s="63">
        <f t="shared" si="1177"/>
        <v>500</v>
      </c>
      <c r="N3579" s="23"/>
      <c r="O3579" s="23"/>
    </row>
    <row r="3580" spans="1:15" ht="12" customHeight="1">
      <c r="A3580" s="1069"/>
      <c r="B3580" s="1070" t="s">
        <v>615</v>
      </c>
      <c r="C3580" s="1071"/>
      <c r="D3580" s="993" t="s">
        <v>616</v>
      </c>
      <c r="E3580" s="217">
        <f t="shared" si="1154"/>
        <v>2180</v>
      </c>
      <c r="F3580" s="458"/>
      <c r="G3580" s="218">
        <f t="shared" si="1177"/>
        <v>600</v>
      </c>
      <c r="H3580" s="218">
        <f t="shared" si="1177"/>
        <v>580</v>
      </c>
      <c r="I3580" s="218">
        <f t="shared" si="1177"/>
        <v>580</v>
      </c>
      <c r="J3580" s="218">
        <f t="shared" si="1177"/>
        <v>420</v>
      </c>
      <c r="K3580" s="218">
        <f t="shared" si="1177"/>
        <v>2180</v>
      </c>
      <c r="L3580" s="218">
        <f t="shared" si="1177"/>
        <v>2180</v>
      </c>
      <c r="M3580" s="218">
        <f t="shared" si="1177"/>
        <v>2180</v>
      </c>
      <c r="N3580" s="23"/>
      <c r="O3580" s="23"/>
    </row>
    <row r="3581" spans="1:15">
      <c r="A3581" s="533"/>
      <c r="B3581" s="743" t="s">
        <v>617</v>
      </c>
      <c r="C3581" s="744"/>
      <c r="D3581" s="423" t="s">
        <v>618</v>
      </c>
      <c r="E3581" s="94">
        <f t="shared" si="1154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322" t="s">
        <v>619</v>
      </c>
      <c r="C3582" s="1323"/>
      <c r="D3582" s="439" t="s">
        <v>620</v>
      </c>
      <c r="E3582" s="94">
        <f t="shared" si="1154"/>
        <v>2300</v>
      </c>
      <c r="F3582" s="417"/>
      <c r="G3582" s="417">
        <f>G1827</f>
        <v>0</v>
      </c>
      <c r="H3582" s="417">
        <f t="shared" ref="H3582:M3582" si="1178">H1827</f>
        <v>800</v>
      </c>
      <c r="I3582" s="417">
        <f t="shared" si="1178"/>
        <v>800</v>
      </c>
      <c r="J3582" s="417">
        <f t="shared" si="1178"/>
        <v>700</v>
      </c>
      <c r="K3582" s="417">
        <f t="shared" si="1178"/>
        <v>1000</v>
      </c>
      <c r="L3582" s="417">
        <f t="shared" si="1178"/>
        <v>1000</v>
      </c>
      <c r="M3582" s="417">
        <f t="shared" si="1178"/>
        <v>1000</v>
      </c>
      <c r="N3582" s="23"/>
      <c r="O3582" s="23"/>
    </row>
    <row r="3583" spans="1:15">
      <c r="A3583" s="533"/>
      <c r="B3583" s="743" t="s">
        <v>621</v>
      </c>
      <c r="C3583" s="744"/>
      <c r="D3583" s="423" t="s">
        <v>622</v>
      </c>
      <c r="E3583" s="94">
        <f t="shared" si="1154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623</v>
      </c>
      <c r="C3584" s="428"/>
      <c r="D3584" s="423" t="s">
        <v>624</v>
      </c>
      <c r="E3584" s="94">
        <f t="shared" si="1154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625</v>
      </c>
      <c r="C3585" s="816"/>
      <c r="D3585" s="540" t="s">
        <v>626</v>
      </c>
      <c r="E3585" s="94">
        <f t="shared" si="1154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878</v>
      </c>
      <c r="C3586" s="630"/>
      <c r="D3586" s="603" t="s">
        <v>628</v>
      </c>
      <c r="E3586" s="94">
        <f t="shared" si="1154"/>
        <v>133</v>
      </c>
      <c r="F3586" s="424"/>
      <c r="G3586" s="424">
        <f>G1831</f>
        <v>33</v>
      </c>
      <c r="H3586" s="424">
        <f t="shared" ref="H3586:M3586" si="1179">H1831</f>
        <v>33</v>
      </c>
      <c r="I3586" s="424">
        <f t="shared" si="1179"/>
        <v>33</v>
      </c>
      <c r="J3586" s="424">
        <f t="shared" si="1179"/>
        <v>34</v>
      </c>
      <c r="K3586" s="424">
        <f t="shared" si="1179"/>
        <v>133</v>
      </c>
      <c r="L3586" s="424">
        <f t="shared" si="1179"/>
        <v>133</v>
      </c>
      <c r="M3586" s="424">
        <f t="shared" si="1179"/>
        <v>133</v>
      </c>
      <c r="N3586" s="23"/>
      <c r="O3586" s="23"/>
    </row>
    <row r="3587" spans="1:15">
      <c r="A3587" s="1032"/>
      <c r="B3587" s="339" t="s">
        <v>629</v>
      </c>
      <c r="C3587" s="343"/>
      <c r="D3587" s="328" t="s">
        <v>630</v>
      </c>
      <c r="E3587" s="154">
        <f t="shared" si="1154"/>
        <v>0</v>
      </c>
      <c r="F3587" s="155">
        <f t="shared" ref="F3587:M3587" si="1180">F3588+F3592</f>
        <v>0</v>
      </c>
      <c r="G3587" s="155">
        <f t="shared" si="1180"/>
        <v>0</v>
      </c>
      <c r="H3587" s="155">
        <f t="shared" si="1180"/>
        <v>0</v>
      </c>
      <c r="I3587" s="155">
        <f t="shared" si="1180"/>
        <v>0</v>
      </c>
      <c r="J3587" s="155">
        <f t="shared" si="1180"/>
        <v>0</v>
      </c>
      <c r="K3587" s="155">
        <f t="shared" si="1180"/>
        <v>0</v>
      </c>
      <c r="L3587" s="155">
        <f t="shared" si="1180"/>
        <v>0</v>
      </c>
      <c r="M3587" s="155">
        <f t="shared" si="1180"/>
        <v>0</v>
      </c>
      <c r="N3587" s="23"/>
      <c r="O3587" s="23"/>
    </row>
    <row r="3588" spans="1:15">
      <c r="A3588" s="1032"/>
      <c r="B3588" s="339" t="s">
        <v>631</v>
      </c>
      <c r="C3588" s="343"/>
      <c r="D3588" s="328" t="s">
        <v>632</v>
      </c>
      <c r="E3588" s="154">
        <f t="shared" ref="E3588:E3653" si="1181">G3588+H3588+I3588+J3588</f>
        <v>0</v>
      </c>
      <c r="F3588" s="155">
        <f t="shared" ref="F3588:M3588" si="1182">F3589+F3590</f>
        <v>0</v>
      </c>
      <c r="G3588" s="155">
        <f t="shared" si="1182"/>
        <v>0</v>
      </c>
      <c r="H3588" s="155">
        <f t="shared" si="1182"/>
        <v>0</v>
      </c>
      <c r="I3588" s="155">
        <f t="shared" si="1182"/>
        <v>0</v>
      </c>
      <c r="J3588" s="155">
        <f t="shared" si="1182"/>
        <v>0</v>
      </c>
      <c r="K3588" s="155">
        <f t="shared" si="1182"/>
        <v>0</v>
      </c>
      <c r="L3588" s="155">
        <f t="shared" si="1182"/>
        <v>0</v>
      </c>
      <c r="M3588" s="155">
        <f t="shared" si="1182"/>
        <v>0</v>
      </c>
      <c r="N3588" s="23"/>
      <c r="O3588" s="23"/>
    </row>
    <row r="3589" spans="1:15" ht="21.4" hidden="1">
      <c r="A3589" s="1032"/>
      <c r="B3589" s="1010"/>
      <c r="C3589" s="1072" t="s">
        <v>633</v>
      </c>
      <c r="D3589" s="328" t="s">
        <v>634</v>
      </c>
      <c r="E3589" s="154">
        <f t="shared" si="1181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635</v>
      </c>
      <c r="C3590" s="1074"/>
      <c r="D3590" s="328" t="s">
        <v>636</v>
      </c>
      <c r="E3590" s="154">
        <f t="shared" si="1181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81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637</v>
      </c>
      <c r="C3592" s="1076"/>
      <c r="D3592" s="328" t="s">
        <v>638</v>
      </c>
      <c r="E3592" s="154">
        <f t="shared" si="1181"/>
        <v>0</v>
      </c>
      <c r="F3592" s="155">
        <f t="shared" ref="F3592:M3592" si="1183">F3593+F3594</f>
        <v>0</v>
      </c>
      <c r="G3592" s="155">
        <f t="shared" si="1183"/>
        <v>0</v>
      </c>
      <c r="H3592" s="155">
        <f t="shared" si="1183"/>
        <v>0</v>
      </c>
      <c r="I3592" s="155">
        <f t="shared" si="1183"/>
        <v>0</v>
      </c>
      <c r="J3592" s="155">
        <f t="shared" si="1183"/>
        <v>0</v>
      </c>
      <c r="K3592" s="155">
        <f t="shared" si="1183"/>
        <v>0</v>
      </c>
      <c r="L3592" s="155">
        <f t="shared" si="1183"/>
        <v>0</v>
      </c>
      <c r="M3592" s="155">
        <f t="shared" si="1183"/>
        <v>0</v>
      </c>
      <c r="N3592" s="23"/>
      <c r="O3592" s="23"/>
    </row>
    <row r="3593" spans="1:15" ht="0.75" customHeight="1">
      <c r="A3593" s="1032"/>
      <c r="B3593" s="339" t="s">
        <v>639</v>
      </c>
      <c r="C3593" s="338"/>
      <c r="D3593" s="328" t="s">
        <v>640</v>
      </c>
      <c r="E3593" s="154">
        <f t="shared" si="1181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641</v>
      </c>
      <c r="C3594" s="351"/>
      <c r="D3594" s="328" t="s">
        <v>642</v>
      </c>
      <c r="E3594" s="154">
        <f t="shared" si="1181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643</v>
      </c>
      <c r="C3595" s="382"/>
      <c r="D3595" s="328" t="s">
        <v>644</v>
      </c>
      <c r="E3595" s="154">
        <f t="shared" si="1181"/>
        <v>0</v>
      </c>
      <c r="F3595" s="155">
        <f t="shared" ref="F3595:M3595" si="1184">F3596</f>
        <v>0</v>
      </c>
      <c r="G3595" s="155">
        <f t="shared" si="1184"/>
        <v>0</v>
      </c>
      <c r="H3595" s="155">
        <f t="shared" si="1184"/>
        <v>0</v>
      </c>
      <c r="I3595" s="155">
        <f t="shared" si="1184"/>
        <v>0</v>
      </c>
      <c r="J3595" s="155">
        <f t="shared" si="1184"/>
        <v>0</v>
      </c>
      <c r="K3595" s="155">
        <f t="shared" si="1184"/>
        <v>0</v>
      </c>
      <c r="L3595" s="155">
        <f t="shared" si="1184"/>
        <v>0</v>
      </c>
      <c r="M3595" s="155">
        <f t="shared" si="1184"/>
        <v>0</v>
      </c>
      <c r="N3595" s="23"/>
      <c r="O3595" s="23"/>
    </row>
    <row r="3596" spans="1:15">
      <c r="A3596" s="413"/>
      <c r="B3596" s="475" t="s">
        <v>645</v>
      </c>
      <c r="C3596" s="476"/>
      <c r="D3596" s="420" t="s">
        <v>646</v>
      </c>
      <c r="E3596" s="94">
        <f t="shared" si="1181"/>
        <v>0</v>
      </c>
      <c r="F3596" s="417"/>
      <c r="G3596" s="417">
        <f>G1841</f>
        <v>0</v>
      </c>
      <c r="H3596" s="417">
        <f t="shared" ref="H3596:M3596" si="1185">H1841</f>
        <v>0</v>
      </c>
      <c r="I3596" s="417">
        <f t="shared" si="1185"/>
        <v>0</v>
      </c>
      <c r="J3596" s="417">
        <f t="shared" si="1185"/>
        <v>0</v>
      </c>
      <c r="K3596" s="417">
        <f t="shared" si="1185"/>
        <v>0</v>
      </c>
      <c r="L3596" s="417">
        <f t="shared" si="1185"/>
        <v>0</v>
      </c>
      <c r="M3596" s="417">
        <f t="shared" si="1185"/>
        <v>0</v>
      </c>
      <c r="N3596" s="23"/>
      <c r="O3596" s="23"/>
    </row>
    <row r="3597" spans="1:15">
      <c r="A3597" s="516" t="s">
        <v>776</v>
      </c>
      <c r="B3597" s="517"/>
      <c r="C3597" s="517"/>
      <c r="D3597" s="518"/>
      <c r="E3597" s="94">
        <f t="shared" si="1181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396" t="s">
        <v>882</v>
      </c>
      <c r="C3598" s="1396"/>
      <c r="D3598" s="522" t="s">
        <v>883</v>
      </c>
      <c r="E3598" s="154">
        <f t="shared" si="1181"/>
        <v>52259.369999999995</v>
      </c>
      <c r="F3598" s="155">
        <f t="shared" ref="F3598:M3598" si="1186">F3599+F3600+F3601+F3602+F3603+F3604+F3605+F3606+F3607</f>
        <v>0</v>
      </c>
      <c r="G3598" s="155">
        <f t="shared" si="1186"/>
        <v>12583</v>
      </c>
      <c r="H3598" s="155">
        <f t="shared" si="1186"/>
        <v>19553.37</v>
      </c>
      <c r="I3598" s="155">
        <f t="shared" si="1186"/>
        <v>12191</v>
      </c>
      <c r="J3598" s="155">
        <f t="shared" si="1186"/>
        <v>7932</v>
      </c>
      <c r="K3598" s="155">
        <f t="shared" si="1186"/>
        <v>44393</v>
      </c>
      <c r="L3598" s="155">
        <f t="shared" si="1186"/>
        <v>44393</v>
      </c>
      <c r="M3598" s="155">
        <f t="shared" si="1186"/>
        <v>44393</v>
      </c>
      <c r="N3598" s="23"/>
      <c r="O3598" s="23"/>
    </row>
    <row r="3599" spans="1:15">
      <c r="A3599" s="829"/>
      <c r="B3599" s="523"/>
      <c r="C3599" s="567" t="s">
        <v>884</v>
      </c>
      <c r="D3599" s="842" t="s">
        <v>885</v>
      </c>
      <c r="E3599" s="94">
        <f t="shared" si="1181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886</v>
      </c>
      <c r="D3600" s="842" t="s">
        <v>887</v>
      </c>
      <c r="E3600" s="94">
        <f t="shared" si="1181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87">6630+9560</f>
        <v>16190</v>
      </c>
      <c r="M3600" s="63">
        <f t="shared" si="1187"/>
        <v>16190</v>
      </c>
      <c r="N3600" s="23"/>
      <c r="O3600" s="23"/>
    </row>
    <row r="3601" spans="1:15">
      <c r="A3601" s="829"/>
      <c r="B3601" s="523"/>
      <c r="C3601" s="567" t="s">
        <v>888</v>
      </c>
      <c r="D3601" s="842" t="s">
        <v>889</v>
      </c>
      <c r="E3601" s="94">
        <f t="shared" si="1181"/>
        <v>28262.37</v>
      </c>
      <c r="F3601" s="63"/>
      <c r="G3601" s="63">
        <f>4360+2115</f>
        <v>6475</v>
      </c>
      <c r="H3601" s="63">
        <f>4360+2085+3905+3197.37</f>
        <v>13547.369999999999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88">12880+8340</f>
        <v>21220</v>
      </c>
      <c r="M3601" s="63">
        <f t="shared" si="1188"/>
        <v>21220</v>
      </c>
      <c r="N3601" s="23"/>
      <c r="O3601" s="23"/>
    </row>
    <row r="3602" spans="1:15">
      <c r="A3602" s="829"/>
      <c r="B3602" s="523"/>
      <c r="C3602" s="844" t="s">
        <v>890</v>
      </c>
      <c r="D3602" s="842" t="s">
        <v>891</v>
      </c>
      <c r="E3602" s="94">
        <f t="shared" si="1181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892</v>
      </c>
      <c r="D3603" s="842" t="s">
        <v>893</v>
      </c>
      <c r="E3603" s="94">
        <f t="shared" si="1181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894</v>
      </c>
      <c r="D3604" s="842" t="s">
        <v>895</v>
      </c>
      <c r="E3604" s="94">
        <f t="shared" si="1181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896</v>
      </c>
      <c r="D3605" s="842" t="s">
        <v>897</v>
      </c>
      <c r="E3605" s="94">
        <f t="shared" si="1181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898</v>
      </c>
      <c r="D3606" s="842" t="s">
        <v>899</v>
      </c>
      <c r="E3606" s="94">
        <f t="shared" si="1181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900</v>
      </c>
      <c r="D3607" s="842" t="s">
        <v>901</v>
      </c>
      <c r="E3607" s="94">
        <f t="shared" si="1181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902</v>
      </c>
      <c r="C3608" s="1066"/>
      <c r="D3608" s="522" t="s">
        <v>903</v>
      </c>
      <c r="E3608" s="154">
        <f t="shared" si="1181"/>
        <v>4403</v>
      </c>
      <c r="F3608" s="155">
        <f t="shared" ref="F3608:M3608" si="1189">F3609+F3610+F3611</f>
        <v>0</v>
      </c>
      <c r="G3608" s="155">
        <f t="shared" si="1189"/>
        <v>0</v>
      </c>
      <c r="H3608" s="155">
        <f t="shared" si="1189"/>
        <v>1400</v>
      </c>
      <c r="I3608" s="155">
        <f t="shared" si="1189"/>
        <v>1600</v>
      </c>
      <c r="J3608" s="155">
        <f t="shared" si="1189"/>
        <v>1403</v>
      </c>
      <c r="K3608" s="155">
        <f t="shared" si="1189"/>
        <v>3100</v>
      </c>
      <c r="L3608" s="155">
        <f t="shared" si="1189"/>
        <v>3100</v>
      </c>
      <c r="M3608" s="155">
        <f t="shared" si="1189"/>
        <v>3100</v>
      </c>
      <c r="N3608" s="23"/>
      <c r="O3608" s="23"/>
    </row>
    <row r="3609" spans="1:15">
      <c r="A3609" s="829"/>
      <c r="B3609" s="523"/>
      <c r="C3609" s="567" t="s">
        <v>904</v>
      </c>
      <c r="D3609" s="842" t="s">
        <v>905</v>
      </c>
      <c r="E3609" s="94">
        <f t="shared" si="1181"/>
        <v>2300</v>
      </c>
      <c r="F3609" s="63"/>
      <c r="G3609" s="845">
        <f t="shared" ref="G3609:M3610" si="1190">G1912</f>
        <v>0</v>
      </c>
      <c r="H3609" s="845">
        <f t="shared" si="1190"/>
        <v>800</v>
      </c>
      <c r="I3609" s="845">
        <f t="shared" si="1190"/>
        <v>800</v>
      </c>
      <c r="J3609" s="845">
        <f t="shared" si="1190"/>
        <v>700</v>
      </c>
      <c r="K3609" s="845">
        <f t="shared" si="1190"/>
        <v>1000</v>
      </c>
      <c r="L3609" s="845">
        <f t="shared" si="1190"/>
        <v>1000</v>
      </c>
      <c r="M3609" s="845">
        <f t="shared" si="1190"/>
        <v>1000</v>
      </c>
      <c r="N3609" s="23"/>
      <c r="O3609" s="23"/>
    </row>
    <row r="3610" spans="1:15">
      <c r="A3610" s="829"/>
      <c r="B3610" s="523"/>
      <c r="C3610" s="567" t="s">
        <v>906</v>
      </c>
      <c r="D3610" s="842" t="s">
        <v>907</v>
      </c>
      <c r="E3610" s="94">
        <f t="shared" si="1181"/>
        <v>2103</v>
      </c>
      <c r="F3610" s="63"/>
      <c r="G3610" s="63">
        <f t="shared" si="1190"/>
        <v>0</v>
      </c>
      <c r="H3610" s="63">
        <f t="shared" si="1190"/>
        <v>600</v>
      </c>
      <c r="I3610" s="63">
        <f t="shared" si="1190"/>
        <v>800</v>
      </c>
      <c r="J3610" s="63">
        <f t="shared" si="1190"/>
        <v>703</v>
      </c>
      <c r="K3610" s="63">
        <f t="shared" si="1190"/>
        <v>2100</v>
      </c>
      <c r="L3610" s="63">
        <f t="shared" si="1190"/>
        <v>2100</v>
      </c>
      <c r="M3610" s="63">
        <f t="shared" si="1190"/>
        <v>2100</v>
      </c>
      <c r="N3610" s="23"/>
      <c r="O3610" s="23"/>
    </row>
    <row r="3611" spans="1:15" ht="24" customHeight="1">
      <c r="A3611" s="829"/>
      <c r="B3611" s="523"/>
      <c r="C3611" s="844" t="s">
        <v>908</v>
      </c>
      <c r="D3611" s="842" t="s">
        <v>909</v>
      </c>
      <c r="E3611" s="94">
        <f t="shared" si="1181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910</v>
      </c>
      <c r="C3612" s="848"/>
      <c r="D3612" s="518" t="s">
        <v>911</v>
      </c>
      <c r="E3612" s="94">
        <f t="shared" si="1181"/>
        <v>4180</v>
      </c>
      <c r="F3612" s="63"/>
      <c r="G3612" s="63">
        <f>G3579+G3580</f>
        <v>600</v>
      </c>
      <c r="H3612" s="63">
        <f t="shared" ref="H3612:M3612" si="1191">H3579+H3580</f>
        <v>1280</v>
      </c>
      <c r="I3612" s="63">
        <f t="shared" si="1191"/>
        <v>1280</v>
      </c>
      <c r="J3612" s="63">
        <f t="shared" si="1191"/>
        <v>1020</v>
      </c>
      <c r="K3612" s="63">
        <f t="shared" si="1191"/>
        <v>2680</v>
      </c>
      <c r="L3612" s="63">
        <f t="shared" si="1191"/>
        <v>2680</v>
      </c>
      <c r="M3612" s="63">
        <f t="shared" si="1191"/>
        <v>2680</v>
      </c>
      <c r="N3612" s="23"/>
      <c r="O3612" s="23"/>
    </row>
    <row r="3613" spans="1:15" ht="12" customHeight="1">
      <c r="A3613" s="829"/>
      <c r="B3613" s="523" t="s">
        <v>912</v>
      </c>
      <c r="C3613" s="848"/>
      <c r="D3613" s="518" t="s">
        <v>913</v>
      </c>
      <c r="E3613" s="94">
        <f t="shared" si="1181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81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376" t="s">
        <v>914</v>
      </c>
      <c r="B3615" s="1377"/>
      <c r="C3615" s="1377"/>
      <c r="D3615" s="665" t="s">
        <v>915</v>
      </c>
      <c r="E3615" s="574">
        <f t="shared" si="1181"/>
        <v>199533.8</v>
      </c>
      <c r="F3615" s="575">
        <f t="shared" ref="F3615:M3615" si="1192">F3680+F3681+F3683+F3684+F3685+F3686+F3687+F3690</f>
        <v>0</v>
      </c>
      <c r="G3615" s="575">
        <f t="shared" si="1192"/>
        <v>52275</v>
      </c>
      <c r="H3615" s="575">
        <f t="shared" si="1192"/>
        <v>58842.8</v>
      </c>
      <c r="I3615" s="575">
        <f t="shared" si="1192"/>
        <v>53303</v>
      </c>
      <c r="J3615" s="575">
        <f t="shared" si="1192"/>
        <v>35113</v>
      </c>
      <c r="K3615" s="575">
        <f t="shared" si="1192"/>
        <v>199530</v>
      </c>
      <c r="L3615" s="575">
        <f t="shared" si="1192"/>
        <v>199530</v>
      </c>
      <c r="M3615" s="575">
        <f t="shared" si="1192"/>
        <v>199530</v>
      </c>
      <c r="N3615" s="23"/>
      <c r="O3615" s="23"/>
    </row>
    <row r="3616" spans="1:15">
      <c r="A3616" s="271"/>
      <c r="B3616" s="272" t="s">
        <v>524</v>
      </c>
      <c r="C3616" s="273"/>
      <c r="D3616" s="274"/>
      <c r="E3616" s="275">
        <f t="shared" si="1181"/>
        <v>199533.8</v>
      </c>
      <c r="F3616" s="276">
        <f t="shared" ref="F3616:M3616" si="1193">F3617+F3669+F3677</f>
        <v>0</v>
      </c>
      <c r="G3616" s="276">
        <f t="shared" si="1193"/>
        <v>52275</v>
      </c>
      <c r="H3616" s="276">
        <f t="shared" si="1193"/>
        <v>58842.8</v>
      </c>
      <c r="I3616" s="276">
        <f t="shared" si="1193"/>
        <v>53303</v>
      </c>
      <c r="J3616" s="276">
        <f t="shared" si="1193"/>
        <v>35113</v>
      </c>
      <c r="K3616" s="276">
        <f t="shared" si="1193"/>
        <v>199530</v>
      </c>
      <c r="L3616" s="276">
        <f t="shared" si="1193"/>
        <v>199530</v>
      </c>
      <c r="M3616" s="276">
        <f t="shared" si="1193"/>
        <v>199530</v>
      </c>
      <c r="N3616" s="23"/>
      <c r="O3616" s="23"/>
    </row>
    <row r="3617" spans="1:15">
      <c r="A3617" s="277"/>
      <c r="B3617" s="269" t="s">
        <v>525</v>
      </c>
      <c r="C3617" s="278"/>
      <c r="D3617" s="279" t="s">
        <v>526</v>
      </c>
      <c r="E3617" s="100">
        <f t="shared" si="1181"/>
        <v>199821.6</v>
      </c>
      <c r="F3617" s="280">
        <f t="shared" ref="F3617:M3617" si="1194">F3618+F3619+F3620+F3625+F3629+F3631+F3644+F3651+F3658</f>
        <v>0</v>
      </c>
      <c r="G3617" s="280">
        <f t="shared" si="1194"/>
        <v>52275</v>
      </c>
      <c r="H3617" s="280">
        <f t="shared" si="1194"/>
        <v>59130.600000000006</v>
      </c>
      <c r="I3617" s="280">
        <f t="shared" si="1194"/>
        <v>53303</v>
      </c>
      <c r="J3617" s="280">
        <f t="shared" si="1194"/>
        <v>35113</v>
      </c>
      <c r="K3617" s="280">
        <f t="shared" si="1194"/>
        <v>199530</v>
      </c>
      <c r="L3617" s="280">
        <f t="shared" si="1194"/>
        <v>199530</v>
      </c>
      <c r="M3617" s="280">
        <f t="shared" si="1194"/>
        <v>199530</v>
      </c>
      <c r="N3617" s="23"/>
      <c r="O3617" s="23"/>
    </row>
    <row r="3618" spans="1:15">
      <c r="A3618" s="578"/>
      <c r="B3618" s="579"/>
      <c r="C3618" s="580" t="s">
        <v>527</v>
      </c>
      <c r="D3618" s="581" t="s">
        <v>528</v>
      </c>
      <c r="E3618" s="40">
        <f t="shared" si="1181"/>
        <v>126827</v>
      </c>
      <c r="F3618" s="63"/>
      <c r="G3618" s="218">
        <f t="shared" ref="G3618:M3619" si="1195">G1923</f>
        <v>33000</v>
      </c>
      <c r="H3618" s="218">
        <f t="shared" si="1195"/>
        <v>37000</v>
      </c>
      <c r="I3618" s="218">
        <f t="shared" si="1195"/>
        <v>31500</v>
      </c>
      <c r="J3618" s="218">
        <f t="shared" si="1195"/>
        <v>25327</v>
      </c>
      <c r="K3618" s="218">
        <f t="shared" si="1195"/>
        <v>126000</v>
      </c>
      <c r="L3618" s="218">
        <f t="shared" si="1195"/>
        <v>126000</v>
      </c>
      <c r="M3618" s="218">
        <f t="shared" si="1195"/>
        <v>126000</v>
      </c>
      <c r="N3618" s="23"/>
      <c r="O3618" s="23"/>
    </row>
    <row r="3619" spans="1:15">
      <c r="A3619" s="578"/>
      <c r="B3619" s="582"/>
      <c r="C3619" s="583" t="s">
        <v>529</v>
      </c>
      <c r="D3619" s="584" t="s">
        <v>530</v>
      </c>
      <c r="E3619" s="40">
        <f t="shared" si="1181"/>
        <v>22611.8</v>
      </c>
      <c r="F3619" s="63"/>
      <c r="G3619" s="218">
        <f t="shared" si="1195"/>
        <v>5800</v>
      </c>
      <c r="H3619" s="218">
        <f t="shared" si="1195"/>
        <v>6587.8</v>
      </c>
      <c r="I3619" s="218">
        <f t="shared" si="1195"/>
        <v>6343</v>
      </c>
      <c r="J3619" s="218">
        <f t="shared" si="1195"/>
        <v>3881</v>
      </c>
      <c r="K3619" s="218">
        <f t="shared" si="1195"/>
        <v>23300</v>
      </c>
      <c r="L3619" s="218">
        <f t="shared" si="1195"/>
        <v>23300</v>
      </c>
      <c r="M3619" s="218">
        <f t="shared" si="1195"/>
        <v>23300</v>
      </c>
      <c r="N3619" s="23"/>
      <c r="O3619" s="23"/>
    </row>
    <row r="3620" spans="1:15">
      <c r="A3620" s="578"/>
      <c r="B3620" s="418" t="s">
        <v>531</v>
      </c>
      <c r="C3620" s="775"/>
      <c r="D3620" s="420" t="s">
        <v>532</v>
      </c>
      <c r="E3620" s="86">
        <f t="shared" si="1181"/>
        <v>0</v>
      </c>
      <c r="F3620" s="63">
        <f t="shared" ref="F3620:M3620" si="1196">F3621+F3622+F3623</f>
        <v>0</v>
      </c>
      <c r="G3620" s="63">
        <f t="shared" si="1196"/>
        <v>0</v>
      </c>
      <c r="H3620" s="63">
        <f t="shared" si="1196"/>
        <v>0</v>
      </c>
      <c r="I3620" s="63">
        <f t="shared" si="1196"/>
        <v>0</v>
      </c>
      <c r="J3620" s="63">
        <f t="shared" si="1196"/>
        <v>0</v>
      </c>
      <c r="K3620" s="63">
        <f t="shared" si="1196"/>
        <v>0</v>
      </c>
      <c r="L3620" s="63">
        <f t="shared" si="1196"/>
        <v>0</v>
      </c>
      <c r="M3620" s="63">
        <f t="shared" si="1196"/>
        <v>0</v>
      </c>
      <c r="N3620" s="23"/>
      <c r="O3620" s="23"/>
    </row>
    <row r="3621" spans="1:15" ht="0.75" customHeight="1">
      <c r="A3621" s="578"/>
      <c r="B3621" s="800" t="s">
        <v>533</v>
      </c>
      <c r="C3621" s="775"/>
      <c r="D3621" s="420" t="s">
        <v>534</v>
      </c>
      <c r="E3621" s="86">
        <f t="shared" si="118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535</v>
      </c>
      <c r="C3622" s="778"/>
      <c r="D3622" s="420" t="s">
        <v>129</v>
      </c>
      <c r="E3622" s="86">
        <f t="shared" si="118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536</v>
      </c>
      <c r="C3623" s="777"/>
      <c r="D3623" s="420" t="s">
        <v>537</v>
      </c>
      <c r="E3623" s="86">
        <f t="shared" si="1181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8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538</v>
      </c>
      <c r="C3625" s="926"/>
      <c r="D3625" s="584" t="s">
        <v>539</v>
      </c>
      <c r="E3625" s="86">
        <f t="shared" si="1181"/>
        <v>0</v>
      </c>
      <c r="F3625" s="63">
        <f t="shared" ref="F3625:M3625" si="1197">F3626+F3627+F3628</f>
        <v>0</v>
      </c>
      <c r="G3625" s="63">
        <f t="shared" si="1197"/>
        <v>0</v>
      </c>
      <c r="H3625" s="63">
        <f t="shared" si="1197"/>
        <v>0</v>
      </c>
      <c r="I3625" s="63">
        <f t="shared" si="1197"/>
        <v>0</v>
      </c>
      <c r="J3625" s="63">
        <f t="shared" si="1197"/>
        <v>0</v>
      </c>
      <c r="K3625" s="63">
        <f t="shared" si="1197"/>
        <v>0</v>
      </c>
      <c r="L3625" s="63">
        <f t="shared" si="1197"/>
        <v>0</v>
      </c>
      <c r="M3625" s="63">
        <f t="shared" si="1197"/>
        <v>0</v>
      </c>
      <c r="N3625" s="23"/>
      <c r="O3625" s="23"/>
    </row>
    <row r="3626" spans="1:15" hidden="1">
      <c r="A3626" s="578"/>
      <c r="B3626" s="923"/>
      <c r="C3626" s="926" t="s">
        <v>540</v>
      </c>
      <c r="D3626" s="584" t="s">
        <v>541</v>
      </c>
      <c r="E3626" s="86">
        <f t="shared" si="1181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542</v>
      </c>
      <c r="D3627" s="1018" t="s">
        <v>543</v>
      </c>
      <c r="E3627" s="86">
        <f t="shared" si="1181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544</v>
      </c>
      <c r="D3628" s="640" t="s">
        <v>545</v>
      </c>
      <c r="E3628" s="86">
        <f t="shared" si="1181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546</v>
      </c>
      <c r="C3629" s="1019"/>
      <c r="D3629" s="1020" t="s">
        <v>547</v>
      </c>
      <c r="E3629" s="86">
        <f t="shared" si="1181"/>
        <v>0</v>
      </c>
      <c r="F3629" s="63">
        <f t="shared" ref="F3629:M3629" si="1198">F3630</f>
        <v>0</v>
      </c>
      <c r="G3629" s="63">
        <f t="shared" si="1198"/>
        <v>0</v>
      </c>
      <c r="H3629" s="63">
        <f t="shared" si="1198"/>
        <v>0</v>
      </c>
      <c r="I3629" s="63">
        <f t="shared" si="1198"/>
        <v>0</v>
      </c>
      <c r="J3629" s="63">
        <f t="shared" si="1198"/>
        <v>0</v>
      </c>
      <c r="K3629" s="63">
        <f t="shared" si="1198"/>
        <v>0</v>
      </c>
      <c r="L3629" s="63">
        <f t="shared" si="1198"/>
        <v>0</v>
      </c>
      <c r="M3629" s="63">
        <f t="shared" si="1198"/>
        <v>0</v>
      </c>
      <c r="N3629" s="23"/>
      <c r="O3629" s="23"/>
    </row>
    <row r="3630" spans="1:15" hidden="1">
      <c r="A3630" s="578"/>
      <c r="B3630" s="641" t="s">
        <v>548</v>
      </c>
      <c r="C3630" s="1021"/>
      <c r="D3630" s="1020" t="s">
        <v>549</v>
      </c>
      <c r="E3630" s="86">
        <f t="shared" si="1181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1">
      <c r="A3631" s="578"/>
      <c r="B3631" s="641"/>
      <c r="C3631" s="926" t="s">
        <v>550</v>
      </c>
      <c r="D3631" s="1020" t="s">
        <v>551</v>
      </c>
      <c r="E3631" s="86">
        <f t="shared" si="1181"/>
        <v>22000</v>
      </c>
      <c r="F3631" s="63">
        <f t="shared" ref="F3631:M3631" si="1199">F3632</f>
        <v>0</v>
      </c>
      <c r="G3631" s="63">
        <f t="shared" si="1199"/>
        <v>5480</v>
      </c>
      <c r="H3631" s="63">
        <f t="shared" si="1199"/>
        <v>5630</v>
      </c>
      <c r="I3631" s="63">
        <f t="shared" si="1199"/>
        <v>5520</v>
      </c>
      <c r="J3631" s="63">
        <f t="shared" si="1199"/>
        <v>5370</v>
      </c>
      <c r="K3631" s="63">
        <f t="shared" si="1199"/>
        <v>21900</v>
      </c>
      <c r="L3631" s="63">
        <f t="shared" si="1199"/>
        <v>21900</v>
      </c>
      <c r="M3631" s="63">
        <f t="shared" si="1199"/>
        <v>21900</v>
      </c>
      <c r="N3631" s="23"/>
      <c r="O3631" s="23"/>
    </row>
    <row r="3632" spans="1:15">
      <c r="A3632" s="578"/>
      <c r="B3632" s="1389" t="s">
        <v>916</v>
      </c>
      <c r="C3632" s="1390"/>
      <c r="D3632" s="643" t="s">
        <v>553</v>
      </c>
      <c r="E3632" s="86">
        <f t="shared" si="1181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0">H3633+H3634+H3635+H3636+H3637+H3638+H3639+H3640+H3641+H3642+H3643</f>
        <v>5630</v>
      </c>
      <c r="I3632" s="63">
        <f t="shared" si="1200"/>
        <v>5520</v>
      </c>
      <c r="J3632" s="63">
        <f t="shared" si="1200"/>
        <v>5370</v>
      </c>
      <c r="K3632" s="63">
        <f t="shared" si="1200"/>
        <v>21900</v>
      </c>
      <c r="L3632" s="63">
        <f t="shared" si="1200"/>
        <v>21900</v>
      </c>
      <c r="M3632" s="63">
        <f t="shared" si="1200"/>
        <v>21900</v>
      </c>
      <c r="N3632" s="23"/>
      <c r="O3632" s="23"/>
    </row>
    <row r="3633" spans="1:15" ht="12" customHeight="1">
      <c r="A3633" s="578"/>
      <c r="B3633" s="916"/>
      <c r="C3633" s="917" t="s">
        <v>554</v>
      </c>
      <c r="D3633" s="918" t="s">
        <v>555</v>
      </c>
      <c r="E3633" s="86">
        <f t="shared" si="1181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556</v>
      </c>
      <c r="D3634" s="640" t="s">
        <v>557</v>
      </c>
      <c r="E3634" s="40">
        <f t="shared" si="1181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558</v>
      </c>
      <c r="D3635" s="643" t="s">
        <v>559</v>
      </c>
      <c r="E3635" s="40">
        <f t="shared" si="1181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560</v>
      </c>
      <c r="D3636" s="584" t="s">
        <v>561</v>
      </c>
      <c r="E3636" s="40">
        <f t="shared" si="1181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562</v>
      </c>
      <c r="D3637" s="584" t="s">
        <v>563</v>
      </c>
      <c r="E3637" s="40">
        <f t="shared" si="1181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1">
      <c r="A3638" s="578"/>
      <c r="B3638" s="923"/>
      <c r="C3638" s="926" t="s">
        <v>564</v>
      </c>
      <c r="D3638" s="584" t="s">
        <v>565</v>
      </c>
      <c r="E3638" s="40">
        <f t="shared" si="1181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566</v>
      </c>
      <c r="D3639" s="584" t="s">
        <v>567</v>
      </c>
      <c r="E3639" s="40">
        <f t="shared" si="1181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568</v>
      </c>
      <c r="D3640" s="584" t="s">
        <v>569</v>
      </c>
      <c r="E3640" s="40">
        <f t="shared" si="1181"/>
        <v>22000</v>
      </c>
      <c r="F3640" s="44"/>
      <c r="G3640" s="218">
        <f>G1945</f>
        <v>5480</v>
      </c>
      <c r="H3640" s="218">
        <f t="shared" ref="H3640:M3640" si="1201">H1945</f>
        <v>5630</v>
      </c>
      <c r="I3640" s="218">
        <f t="shared" si="1201"/>
        <v>5520</v>
      </c>
      <c r="J3640" s="218">
        <f t="shared" si="1201"/>
        <v>5370</v>
      </c>
      <c r="K3640" s="218">
        <f t="shared" si="1201"/>
        <v>21900</v>
      </c>
      <c r="L3640" s="218">
        <f t="shared" si="1201"/>
        <v>21900</v>
      </c>
      <c r="M3640" s="218">
        <f t="shared" si="1201"/>
        <v>21900</v>
      </c>
      <c r="N3640" s="23"/>
      <c r="O3640" s="23"/>
    </row>
    <row r="3641" spans="1:15" hidden="1">
      <c r="A3641" s="578"/>
      <c r="B3641" s="927"/>
      <c r="C3641" s="925" t="s">
        <v>570</v>
      </c>
      <c r="D3641" s="584" t="s">
        <v>571</v>
      </c>
      <c r="E3641" s="40">
        <f t="shared" si="1181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idden="1">
      <c r="A3642" s="578"/>
      <c r="B3642" s="927"/>
      <c r="C3642" s="926" t="s">
        <v>572</v>
      </c>
      <c r="D3642" s="584" t="s">
        <v>573</v>
      </c>
      <c r="E3642" s="40">
        <f t="shared" si="1181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1.35">
      <c r="A3643" s="578"/>
      <c r="B3643" s="611"/>
      <c r="C3643" s="855" t="s">
        <v>576</v>
      </c>
      <c r="D3643" s="856" t="s">
        <v>577</v>
      </c>
      <c r="E3643" s="40">
        <f t="shared" si="1181"/>
        <v>0</v>
      </c>
      <c r="F3643" s="44"/>
      <c r="G3643" s="44">
        <f>G1948</f>
        <v>0</v>
      </c>
      <c r="H3643" s="44">
        <f t="shared" ref="H3643:M3643" si="1202">H1948</f>
        <v>0</v>
      </c>
      <c r="I3643" s="44">
        <f t="shared" si="1202"/>
        <v>0</v>
      </c>
      <c r="J3643" s="44">
        <f t="shared" si="1202"/>
        <v>0</v>
      </c>
      <c r="K3643" s="44">
        <f t="shared" si="1202"/>
        <v>0</v>
      </c>
      <c r="L3643" s="44">
        <f t="shared" si="1202"/>
        <v>0</v>
      </c>
      <c r="M3643" s="44">
        <f t="shared" si="1202"/>
        <v>0</v>
      </c>
      <c r="N3643" s="23"/>
      <c r="O3643" s="23"/>
    </row>
    <row r="3644" spans="1:15">
      <c r="A3644" s="281"/>
      <c r="B3644" s="312"/>
      <c r="C3644" s="294" t="s">
        <v>578</v>
      </c>
      <c r="D3644" s="286" t="s">
        <v>579</v>
      </c>
      <c r="E3644" s="22">
        <f t="shared" si="1181"/>
        <v>0</v>
      </c>
      <c r="F3644" s="155">
        <f t="shared" ref="F3644:M3644" si="1203">F3645+F3648</f>
        <v>0</v>
      </c>
      <c r="G3644" s="155">
        <f t="shared" si="1203"/>
        <v>0</v>
      </c>
      <c r="H3644" s="155">
        <f t="shared" si="1203"/>
        <v>0</v>
      </c>
      <c r="I3644" s="155">
        <f t="shared" si="1203"/>
        <v>0</v>
      </c>
      <c r="J3644" s="155">
        <f t="shared" si="1203"/>
        <v>0</v>
      </c>
      <c r="K3644" s="155">
        <f t="shared" si="1203"/>
        <v>0</v>
      </c>
      <c r="L3644" s="155">
        <f t="shared" si="1203"/>
        <v>0</v>
      </c>
      <c r="M3644" s="155">
        <f t="shared" si="1203"/>
        <v>0</v>
      </c>
      <c r="N3644" s="23"/>
      <c r="O3644" s="23"/>
    </row>
    <row r="3645" spans="1:15">
      <c r="A3645" s="281"/>
      <c r="B3645" s="312" t="s">
        <v>580</v>
      </c>
      <c r="C3645" s="292" t="s">
        <v>581</v>
      </c>
      <c r="D3645" s="286" t="s">
        <v>582</v>
      </c>
      <c r="E3645" s="22">
        <f t="shared" si="1181"/>
        <v>0</v>
      </c>
      <c r="F3645" s="155">
        <f>F3646</f>
        <v>0</v>
      </c>
      <c r="G3645" s="155">
        <f>G3646+G3647</f>
        <v>0</v>
      </c>
      <c r="H3645" s="155">
        <f t="shared" ref="H3645:M3645" si="1204">H3646+H3647</f>
        <v>0</v>
      </c>
      <c r="I3645" s="155">
        <f t="shared" si="1204"/>
        <v>0</v>
      </c>
      <c r="J3645" s="155">
        <f t="shared" si="1204"/>
        <v>0</v>
      </c>
      <c r="K3645" s="155">
        <f t="shared" si="1204"/>
        <v>0</v>
      </c>
      <c r="L3645" s="155">
        <f t="shared" si="1204"/>
        <v>0</v>
      </c>
      <c r="M3645" s="155">
        <f t="shared" si="1204"/>
        <v>0</v>
      </c>
      <c r="N3645" s="23"/>
      <c r="O3645" s="23"/>
    </row>
    <row r="3646" spans="1:15">
      <c r="A3646" s="578"/>
      <c r="B3646" s="927"/>
      <c r="C3646" s="594" t="s">
        <v>691</v>
      </c>
      <c r="D3646" s="584" t="s">
        <v>584</v>
      </c>
      <c r="E3646" s="22">
        <f t="shared" si="1181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1.35">
      <c r="A3647" s="578"/>
      <c r="B3647" s="611"/>
      <c r="C3647" s="857" t="s">
        <v>585</v>
      </c>
      <c r="D3647" s="216" t="s">
        <v>586</v>
      </c>
      <c r="E3647" s="22">
        <f t="shared" si="1181"/>
        <v>0</v>
      </c>
      <c r="F3647" s="63"/>
      <c r="G3647" s="63">
        <f>G1952</f>
        <v>0</v>
      </c>
      <c r="H3647" s="63">
        <f t="shared" ref="H3647:M3647" si="1205">H1952</f>
        <v>0</v>
      </c>
      <c r="I3647" s="63">
        <f t="shared" si="1205"/>
        <v>0</v>
      </c>
      <c r="J3647" s="63">
        <f t="shared" si="1205"/>
        <v>0</v>
      </c>
      <c r="K3647" s="63">
        <f t="shared" si="1205"/>
        <v>0</v>
      </c>
      <c r="L3647" s="63">
        <f t="shared" si="1205"/>
        <v>0</v>
      </c>
      <c r="M3647" s="63">
        <f t="shared" si="1205"/>
        <v>0</v>
      </c>
      <c r="N3647" s="23"/>
      <c r="O3647" s="23"/>
    </row>
    <row r="3648" spans="1:15" ht="12" customHeight="1">
      <c r="A3648" s="578"/>
      <c r="B3648" s="928" t="s">
        <v>587</v>
      </c>
      <c r="C3648" s="929"/>
      <c r="D3648" s="930" t="s">
        <v>588</v>
      </c>
      <c r="E3648" s="22">
        <f t="shared" si="1181"/>
        <v>0</v>
      </c>
      <c r="F3648" s="155">
        <f t="shared" ref="F3648:M3648" si="1206">F3649+F3650</f>
        <v>0</v>
      </c>
      <c r="G3648" s="155">
        <f t="shared" si="1206"/>
        <v>0</v>
      </c>
      <c r="H3648" s="155">
        <f t="shared" si="1206"/>
        <v>0</v>
      </c>
      <c r="I3648" s="155">
        <f t="shared" si="1206"/>
        <v>0</v>
      </c>
      <c r="J3648" s="155">
        <f t="shared" si="1206"/>
        <v>0</v>
      </c>
      <c r="K3648" s="155">
        <f t="shared" si="1206"/>
        <v>0</v>
      </c>
      <c r="L3648" s="155">
        <f t="shared" si="1206"/>
        <v>0</v>
      </c>
      <c r="M3648" s="155">
        <f t="shared" si="1206"/>
        <v>0</v>
      </c>
      <c r="N3648" s="23"/>
      <c r="O3648" s="23"/>
    </row>
    <row r="3649" spans="1:15" hidden="1">
      <c r="A3649" s="578"/>
      <c r="B3649" s="928"/>
      <c r="C3649" s="929" t="s">
        <v>589</v>
      </c>
      <c r="D3649" s="930" t="s">
        <v>590</v>
      </c>
      <c r="E3649" s="22">
        <f t="shared" si="118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591</v>
      </c>
      <c r="D3650" s="810" t="s">
        <v>592</v>
      </c>
      <c r="E3650" s="22">
        <f t="shared" si="118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593</v>
      </c>
      <c r="C3651" s="289"/>
      <c r="D3651" s="303" t="s">
        <v>594</v>
      </c>
      <c r="E3651" s="22">
        <f t="shared" si="1181"/>
        <v>28382.799999999999</v>
      </c>
      <c r="F3651" s="155">
        <f t="shared" ref="F3651:M3651" si="1207">F3652</f>
        <v>0</v>
      </c>
      <c r="G3651" s="155">
        <f t="shared" si="1207"/>
        <v>7995</v>
      </c>
      <c r="H3651" s="155">
        <f t="shared" si="1207"/>
        <v>9912.7999999999993</v>
      </c>
      <c r="I3651" s="155">
        <f t="shared" si="1207"/>
        <v>9940</v>
      </c>
      <c r="J3651" s="155">
        <f t="shared" si="1207"/>
        <v>535</v>
      </c>
      <c r="K3651" s="155">
        <f t="shared" si="1207"/>
        <v>28330</v>
      </c>
      <c r="L3651" s="155">
        <f t="shared" si="1207"/>
        <v>28330</v>
      </c>
      <c r="M3651" s="155">
        <f t="shared" si="1207"/>
        <v>28330</v>
      </c>
      <c r="N3651" s="23"/>
      <c r="O3651" s="23"/>
    </row>
    <row r="3652" spans="1:15">
      <c r="A3652" s="281"/>
      <c r="B3652" s="325" t="s">
        <v>595</v>
      </c>
      <c r="C3652" s="288"/>
      <c r="D3652" s="286" t="s">
        <v>596</v>
      </c>
      <c r="E3652" s="22">
        <f t="shared" si="1181"/>
        <v>28382.799999999999</v>
      </c>
      <c r="F3652" s="155">
        <f>F3653+F3654+F3655+F3656</f>
        <v>0</v>
      </c>
      <c r="G3652" s="155">
        <f>G3653+G3654</f>
        <v>7995</v>
      </c>
      <c r="H3652" s="155">
        <f t="shared" ref="H3652:M3652" si="1208">H3653+H3654</f>
        <v>9912.7999999999993</v>
      </c>
      <c r="I3652" s="155">
        <f t="shared" si="1208"/>
        <v>9940</v>
      </c>
      <c r="J3652" s="155">
        <f t="shared" si="1208"/>
        <v>535</v>
      </c>
      <c r="K3652" s="155">
        <f t="shared" si="1208"/>
        <v>28330</v>
      </c>
      <c r="L3652" s="155">
        <f t="shared" si="1208"/>
        <v>28330</v>
      </c>
      <c r="M3652" s="155">
        <f t="shared" si="1208"/>
        <v>28330</v>
      </c>
      <c r="N3652" s="23"/>
      <c r="O3652" s="23"/>
    </row>
    <row r="3653" spans="1:15">
      <c r="A3653" s="578"/>
      <c r="B3653" s="648"/>
      <c r="C3653" s="924" t="s">
        <v>597</v>
      </c>
      <c r="D3653" s="584" t="s">
        <v>598</v>
      </c>
      <c r="E3653" s="22">
        <f t="shared" si="1181"/>
        <v>2844.8</v>
      </c>
      <c r="F3653" s="63"/>
      <c r="G3653" s="448">
        <f t="shared" ref="G3653:M3654" si="1209">G1958</f>
        <v>820</v>
      </c>
      <c r="H3653" s="448">
        <f t="shared" si="1209"/>
        <v>762.8</v>
      </c>
      <c r="I3653" s="448">
        <f t="shared" si="1209"/>
        <v>790</v>
      </c>
      <c r="J3653" s="448">
        <f t="shared" si="1209"/>
        <v>472</v>
      </c>
      <c r="K3653" s="448">
        <f t="shared" si="1209"/>
        <v>2830</v>
      </c>
      <c r="L3653" s="448">
        <f t="shared" si="1209"/>
        <v>2830</v>
      </c>
      <c r="M3653" s="448">
        <f t="shared" si="1209"/>
        <v>2830</v>
      </c>
      <c r="N3653" s="23"/>
      <c r="O3653" s="23"/>
    </row>
    <row r="3654" spans="1:15">
      <c r="A3654" s="578"/>
      <c r="B3654" s="641"/>
      <c r="C3654" s="642" t="s">
        <v>599</v>
      </c>
      <c r="D3654" s="420" t="s">
        <v>600</v>
      </c>
      <c r="E3654" s="22">
        <f t="shared" ref="E3654:E3718" si="1210">G3654+H3654+I3654+J3654</f>
        <v>25538</v>
      </c>
      <c r="F3654" s="63"/>
      <c r="G3654" s="448">
        <f t="shared" si="1209"/>
        <v>7175</v>
      </c>
      <c r="H3654" s="448">
        <f t="shared" si="1209"/>
        <v>9150</v>
      </c>
      <c r="I3654" s="448">
        <f t="shared" si="1209"/>
        <v>9150</v>
      </c>
      <c r="J3654" s="448">
        <f t="shared" si="1209"/>
        <v>63</v>
      </c>
      <c r="K3654" s="448">
        <f t="shared" si="1209"/>
        <v>25500</v>
      </c>
      <c r="L3654" s="448">
        <f t="shared" si="1209"/>
        <v>25500</v>
      </c>
      <c r="M3654" s="448">
        <f t="shared" si="1209"/>
        <v>25500</v>
      </c>
      <c r="N3654" s="23"/>
      <c r="O3654" s="23"/>
    </row>
    <row r="3655" spans="1:15">
      <c r="A3655" s="578"/>
      <c r="B3655" s="934"/>
      <c r="C3655" s="925" t="s">
        <v>601</v>
      </c>
      <c r="D3655" s="420" t="s">
        <v>602</v>
      </c>
      <c r="E3655" s="22">
        <f t="shared" si="121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603</v>
      </c>
      <c r="D3656" s="584" t="s">
        <v>604</v>
      </c>
      <c r="E3656" s="22">
        <f t="shared" si="1210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605</v>
      </c>
      <c r="C3658" s="330"/>
      <c r="D3658" s="286" t="s">
        <v>606</v>
      </c>
      <c r="E3658" s="22">
        <f t="shared" si="1210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11">H3659+H3660+H3661+H3662+H3663+H3664+H3665+H3666+H3667+H3668</f>
        <v>0</v>
      </c>
      <c r="I3658" s="155">
        <f t="shared" si="1211"/>
        <v>0</v>
      </c>
      <c r="J3658" s="155">
        <f t="shared" si="1211"/>
        <v>0</v>
      </c>
      <c r="K3658" s="155">
        <f t="shared" si="1211"/>
        <v>0</v>
      </c>
      <c r="L3658" s="155">
        <f t="shared" si="1211"/>
        <v>0</v>
      </c>
      <c r="M3658" s="155">
        <f t="shared" si="1211"/>
        <v>0</v>
      </c>
      <c r="N3658" s="23"/>
      <c r="O3658" s="23"/>
    </row>
    <row r="3659" spans="1:15" hidden="1">
      <c r="A3659" s="281"/>
      <c r="B3659" s="287" t="s">
        <v>607</v>
      </c>
      <c r="C3659" s="330"/>
      <c r="D3659" s="286" t="s">
        <v>608</v>
      </c>
      <c r="E3659" s="22">
        <f t="shared" si="1210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609</v>
      </c>
      <c r="C3660" s="330"/>
      <c r="D3660" s="366" t="s">
        <v>610</v>
      </c>
      <c r="E3660" s="22">
        <f t="shared" si="1210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611</v>
      </c>
      <c r="C3661" s="1026"/>
      <c r="D3661" s="297" t="s">
        <v>612</v>
      </c>
      <c r="E3661" s="22">
        <f t="shared" si="1210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613</v>
      </c>
      <c r="C3662" s="291"/>
      <c r="D3662" s="303" t="s">
        <v>614</v>
      </c>
      <c r="E3662" s="22">
        <f t="shared" si="1210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615</v>
      </c>
      <c r="C3663" s="291"/>
      <c r="D3663" s="303" t="s">
        <v>616</v>
      </c>
      <c r="E3663" s="22">
        <f t="shared" si="1210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617</v>
      </c>
      <c r="C3664" s="1028"/>
      <c r="D3664" s="303" t="s">
        <v>618</v>
      </c>
      <c r="E3664" s="22">
        <f t="shared" si="1210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621</v>
      </c>
      <c r="C3665" s="1028"/>
      <c r="D3665" s="303" t="s">
        <v>622</v>
      </c>
      <c r="E3665" s="22">
        <f t="shared" si="1210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623</v>
      </c>
      <c r="C3666" s="291"/>
      <c r="D3666" s="303" t="s">
        <v>624</v>
      </c>
      <c r="E3666" s="22">
        <f t="shared" si="1210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625</v>
      </c>
      <c r="C3667" s="291"/>
      <c r="D3667" s="303" t="s">
        <v>626</v>
      </c>
      <c r="E3667" s="22">
        <f t="shared" si="1210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627</v>
      </c>
      <c r="C3668" s="344"/>
      <c r="D3668" s="303" t="s">
        <v>1057</v>
      </c>
      <c r="E3668" s="22">
        <f t="shared" si="1210"/>
        <v>0</v>
      </c>
      <c r="F3668" s="63"/>
      <c r="G3668" s="63">
        <f>G1973</f>
        <v>0</v>
      </c>
      <c r="H3668" s="63">
        <f t="shared" ref="H3668:M3668" si="1212">H1973</f>
        <v>0</v>
      </c>
      <c r="I3668" s="63">
        <f t="shared" si="1212"/>
        <v>0</v>
      </c>
      <c r="J3668" s="63">
        <f t="shared" si="1212"/>
        <v>0</v>
      </c>
      <c r="K3668" s="63">
        <f t="shared" si="1212"/>
        <v>0</v>
      </c>
      <c r="L3668" s="63">
        <f t="shared" si="1212"/>
        <v>0</v>
      </c>
      <c r="M3668" s="63">
        <f t="shared" si="1212"/>
        <v>0</v>
      </c>
      <c r="N3668" s="23"/>
      <c r="O3668" s="23"/>
    </row>
    <row r="3669" spans="1:15">
      <c r="A3669" s="281"/>
      <c r="B3669" s="290" t="s">
        <v>629</v>
      </c>
      <c r="C3669" s="344"/>
      <c r="D3669" s="303" t="s">
        <v>630</v>
      </c>
      <c r="E3669" s="22">
        <f t="shared" si="1210"/>
        <v>0</v>
      </c>
      <c r="F3669" s="155">
        <f t="shared" ref="F3669:M3669" si="1213">F3670+F3674</f>
        <v>0</v>
      </c>
      <c r="G3669" s="155">
        <f t="shared" si="1213"/>
        <v>0</v>
      </c>
      <c r="H3669" s="155">
        <f t="shared" si="1213"/>
        <v>0</v>
      </c>
      <c r="I3669" s="155">
        <f t="shared" si="1213"/>
        <v>0</v>
      </c>
      <c r="J3669" s="155">
        <f t="shared" si="1213"/>
        <v>0</v>
      </c>
      <c r="K3669" s="155">
        <f t="shared" si="1213"/>
        <v>0</v>
      </c>
      <c r="L3669" s="155">
        <f t="shared" si="1213"/>
        <v>0</v>
      </c>
      <c r="M3669" s="155">
        <f t="shared" si="1213"/>
        <v>0</v>
      </c>
      <c r="N3669" s="23"/>
      <c r="O3669" s="23"/>
    </row>
    <row r="3670" spans="1:15" ht="12" customHeight="1">
      <c r="A3670" s="281"/>
      <c r="B3670" s="312" t="s">
        <v>631</v>
      </c>
      <c r="C3670" s="344"/>
      <c r="D3670" s="303" t="s">
        <v>632</v>
      </c>
      <c r="E3670" s="22">
        <f t="shared" si="1210"/>
        <v>0</v>
      </c>
      <c r="F3670" s="155">
        <f t="shared" ref="F3670:M3670" si="1214">F3671+F3672</f>
        <v>0</v>
      </c>
      <c r="G3670" s="155">
        <f t="shared" si="1214"/>
        <v>0</v>
      </c>
      <c r="H3670" s="155">
        <f t="shared" si="1214"/>
        <v>0</v>
      </c>
      <c r="I3670" s="155">
        <f t="shared" si="1214"/>
        <v>0</v>
      </c>
      <c r="J3670" s="155">
        <f t="shared" si="1214"/>
        <v>0</v>
      </c>
      <c r="K3670" s="155">
        <f t="shared" si="1214"/>
        <v>0</v>
      </c>
      <c r="L3670" s="155">
        <f t="shared" si="1214"/>
        <v>0</v>
      </c>
      <c r="M3670" s="155">
        <f t="shared" si="1214"/>
        <v>0</v>
      </c>
      <c r="N3670" s="23"/>
      <c r="O3670" s="23"/>
    </row>
    <row r="3671" spans="1:15" ht="21.4" hidden="1">
      <c r="A3671" s="281"/>
      <c r="B3671" s="325"/>
      <c r="C3671" s="994" t="s">
        <v>633</v>
      </c>
      <c r="D3671" s="303" t="s">
        <v>634</v>
      </c>
      <c r="E3671" s="22">
        <f t="shared" si="1210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635</v>
      </c>
      <c r="C3672" s="346"/>
      <c r="D3672" s="286" t="s">
        <v>636</v>
      </c>
      <c r="E3672" s="22">
        <f t="shared" si="1210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0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637</v>
      </c>
      <c r="C3674" s="350"/>
      <c r="D3674" s="303" t="s">
        <v>638</v>
      </c>
      <c r="E3674" s="22">
        <f t="shared" si="1210"/>
        <v>0</v>
      </c>
      <c r="F3674" s="155">
        <f t="shared" ref="F3674:M3674" si="1215">F3675+F3676</f>
        <v>0</v>
      </c>
      <c r="G3674" s="155">
        <f t="shared" si="1215"/>
        <v>0</v>
      </c>
      <c r="H3674" s="155">
        <f t="shared" si="1215"/>
        <v>0</v>
      </c>
      <c r="I3674" s="155">
        <f t="shared" si="1215"/>
        <v>0</v>
      </c>
      <c r="J3674" s="155">
        <f t="shared" si="1215"/>
        <v>0</v>
      </c>
      <c r="K3674" s="155">
        <f t="shared" si="1215"/>
        <v>0</v>
      </c>
      <c r="L3674" s="155">
        <f t="shared" si="1215"/>
        <v>0</v>
      </c>
      <c r="M3674" s="155">
        <f t="shared" si="1215"/>
        <v>0</v>
      </c>
      <c r="N3674" s="23"/>
      <c r="O3674" s="23"/>
    </row>
    <row r="3675" spans="1:15" hidden="1">
      <c r="A3675" s="281"/>
      <c r="B3675" s="339" t="s">
        <v>639</v>
      </c>
      <c r="C3675" s="338"/>
      <c r="D3675" s="328" t="s">
        <v>640</v>
      </c>
      <c r="E3675" s="22">
        <f t="shared" si="1210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641</v>
      </c>
      <c r="C3676" s="351"/>
      <c r="D3676" s="328" t="s">
        <v>642</v>
      </c>
      <c r="E3676" s="22">
        <f t="shared" si="1210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917</v>
      </c>
      <c r="C3677" s="327"/>
      <c r="D3677" s="286" t="s">
        <v>644</v>
      </c>
      <c r="E3677" s="22">
        <f t="shared" si="1210"/>
        <v>-287.79999999999995</v>
      </c>
      <c r="F3677" s="155">
        <f t="shared" ref="F3677:M3677" si="1216">F3678</f>
        <v>0</v>
      </c>
      <c r="G3677" s="155">
        <f t="shared" si="1216"/>
        <v>0</v>
      </c>
      <c r="H3677" s="155">
        <f t="shared" si="1216"/>
        <v>-287.79999999999995</v>
      </c>
      <c r="I3677" s="155">
        <f t="shared" si="1216"/>
        <v>0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78"/>
      <c r="B3678" s="641" t="s">
        <v>645</v>
      </c>
      <c r="C3678" s="642"/>
      <c r="D3678" s="584" t="s">
        <v>646</v>
      </c>
      <c r="E3678" s="22">
        <f t="shared" si="1210"/>
        <v>-287.79999999999995</v>
      </c>
      <c r="F3678" s="44">
        <f t="shared" ref="F3678:M3678" si="1217">F1984</f>
        <v>0</v>
      </c>
      <c r="G3678" s="44">
        <f t="shared" si="1217"/>
        <v>0</v>
      </c>
      <c r="H3678" s="44">
        <f t="shared" si="1217"/>
        <v>-287.79999999999995</v>
      </c>
      <c r="I3678" s="44">
        <f t="shared" si="1217"/>
        <v>0</v>
      </c>
      <c r="J3678" s="44">
        <f t="shared" si="1217"/>
        <v>0</v>
      </c>
      <c r="K3678" s="44">
        <f t="shared" si="1217"/>
        <v>0</v>
      </c>
      <c r="L3678" s="44">
        <f t="shared" si="1217"/>
        <v>0</v>
      </c>
      <c r="M3678" s="44">
        <f t="shared" si="1217"/>
        <v>0</v>
      </c>
      <c r="N3678" s="23"/>
      <c r="O3678" s="23"/>
    </row>
    <row r="3679" spans="1:15">
      <c r="A3679" s="710" t="s">
        <v>776</v>
      </c>
      <c r="B3679" s="874"/>
      <c r="C3679" s="874"/>
      <c r="D3679" s="85"/>
      <c r="E3679" s="40">
        <f t="shared" si="1210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922</v>
      </c>
      <c r="C3680" s="877"/>
      <c r="D3680" s="85" t="s">
        <v>923</v>
      </c>
      <c r="E3680" s="40">
        <f t="shared" si="1210"/>
        <v>13347.25</v>
      </c>
      <c r="F3680" s="41"/>
      <c r="G3680" s="41">
        <v>3800</v>
      </c>
      <c r="H3680" s="41">
        <f>3800-33.75</f>
        <v>3766.25</v>
      </c>
      <c r="I3680" s="41">
        <v>3300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924</v>
      </c>
      <c r="C3681" s="1079"/>
      <c r="D3681" s="27" t="s">
        <v>925</v>
      </c>
      <c r="E3681" s="22">
        <f t="shared" si="1210"/>
        <v>47000</v>
      </c>
      <c r="F3681" s="28">
        <f t="shared" ref="F3681:M3681" si="1218">F3682</f>
        <v>0</v>
      </c>
      <c r="G3681" s="60">
        <f t="shared" si="1218"/>
        <v>12000</v>
      </c>
      <c r="H3681" s="60">
        <f t="shared" si="1218"/>
        <v>12000</v>
      </c>
      <c r="I3681" s="60">
        <f t="shared" si="1218"/>
        <v>12000</v>
      </c>
      <c r="J3681" s="60">
        <f t="shared" si="1218"/>
        <v>11000</v>
      </c>
      <c r="K3681" s="60">
        <f t="shared" si="1218"/>
        <v>47000</v>
      </c>
      <c r="L3681" s="60">
        <f t="shared" si="1218"/>
        <v>47000</v>
      </c>
      <c r="M3681" s="60">
        <f t="shared" si="1218"/>
        <v>47000</v>
      </c>
      <c r="N3681" s="23"/>
      <c r="O3681" s="23"/>
    </row>
    <row r="3682" spans="1:15">
      <c r="A3682" s="876"/>
      <c r="B3682" s="37"/>
      <c r="C3682" s="877" t="s">
        <v>926</v>
      </c>
      <c r="D3682" s="879" t="s">
        <v>927</v>
      </c>
      <c r="E3682" s="137">
        <f t="shared" si="1210"/>
        <v>47000</v>
      </c>
      <c r="F3682" s="41"/>
      <c r="G3682" s="712">
        <v>12000</v>
      </c>
      <c r="H3682" s="712">
        <v>12000</v>
      </c>
      <c r="I3682" s="712">
        <v>12000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928</v>
      </c>
      <c r="C3683" s="37"/>
      <c r="D3683" s="85" t="s">
        <v>929</v>
      </c>
      <c r="E3683" s="137">
        <f t="shared" si="1210"/>
        <v>103886.55</v>
      </c>
      <c r="F3683" s="41"/>
      <c r="G3683" s="41">
        <f>23925+7070</f>
        <v>30995</v>
      </c>
      <c r="H3683" s="41">
        <f>23800+9110+2.8+177.89-144.14</f>
        <v>32946.550000000003</v>
      </c>
      <c r="I3683" s="41">
        <f>18843+9140</f>
        <v>27983</v>
      </c>
      <c r="J3683" s="42">
        <f>11952+10</f>
        <v>11962</v>
      </c>
      <c r="K3683" s="41">
        <f>70000+25330</f>
        <v>95330</v>
      </c>
      <c r="L3683" s="41">
        <f t="shared" ref="L3683:M3683" si="1219">70000+25330</f>
        <v>95330</v>
      </c>
      <c r="M3683" s="41">
        <f t="shared" si="1219"/>
        <v>95330</v>
      </c>
      <c r="N3683" s="23"/>
      <c r="O3683" s="23"/>
    </row>
    <row r="3684" spans="1:15">
      <c r="A3684" s="46"/>
      <c r="B3684" s="37" t="s">
        <v>930</v>
      </c>
      <c r="C3684" s="37"/>
      <c r="D3684" s="85" t="s">
        <v>931</v>
      </c>
      <c r="E3684" s="40">
        <f t="shared" si="1210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932</v>
      </c>
      <c r="C3685" s="37"/>
      <c r="D3685" s="85" t="s">
        <v>933</v>
      </c>
      <c r="E3685" s="40">
        <f t="shared" si="1210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934</v>
      </c>
      <c r="C3686" s="37"/>
      <c r="D3686" s="85" t="s">
        <v>935</v>
      </c>
      <c r="E3686" s="40">
        <f t="shared" si="1210"/>
        <v>22000</v>
      </c>
      <c r="F3686" s="41"/>
      <c r="G3686" s="60">
        <f>G3640</f>
        <v>5480</v>
      </c>
      <c r="H3686" s="60">
        <f t="shared" ref="H3686:M3686" si="1220">H3640</f>
        <v>5630</v>
      </c>
      <c r="I3686" s="60">
        <f t="shared" si="1220"/>
        <v>5520</v>
      </c>
      <c r="J3686" s="60">
        <f t="shared" si="1220"/>
        <v>5370</v>
      </c>
      <c r="K3686" s="60">
        <f t="shared" si="1220"/>
        <v>21900</v>
      </c>
      <c r="L3686" s="60">
        <f t="shared" si="1220"/>
        <v>21900</v>
      </c>
      <c r="M3686" s="60">
        <f t="shared" si="1220"/>
        <v>21900</v>
      </c>
      <c r="N3686" s="23"/>
      <c r="O3686" s="23"/>
    </row>
    <row r="3687" spans="1:15">
      <c r="A3687" s="1080"/>
      <c r="B3687" s="31" t="s">
        <v>936</v>
      </c>
      <c r="C3687" s="31"/>
      <c r="D3687" s="27" t="s">
        <v>937</v>
      </c>
      <c r="E3687" s="22">
        <f t="shared" si="1210"/>
        <v>0</v>
      </c>
      <c r="F3687" s="28">
        <f t="shared" ref="F3687:M3687" si="1221">F3688+F3689</f>
        <v>0</v>
      </c>
      <c r="G3687" s="28">
        <f t="shared" si="1221"/>
        <v>0</v>
      </c>
      <c r="H3687" s="28">
        <f t="shared" si="1221"/>
        <v>0</v>
      </c>
      <c r="I3687" s="28">
        <f t="shared" si="1221"/>
        <v>0</v>
      </c>
      <c r="J3687" s="28">
        <f t="shared" si="1221"/>
        <v>0</v>
      </c>
      <c r="K3687" s="28">
        <f t="shared" si="1221"/>
        <v>0</v>
      </c>
      <c r="L3687" s="28">
        <f t="shared" si="1221"/>
        <v>0</v>
      </c>
      <c r="M3687" s="28">
        <f t="shared" si="1221"/>
        <v>0</v>
      </c>
      <c r="N3687" s="23"/>
      <c r="O3687" s="23"/>
    </row>
    <row r="3688" spans="1:15">
      <c r="A3688" s="46"/>
      <c r="B3688" s="37"/>
      <c r="C3688" s="877" t="s">
        <v>938</v>
      </c>
      <c r="D3688" s="879" t="s">
        <v>939</v>
      </c>
      <c r="E3688" s="40">
        <f t="shared" si="1210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940</v>
      </c>
      <c r="D3689" s="879" t="s">
        <v>941</v>
      </c>
      <c r="E3689" s="40">
        <f t="shared" si="1210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942</v>
      </c>
      <c r="C3690" s="37"/>
      <c r="D3690" s="85" t="s">
        <v>943</v>
      </c>
      <c r="E3690" s="40">
        <f t="shared" si="1210"/>
        <v>13300</v>
      </c>
      <c r="F3690" s="1081"/>
      <c r="G3690" s="41">
        <v>0</v>
      </c>
      <c r="H3690" s="41">
        <v>4500</v>
      </c>
      <c r="I3690" s="41">
        <v>4500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0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386" t="s">
        <v>944</v>
      </c>
      <c r="B3692" s="1387"/>
      <c r="C3692" s="1387"/>
      <c r="D3692" s="880">
        <v>69.02</v>
      </c>
      <c r="E3692" s="718">
        <f t="shared" si="1210"/>
        <v>366</v>
      </c>
      <c r="F3692" s="881">
        <f t="shared" ref="F3692:M3692" si="1222">F3693+F3765</f>
        <v>0</v>
      </c>
      <c r="G3692" s="881">
        <f t="shared" si="1222"/>
        <v>100</v>
      </c>
      <c r="H3692" s="881">
        <f t="shared" si="1222"/>
        <v>100</v>
      </c>
      <c r="I3692" s="881">
        <f t="shared" si="1222"/>
        <v>100</v>
      </c>
      <c r="J3692" s="881">
        <f t="shared" si="1222"/>
        <v>66</v>
      </c>
      <c r="K3692" s="881">
        <f t="shared" si="1222"/>
        <v>366</v>
      </c>
      <c r="L3692" s="881">
        <f t="shared" si="1222"/>
        <v>366</v>
      </c>
      <c r="M3692" s="881">
        <f t="shared" si="1222"/>
        <v>366</v>
      </c>
      <c r="N3692" s="23"/>
      <c r="O3692" s="23"/>
    </row>
    <row r="3693" spans="1:15">
      <c r="A3693" s="882" t="s">
        <v>945</v>
      </c>
      <c r="B3693" s="883"/>
      <c r="C3693" s="884"/>
      <c r="D3693" s="665" t="s">
        <v>946</v>
      </c>
      <c r="E3693" s="718">
        <f t="shared" si="1210"/>
        <v>0</v>
      </c>
      <c r="F3693" s="723">
        <f t="shared" ref="F3693:M3693" si="1223">F3755+F3758+F3761+F3762+F3763</f>
        <v>0</v>
      </c>
      <c r="G3693" s="723">
        <f t="shared" si="1223"/>
        <v>0</v>
      </c>
      <c r="H3693" s="723">
        <f t="shared" si="1223"/>
        <v>0</v>
      </c>
      <c r="I3693" s="723">
        <f t="shared" si="1223"/>
        <v>0</v>
      </c>
      <c r="J3693" s="723">
        <f t="shared" si="1223"/>
        <v>0</v>
      </c>
      <c r="K3693" s="723">
        <f t="shared" si="1223"/>
        <v>0</v>
      </c>
      <c r="L3693" s="723">
        <f t="shared" si="1223"/>
        <v>0</v>
      </c>
      <c r="M3693" s="723">
        <f t="shared" si="1223"/>
        <v>0</v>
      </c>
      <c r="N3693" s="23"/>
      <c r="O3693" s="23"/>
    </row>
    <row r="3694" spans="1:15">
      <c r="A3694" s="667"/>
      <c r="B3694" s="668" t="s">
        <v>524</v>
      </c>
      <c r="C3694" s="886"/>
      <c r="D3694" s="670"/>
      <c r="E3694" s="22">
        <f t="shared" si="1210"/>
        <v>0</v>
      </c>
      <c r="F3694" s="671">
        <f t="shared" ref="F3694:M3694" si="1224">F3695</f>
        <v>0</v>
      </c>
      <c r="G3694" s="671">
        <f t="shared" si="1224"/>
        <v>0</v>
      </c>
      <c r="H3694" s="671">
        <f t="shared" si="1224"/>
        <v>0</v>
      </c>
      <c r="I3694" s="671">
        <f t="shared" si="1224"/>
        <v>0</v>
      </c>
      <c r="J3694" s="671">
        <f>J3695+J3753</f>
        <v>0</v>
      </c>
      <c r="K3694" s="671">
        <f t="shared" si="1224"/>
        <v>0</v>
      </c>
      <c r="L3694" s="671">
        <f t="shared" si="1224"/>
        <v>0</v>
      </c>
      <c r="M3694" s="671">
        <f t="shared" si="1224"/>
        <v>0</v>
      </c>
      <c r="N3694" s="23"/>
      <c r="O3694" s="23"/>
    </row>
    <row r="3695" spans="1:15">
      <c r="A3695" s="277"/>
      <c r="B3695" s="269" t="s">
        <v>525</v>
      </c>
      <c r="C3695" s="278"/>
      <c r="D3695" s="279" t="s">
        <v>526</v>
      </c>
      <c r="E3695" s="22">
        <f t="shared" si="1210"/>
        <v>0</v>
      </c>
      <c r="F3695" s="280">
        <f t="shared" ref="F3695:M3695" si="1225">F3696+F3697+F3698+F3703+F3707+F3709+F3721+F3727+F3734</f>
        <v>0</v>
      </c>
      <c r="G3695" s="280">
        <f t="shared" si="1225"/>
        <v>0</v>
      </c>
      <c r="H3695" s="280">
        <f t="shared" si="1225"/>
        <v>0</v>
      </c>
      <c r="I3695" s="280">
        <f t="shared" si="1225"/>
        <v>0</v>
      </c>
      <c r="J3695" s="280">
        <f t="shared" si="1225"/>
        <v>0</v>
      </c>
      <c r="K3695" s="280">
        <f t="shared" si="1225"/>
        <v>0</v>
      </c>
      <c r="L3695" s="280">
        <f t="shared" si="1225"/>
        <v>0</v>
      </c>
      <c r="M3695" s="280">
        <f t="shared" si="1225"/>
        <v>0</v>
      </c>
      <c r="N3695" s="23"/>
      <c r="O3695" s="23"/>
    </row>
    <row r="3696" spans="1:15">
      <c r="A3696" s="578"/>
      <c r="B3696" s="579"/>
      <c r="C3696" s="580" t="s">
        <v>527</v>
      </c>
      <c r="D3696" s="581" t="s">
        <v>528</v>
      </c>
      <c r="E3696" s="40">
        <f t="shared" si="1210"/>
        <v>0</v>
      </c>
      <c r="F3696" s="44"/>
      <c r="G3696" s="218">
        <f t="shared" ref="G3696:M3697" si="1226">G2070</f>
        <v>0</v>
      </c>
      <c r="H3696" s="218">
        <f t="shared" si="1226"/>
        <v>0</v>
      </c>
      <c r="I3696" s="218">
        <f t="shared" si="1226"/>
        <v>0</v>
      </c>
      <c r="J3696" s="218">
        <f t="shared" si="1226"/>
        <v>0</v>
      </c>
      <c r="K3696" s="218">
        <f t="shared" si="1226"/>
        <v>0</v>
      </c>
      <c r="L3696" s="218">
        <f t="shared" si="1226"/>
        <v>0</v>
      </c>
      <c r="M3696" s="218">
        <f t="shared" si="1226"/>
        <v>0</v>
      </c>
      <c r="N3696" s="23"/>
      <c r="O3696" s="23"/>
    </row>
    <row r="3697" spans="1:15">
      <c r="A3697" s="578"/>
      <c r="B3697" s="582"/>
      <c r="C3697" s="583" t="s">
        <v>529</v>
      </c>
      <c r="D3697" s="584" t="s">
        <v>530</v>
      </c>
      <c r="E3697" s="40">
        <f t="shared" si="1210"/>
        <v>0</v>
      </c>
      <c r="F3697" s="44"/>
      <c r="G3697" s="60">
        <f t="shared" si="1226"/>
        <v>0</v>
      </c>
      <c r="H3697" s="60">
        <f t="shared" si="1226"/>
        <v>0</v>
      </c>
      <c r="I3697" s="60">
        <f t="shared" si="1226"/>
        <v>0</v>
      </c>
      <c r="J3697" s="60">
        <f t="shared" si="1226"/>
        <v>0</v>
      </c>
      <c r="K3697" s="60">
        <f t="shared" si="1226"/>
        <v>0</v>
      </c>
      <c r="L3697" s="60">
        <f t="shared" si="1226"/>
        <v>0</v>
      </c>
      <c r="M3697" s="60">
        <f t="shared" si="1226"/>
        <v>0</v>
      </c>
      <c r="N3697" s="23"/>
      <c r="O3697" s="23"/>
    </row>
    <row r="3698" spans="1:15">
      <c r="A3698" s="281"/>
      <c r="B3698" s="287" t="s">
        <v>531</v>
      </c>
      <c r="C3698" s="288"/>
      <c r="D3698" s="286" t="s">
        <v>532</v>
      </c>
      <c r="E3698" s="22">
        <f t="shared" si="1210"/>
        <v>0</v>
      </c>
      <c r="F3698" s="155">
        <f t="shared" ref="F3698:M3698" si="1227">F3699+F3700+F3701</f>
        <v>0</v>
      </c>
      <c r="G3698" s="155">
        <f t="shared" si="1227"/>
        <v>0</v>
      </c>
      <c r="H3698" s="155">
        <f t="shared" si="1227"/>
        <v>0</v>
      </c>
      <c r="I3698" s="155">
        <f t="shared" si="1227"/>
        <v>0</v>
      </c>
      <c r="J3698" s="155">
        <f t="shared" si="1227"/>
        <v>0</v>
      </c>
      <c r="K3698" s="155">
        <f t="shared" si="1227"/>
        <v>0</v>
      </c>
      <c r="L3698" s="155">
        <f t="shared" si="1227"/>
        <v>0</v>
      </c>
      <c r="M3698" s="155">
        <f t="shared" si="1227"/>
        <v>0</v>
      </c>
      <c r="N3698" s="23"/>
      <c r="O3698" s="23"/>
    </row>
    <row r="3699" spans="1:15" hidden="1">
      <c r="A3699" s="281"/>
      <c r="B3699" s="289" t="s">
        <v>533</v>
      </c>
      <c r="C3699" s="288"/>
      <c r="D3699" s="286" t="s">
        <v>534</v>
      </c>
      <c r="E3699" s="40">
        <f t="shared" si="1210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535</v>
      </c>
      <c r="C3700" s="291"/>
      <c r="D3700" s="303" t="s">
        <v>129</v>
      </c>
      <c r="E3700" s="40">
        <f t="shared" si="1210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536</v>
      </c>
      <c r="C3701" s="292"/>
      <c r="D3701" s="286" t="s">
        <v>537</v>
      </c>
      <c r="E3701" s="40">
        <f t="shared" si="1210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0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538</v>
      </c>
      <c r="C3703" s="292"/>
      <c r="D3703" s="286" t="s">
        <v>539</v>
      </c>
      <c r="E3703" s="22">
        <f t="shared" si="1210"/>
        <v>0</v>
      </c>
      <c r="F3703" s="155">
        <f t="shared" ref="F3703:M3703" si="1228">F3704+F3705+F3706</f>
        <v>0</v>
      </c>
      <c r="G3703" s="155">
        <f t="shared" si="1228"/>
        <v>0</v>
      </c>
      <c r="H3703" s="155">
        <f t="shared" si="1228"/>
        <v>0</v>
      </c>
      <c r="I3703" s="155">
        <f t="shared" si="1228"/>
        <v>0</v>
      </c>
      <c r="J3703" s="155">
        <f t="shared" si="1228"/>
        <v>0</v>
      </c>
      <c r="K3703" s="155">
        <f t="shared" si="1228"/>
        <v>0</v>
      </c>
      <c r="L3703" s="155">
        <f t="shared" si="1228"/>
        <v>0</v>
      </c>
      <c r="M3703" s="155">
        <f t="shared" si="1228"/>
        <v>0</v>
      </c>
      <c r="N3703" s="23"/>
      <c r="O3703" s="23"/>
    </row>
    <row r="3704" spans="1:15" hidden="1">
      <c r="A3704" s="281"/>
      <c r="B3704" s="289"/>
      <c r="C3704" s="292" t="s">
        <v>540</v>
      </c>
      <c r="D3704" s="286" t="s">
        <v>541</v>
      </c>
      <c r="E3704" s="40">
        <f t="shared" si="1210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542</v>
      </c>
      <c r="D3705" s="295" t="s">
        <v>543</v>
      </c>
      <c r="E3705" s="40">
        <f t="shared" si="1210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544</v>
      </c>
      <c r="D3706" s="297" t="s">
        <v>545</v>
      </c>
      <c r="E3706" s="40">
        <f t="shared" si="1210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546</v>
      </c>
      <c r="C3707" s="299"/>
      <c r="D3707" s="300" t="s">
        <v>547</v>
      </c>
      <c r="E3707" s="22">
        <f t="shared" si="1210"/>
        <v>0</v>
      </c>
      <c r="F3707" s="155">
        <f t="shared" ref="F3707:M3707" si="1229">F3708</f>
        <v>0</v>
      </c>
      <c r="G3707" s="155">
        <f t="shared" si="1229"/>
        <v>0</v>
      </c>
      <c r="H3707" s="155">
        <f t="shared" si="1229"/>
        <v>0</v>
      </c>
      <c r="I3707" s="155">
        <f t="shared" si="1229"/>
        <v>0</v>
      </c>
      <c r="J3707" s="155">
        <f t="shared" si="1229"/>
        <v>0</v>
      </c>
      <c r="K3707" s="155">
        <f t="shared" si="1229"/>
        <v>0</v>
      </c>
      <c r="L3707" s="155">
        <f t="shared" si="1229"/>
        <v>0</v>
      </c>
      <c r="M3707" s="155">
        <f t="shared" si="1229"/>
        <v>0</v>
      </c>
      <c r="N3707" s="23"/>
      <c r="O3707" s="23"/>
    </row>
    <row r="3708" spans="1:15" hidden="1">
      <c r="A3708" s="281"/>
      <c r="B3708" s="301" t="s">
        <v>548</v>
      </c>
      <c r="C3708" s="302"/>
      <c r="D3708" s="300" t="s">
        <v>549</v>
      </c>
      <c r="E3708" s="40">
        <f t="shared" si="1210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1">
      <c r="A3709" s="281"/>
      <c r="B3709" s="301"/>
      <c r="C3709" s="292" t="s">
        <v>550</v>
      </c>
      <c r="D3709" s="300" t="s">
        <v>551</v>
      </c>
      <c r="E3709" s="22">
        <f t="shared" si="1210"/>
        <v>0</v>
      </c>
      <c r="F3709" s="155">
        <f t="shared" ref="F3709:M3709" si="1230">F3710</f>
        <v>0</v>
      </c>
      <c r="G3709" s="155">
        <f t="shared" si="1230"/>
        <v>0</v>
      </c>
      <c r="H3709" s="155">
        <f t="shared" si="1230"/>
        <v>0</v>
      </c>
      <c r="I3709" s="155">
        <f t="shared" si="1230"/>
        <v>0</v>
      </c>
      <c r="J3709" s="155">
        <f t="shared" si="1230"/>
        <v>0</v>
      </c>
      <c r="K3709" s="155">
        <f t="shared" si="1230"/>
        <v>0</v>
      </c>
      <c r="L3709" s="155">
        <f t="shared" si="1230"/>
        <v>0</v>
      </c>
      <c r="M3709" s="155">
        <f t="shared" si="1230"/>
        <v>0</v>
      </c>
      <c r="N3709" s="23"/>
      <c r="O3709" s="23"/>
    </row>
    <row r="3710" spans="1:15" ht="12" customHeight="1">
      <c r="A3710" s="281"/>
      <c r="B3710" s="1304" t="s">
        <v>552</v>
      </c>
      <c r="C3710" s="1305"/>
      <c r="D3710" s="303" t="s">
        <v>553</v>
      </c>
      <c r="E3710" s="22">
        <f t="shared" si="1210"/>
        <v>0</v>
      </c>
      <c r="F3710" s="155">
        <f t="shared" ref="F3710:M3710" si="1231">F3711+F3712+F3713+F3714+F3715+F3716+F3717+F3718+F3719+F3720</f>
        <v>0</v>
      </c>
      <c r="G3710" s="155">
        <f t="shared" si="1231"/>
        <v>0</v>
      </c>
      <c r="H3710" s="155">
        <f t="shared" si="1231"/>
        <v>0</v>
      </c>
      <c r="I3710" s="155">
        <f t="shared" si="1231"/>
        <v>0</v>
      </c>
      <c r="J3710" s="155">
        <f t="shared" si="1231"/>
        <v>0</v>
      </c>
      <c r="K3710" s="155">
        <f t="shared" si="1231"/>
        <v>0</v>
      </c>
      <c r="L3710" s="155">
        <f t="shared" si="1231"/>
        <v>0</v>
      </c>
      <c r="M3710" s="155">
        <f t="shared" si="1231"/>
        <v>0</v>
      </c>
      <c r="N3710" s="23"/>
      <c r="O3710" s="23"/>
    </row>
    <row r="3711" spans="1:15" hidden="1">
      <c r="A3711" s="578"/>
      <c r="B3711" s="916"/>
      <c r="C3711" s="917" t="s">
        <v>554</v>
      </c>
      <c r="D3711" s="918" t="s">
        <v>555</v>
      </c>
      <c r="E3711" s="22">
        <f t="shared" si="1210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556</v>
      </c>
      <c r="D3712" s="640" t="s">
        <v>557</v>
      </c>
      <c r="E3712" s="22">
        <f t="shared" si="1210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558</v>
      </c>
      <c r="D3713" s="643" t="s">
        <v>559</v>
      </c>
      <c r="E3713" s="22">
        <f t="shared" si="1210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560</v>
      </c>
      <c r="D3714" s="584" t="s">
        <v>561</v>
      </c>
      <c r="E3714" s="22">
        <f t="shared" si="1210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562</v>
      </c>
      <c r="D3715" s="584" t="s">
        <v>563</v>
      </c>
      <c r="E3715" s="22">
        <f t="shared" si="1210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1" hidden="1">
      <c r="A3716" s="578"/>
      <c r="B3716" s="923"/>
      <c r="C3716" s="926" t="s">
        <v>564</v>
      </c>
      <c r="D3716" s="584" t="s">
        <v>565</v>
      </c>
      <c r="E3716" s="22">
        <f t="shared" si="1210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1" hidden="1">
      <c r="A3717" s="578"/>
      <c r="B3717" s="923"/>
      <c r="C3717" s="926" t="s">
        <v>566</v>
      </c>
      <c r="D3717" s="584" t="s">
        <v>567</v>
      </c>
      <c r="E3717" s="22">
        <f t="shared" si="1210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1" hidden="1">
      <c r="A3718" s="578"/>
      <c r="B3718" s="927"/>
      <c r="C3718" s="926" t="s">
        <v>568</v>
      </c>
      <c r="D3718" s="584" t="s">
        <v>569</v>
      </c>
      <c r="E3718" s="22">
        <f t="shared" si="1210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1" hidden="1">
      <c r="A3719" s="578"/>
      <c r="B3719" s="927"/>
      <c r="C3719" s="926" t="s">
        <v>570</v>
      </c>
      <c r="D3719" s="584" t="s">
        <v>571</v>
      </c>
      <c r="E3719" s="22">
        <f t="shared" ref="E3719:E3782" si="1232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idden="1">
      <c r="A3720" s="578"/>
      <c r="B3720" s="927"/>
      <c r="C3720" s="926" t="s">
        <v>572</v>
      </c>
      <c r="D3720" s="584" t="s">
        <v>573</v>
      </c>
      <c r="E3720" s="22">
        <f t="shared" si="1232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578</v>
      </c>
      <c r="D3721" s="286" t="s">
        <v>579</v>
      </c>
      <c r="E3721" s="22">
        <f t="shared" si="1232"/>
        <v>0</v>
      </c>
      <c r="F3721" s="155">
        <f t="shared" ref="F3721:M3721" si="1233">F3722+F3724</f>
        <v>0</v>
      </c>
      <c r="G3721" s="155">
        <f t="shared" si="1233"/>
        <v>0</v>
      </c>
      <c r="H3721" s="155">
        <f t="shared" si="1233"/>
        <v>0</v>
      </c>
      <c r="I3721" s="155">
        <f t="shared" si="1233"/>
        <v>0</v>
      </c>
      <c r="J3721" s="155">
        <f t="shared" si="1233"/>
        <v>0</v>
      </c>
      <c r="K3721" s="155">
        <f t="shared" si="1233"/>
        <v>0</v>
      </c>
      <c r="L3721" s="155">
        <f t="shared" si="1233"/>
        <v>0</v>
      </c>
      <c r="M3721" s="155">
        <f t="shared" si="1233"/>
        <v>0</v>
      </c>
      <c r="N3721" s="23"/>
      <c r="O3721" s="23"/>
    </row>
    <row r="3722" spans="1:15">
      <c r="A3722" s="578"/>
      <c r="B3722" s="927" t="s">
        <v>580</v>
      </c>
      <c r="C3722" s="926" t="s">
        <v>581</v>
      </c>
      <c r="D3722" s="584" t="s">
        <v>582</v>
      </c>
      <c r="E3722" s="22">
        <f t="shared" si="1232"/>
        <v>0</v>
      </c>
      <c r="F3722" s="155">
        <f t="shared" ref="F3722:M3722" si="1234">F3723</f>
        <v>0</v>
      </c>
      <c r="G3722" s="155">
        <f t="shared" si="1234"/>
        <v>0</v>
      </c>
      <c r="H3722" s="155">
        <f t="shared" si="1234"/>
        <v>0</v>
      </c>
      <c r="I3722" s="155">
        <f t="shared" si="1234"/>
        <v>0</v>
      </c>
      <c r="J3722" s="155">
        <f t="shared" si="1234"/>
        <v>0</v>
      </c>
      <c r="K3722" s="155">
        <f t="shared" si="1234"/>
        <v>0</v>
      </c>
      <c r="L3722" s="155">
        <f t="shared" si="1234"/>
        <v>0</v>
      </c>
      <c r="M3722" s="155">
        <f t="shared" si="1234"/>
        <v>0</v>
      </c>
      <c r="N3722" s="23"/>
      <c r="O3722" s="23"/>
    </row>
    <row r="3723" spans="1:15">
      <c r="A3723" s="578"/>
      <c r="B3723" s="927"/>
      <c r="C3723" s="294" t="s">
        <v>783</v>
      </c>
      <c r="D3723" s="584" t="s">
        <v>784</v>
      </c>
      <c r="E3723" s="40">
        <f t="shared" si="1232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587</v>
      </c>
      <c r="C3724" s="929"/>
      <c r="D3724" s="930" t="s">
        <v>588</v>
      </c>
      <c r="E3724" s="22">
        <f t="shared" si="1232"/>
        <v>0</v>
      </c>
      <c r="F3724" s="155">
        <f t="shared" ref="F3724:M3724" si="1235">F3725+F3726</f>
        <v>0</v>
      </c>
      <c r="G3724" s="155">
        <f t="shared" si="1235"/>
        <v>0</v>
      </c>
      <c r="H3724" s="155">
        <f t="shared" si="1235"/>
        <v>0</v>
      </c>
      <c r="I3724" s="155">
        <f t="shared" si="1235"/>
        <v>0</v>
      </c>
      <c r="J3724" s="155">
        <f t="shared" si="1235"/>
        <v>0</v>
      </c>
      <c r="K3724" s="155">
        <f t="shared" si="1235"/>
        <v>0</v>
      </c>
      <c r="L3724" s="155">
        <f t="shared" si="1235"/>
        <v>0</v>
      </c>
      <c r="M3724" s="155">
        <f t="shared" si="1235"/>
        <v>0</v>
      </c>
      <c r="N3724" s="23"/>
      <c r="O3724" s="23"/>
    </row>
    <row r="3725" spans="1:15" ht="0.75" customHeight="1">
      <c r="A3725" s="578"/>
      <c r="B3725" s="928"/>
      <c r="C3725" s="929" t="s">
        <v>589</v>
      </c>
      <c r="D3725" s="930" t="s">
        <v>590</v>
      </c>
      <c r="E3725" s="40">
        <f t="shared" si="1232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591</v>
      </c>
      <c r="D3726" s="640" t="s">
        <v>592</v>
      </c>
      <c r="E3726" s="40">
        <f t="shared" si="1232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593</v>
      </c>
      <c r="C3727" s="289"/>
      <c r="D3727" s="303" t="s">
        <v>594</v>
      </c>
      <c r="E3727" s="22">
        <f t="shared" si="1232"/>
        <v>0</v>
      </c>
      <c r="F3727" s="155">
        <f t="shared" ref="F3727:M3727" si="1236">F3728</f>
        <v>0</v>
      </c>
      <c r="G3727" s="155">
        <f t="shared" si="1236"/>
        <v>0</v>
      </c>
      <c r="H3727" s="155">
        <f t="shared" si="1236"/>
        <v>0</v>
      </c>
      <c r="I3727" s="155">
        <f t="shared" si="1236"/>
        <v>0</v>
      </c>
      <c r="J3727" s="155">
        <f t="shared" si="1236"/>
        <v>0</v>
      </c>
      <c r="K3727" s="155">
        <f t="shared" si="1236"/>
        <v>0</v>
      </c>
      <c r="L3727" s="155">
        <f t="shared" si="1236"/>
        <v>0</v>
      </c>
      <c r="M3727" s="155">
        <f t="shared" si="1236"/>
        <v>0</v>
      </c>
      <c r="N3727" s="23"/>
      <c r="O3727" s="23"/>
    </row>
    <row r="3728" spans="1:15">
      <c r="A3728" s="281"/>
      <c r="B3728" s="325" t="s">
        <v>595</v>
      </c>
      <c r="C3728" s="288"/>
      <c r="D3728" s="286" t="s">
        <v>596</v>
      </c>
      <c r="E3728" s="22">
        <f t="shared" si="1232"/>
        <v>0</v>
      </c>
      <c r="F3728" s="155">
        <f t="shared" ref="F3728:M3728" si="1237">F3729+F3730+F3731+F3732</f>
        <v>0</v>
      </c>
      <c r="G3728" s="155">
        <f t="shared" si="1237"/>
        <v>0</v>
      </c>
      <c r="H3728" s="155">
        <f t="shared" si="1237"/>
        <v>0</v>
      </c>
      <c r="I3728" s="155">
        <f t="shared" si="1237"/>
        <v>0</v>
      </c>
      <c r="J3728" s="155">
        <f t="shared" si="1237"/>
        <v>0</v>
      </c>
      <c r="K3728" s="155">
        <f t="shared" si="1237"/>
        <v>0</v>
      </c>
      <c r="L3728" s="155">
        <f t="shared" si="1237"/>
        <v>0</v>
      </c>
      <c r="M3728" s="155">
        <f t="shared" si="1237"/>
        <v>0</v>
      </c>
      <c r="N3728" s="23"/>
      <c r="O3728" s="23"/>
    </row>
    <row r="3729" spans="1:15">
      <c r="A3729" s="578"/>
      <c r="B3729" s="648"/>
      <c r="C3729" s="924" t="s">
        <v>597</v>
      </c>
      <c r="D3729" s="584" t="s">
        <v>598</v>
      </c>
      <c r="E3729" s="40">
        <f t="shared" si="1232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599</v>
      </c>
      <c r="D3730" s="643" t="s">
        <v>600</v>
      </c>
      <c r="E3730" s="40">
        <f t="shared" si="1232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601</v>
      </c>
      <c r="D3731" s="643" t="s">
        <v>602</v>
      </c>
      <c r="E3731" s="40">
        <f t="shared" si="1232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603</v>
      </c>
      <c r="D3732" s="584" t="s">
        <v>604</v>
      </c>
      <c r="E3732" s="40">
        <f t="shared" si="1232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32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605</v>
      </c>
      <c r="C3734" s="330"/>
      <c r="D3734" s="286" t="s">
        <v>606</v>
      </c>
      <c r="E3734" s="22">
        <f t="shared" si="1232"/>
        <v>0</v>
      </c>
      <c r="F3734" s="280">
        <f t="shared" ref="F3734:M3734" si="1238">F3735+F3736+F3737+F3738+F3739+F3740+F3741+F3742+F3743</f>
        <v>0</v>
      </c>
      <c r="G3734" s="280">
        <f t="shared" si="1238"/>
        <v>0</v>
      </c>
      <c r="H3734" s="280">
        <f t="shared" si="1238"/>
        <v>0</v>
      </c>
      <c r="I3734" s="280">
        <f t="shared" si="1238"/>
        <v>0</v>
      </c>
      <c r="J3734" s="280">
        <f t="shared" si="1238"/>
        <v>0</v>
      </c>
      <c r="K3734" s="280">
        <f t="shared" si="1238"/>
        <v>0</v>
      </c>
      <c r="L3734" s="280">
        <f t="shared" si="1238"/>
        <v>0</v>
      </c>
      <c r="M3734" s="280">
        <f t="shared" si="1238"/>
        <v>0</v>
      </c>
      <c r="N3734" s="23"/>
      <c r="O3734" s="23"/>
    </row>
    <row r="3735" spans="1:15">
      <c r="A3735" s="578"/>
      <c r="B3735" s="457" t="s">
        <v>607</v>
      </c>
      <c r="C3735" s="456"/>
      <c r="D3735" s="423" t="s">
        <v>608</v>
      </c>
      <c r="E3735" s="94">
        <f t="shared" si="1232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609</v>
      </c>
      <c r="C3736" s="456"/>
      <c r="D3736" s="459" t="s">
        <v>610</v>
      </c>
      <c r="E3736" s="94">
        <f t="shared" si="1232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611</v>
      </c>
      <c r="C3737" s="742"/>
      <c r="D3737" s="433" t="s">
        <v>612</v>
      </c>
      <c r="E3737" s="94">
        <f t="shared" si="1232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613</v>
      </c>
      <c r="C3738" s="428"/>
      <c r="D3738" s="423" t="s">
        <v>614</v>
      </c>
      <c r="E3738" s="94">
        <f t="shared" si="1232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615</v>
      </c>
      <c r="C3739" s="428"/>
      <c r="D3739" s="423" t="s">
        <v>616</v>
      </c>
      <c r="E3739" s="94">
        <f t="shared" si="1232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617</v>
      </c>
      <c r="C3740" s="744"/>
      <c r="D3740" s="423" t="s">
        <v>618</v>
      </c>
      <c r="E3740" s="94">
        <f t="shared" si="1232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621</v>
      </c>
      <c r="C3741" s="744"/>
      <c r="D3741" s="423" t="s">
        <v>622</v>
      </c>
      <c r="E3741" s="94">
        <f t="shared" si="1232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623</v>
      </c>
      <c r="C3742" s="428"/>
      <c r="D3742" s="423" t="s">
        <v>624</v>
      </c>
      <c r="E3742" s="94">
        <f t="shared" si="1232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625</v>
      </c>
      <c r="C3743" s="428"/>
      <c r="D3743" s="423" t="s">
        <v>626</v>
      </c>
      <c r="E3743" s="94">
        <f t="shared" si="1232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629</v>
      </c>
      <c r="C3744" s="344"/>
      <c r="D3744" s="303" t="s">
        <v>630</v>
      </c>
      <c r="E3744" s="22">
        <f t="shared" si="1232"/>
        <v>0</v>
      </c>
      <c r="F3744" s="280">
        <f t="shared" ref="F3744:M3744" si="1239">F3745+F3749</f>
        <v>0</v>
      </c>
      <c r="G3744" s="280">
        <f t="shared" si="1239"/>
        <v>0</v>
      </c>
      <c r="H3744" s="280">
        <f t="shared" si="1239"/>
        <v>0</v>
      </c>
      <c r="I3744" s="280">
        <f t="shared" si="1239"/>
        <v>0</v>
      </c>
      <c r="J3744" s="280">
        <f t="shared" si="1239"/>
        <v>0</v>
      </c>
      <c r="K3744" s="280">
        <f t="shared" si="1239"/>
        <v>0</v>
      </c>
      <c r="L3744" s="280">
        <f t="shared" si="1239"/>
        <v>0</v>
      </c>
      <c r="M3744" s="280">
        <f t="shared" si="1239"/>
        <v>0</v>
      </c>
      <c r="N3744" s="23"/>
      <c r="O3744" s="23"/>
    </row>
    <row r="3745" spans="1:15">
      <c r="A3745" s="281"/>
      <c r="B3745" s="312" t="s">
        <v>631</v>
      </c>
      <c r="C3745" s="344"/>
      <c r="D3745" s="303" t="s">
        <v>632</v>
      </c>
      <c r="E3745" s="22">
        <f t="shared" si="1232"/>
        <v>0</v>
      </c>
      <c r="F3745" s="280">
        <f t="shared" ref="F3745:M3745" si="1240">F3746+F3747</f>
        <v>0</v>
      </c>
      <c r="G3745" s="280">
        <f t="shared" si="1240"/>
        <v>0</v>
      </c>
      <c r="H3745" s="280">
        <f t="shared" si="1240"/>
        <v>0</v>
      </c>
      <c r="I3745" s="280">
        <f t="shared" si="1240"/>
        <v>0</v>
      </c>
      <c r="J3745" s="280">
        <f t="shared" si="1240"/>
        <v>0</v>
      </c>
      <c r="K3745" s="280">
        <f t="shared" si="1240"/>
        <v>0</v>
      </c>
      <c r="L3745" s="280">
        <f t="shared" si="1240"/>
        <v>0</v>
      </c>
      <c r="M3745" s="280">
        <f t="shared" si="1240"/>
        <v>0</v>
      </c>
      <c r="N3745" s="23"/>
      <c r="O3745" s="23"/>
    </row>
    <row r="3746" spans="1:15" ht="0.75" customHeight="1">
      <c r="A3746" s="281"/>
      <c r="B3746" s="325"/>
      <c r="C3746" s="994" t="s">
        <v>633</v>
      </c>
      <c r="D3746" s="303" t="s">
        <v>634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635</v>
      </c>
      <c r="C3747" s="346"/>
      <c r="D3747" s="286" t="s">
        <v>636</v>
      </c>
      <c r="E3747" s="40">
        <f t="shared" si="1232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799</v>
      </c>
      <c r="C3749" s="350"/>
      <c r="D3749" s="303" t="s">
        <v>638</v>
      </c>
      <c r="E3749" s="22">
        <f t="shared" si="1232"/>
        <v>0</v>
      </c>
      <c r="F3749" s="280">
        <f t="shared" ref="F3749:M3749" si="1241">F3750+F3751</f>
        <v>0</v>
      </c>
      <c r="G3749" s="280">
        <f t="shared" si="1241"/>
        <v>0</v>
      </c>
      <c r="H3749" s="280">
        <f t="shared" si="1241"/>
        <v>0</v>
      </c>
      <c r="I3749" s="280">
        <f t="shared" si="1241"/>
        <v>0</v>
      </c>
      <c r="J3749" s="280">
        <f t="shared" si="1241"/>
        <v>0</v>
      </c>
      <c r="K3749" s="280">
        <f t="shared" si="1241"/>
        <v>0</v>
      </c>
      <c r="L3749" s="280">
        <f t="shared" si="1241"/>
        <v>0</v>
      </c>
      <c r="M3749" s="280">
        <f t="shared" si="1241"/>
        <v>0</v>
      </c>
      <c r="N3749" s="23"/>
      <c r="O3749" s="23"/>
    </row>
    <row r="3750" spans="1:15" hidden="1">
      <c r="A3750" s="281"/>
      <c r="B3750" s="290" t="s">
        <v>639</v>
      </c>
      <c r="C3750" s="291"/>
      <c r="D3750" s="303" t="s">
        <v>640</v>
      </c>
      <c r="E3750" s="40">
        <f t="shared" si="1232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641</v>
      </c>
      <c r="C3751" s="292"/>
      <c r="D3751" s="286" t="s">
        <v>642</v>
      </c>
      <c r="E3751" s="40">
        <f t="shared" si="1232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917</v>
      </c>
      <c r="C3752" s="327"/>
      <c r="D3752" s="286" t="s">
        <v>644</v>
      </c>
      <c r="E3752" s="22">
        <f t="shared" si="1232"/>
        <v>0</v>
      </c>
      <c r="F3752" s="280">
        <f t="shared" ref="F3752:M3752" si="1242">F3753</f>
        <v>0</v>
      </c>
      <c r="G3752" s="280">
        <f t="shared" si="1242"/>
        <v>0</v>
      </c>
      <c r="H3752" s="280">
        <f t="shared" si="1242"/>
        <v>0</v>
      </c>
      <c r="I3752" s="280">
        <f t="shared" si="1242"/>
        <v>0</v>
      </c>
      <c r="J3752" s="280">
        <f t="shared" si="1242"/>
        <v>0</v>
      </c>
      <c r="K3752" s="280">
        <f t="shared" si="1242"/>
        <v>0</v>
      </c>
      <c r="L3752" s="280">
        <f t="shared" si="1242"/>
        <v>0</v>
      </c>
      <c r="M3752" s="280">
        <f t="shared" si="1242"/>
        <v>0</v>
      </c>
      <c r="N3752" s="23"/>
      <c r="O3752" s="23"/>
    </row>
    <row r="3753" spans="1:15">
      <c r="A3753" s="578"/>
      <c r="B3753" s="475" t="s">
        <v>645</v>
      </c>
      <c r="C3753" s="642"/>
      <c r="D3753" s="584" t="s">
        <v>646</v>
      </c>
      <c r="E3753" s="40">
        <f t="shared" si="1232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776</v>
      </c>
      <c r="B3754" s="874"/>
      <c r="C3754" s="874"/>
      <c r="D3754" s="85"/>
      <c r="E3754" s="40">
        <f t="shared" si="1232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948</v>
      </c>
      <c r="C3755" s="1082"/>
      <c r="D3755" s="27" t="s">
        <v>949</v>
      </c>
      <c r="E3755" s="22">
        <f t="shared" si="1232"/>
        <v>0</v>
      </c>
      <c r="F3755" s="28">
        <f t="shared" ref="F3755:M3755" si="1243">F3756+F3757</f>
        <v>0</v>
      </c>
      <c r="G3755" s="28">
        <f t="shared" si="1243"/>
        <v>0</v>
      </c>
      <c r="H3755" s="28">
        <f t="shared" si="1243"/>
        <v>0</v>
      </c>
      <c r="I3755" s="28">
        <f t="shared" si="1243"/>
        <v>0</v>
      </c>
      <c r="J3755" s="28">
        <f t="shared" si="1243"/>
        <v>0</v>
      </c>
      <c r="K3755" s="28">
        <f t="shared" si="1243"/>
        <v>0</v>
      </c>
      <c r="L3755" s="28">
        <f t="shared" si="1243"/>
        <v>0</v>
      </c>
      <c r="M3755" s="28">
        <f t="shared" si="1243"/>
        <v>0</v>
      </c>
      <c r="N3755" s="23"/>
      <c r="O3755" s="23"/>
    </row>
    <row r="3756" spans="1:15">
      <c r="A3756" s="46"/>
      <c r="B3756" s="877"/>
      <c r="C3756" s="37" t="s">
        <v>950</v>
      </c>
      <c r="D3756" s="879" t="s">
        <v>951</v>
      </c>
      <c r="E3756" s="40">
        <f t="shared" si="1232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952</v>
      </c>
      <c r="D3757" s="879" t="s">
        <v>953</v>
      </c>
      <c r="E3757" s="40">
        <f t="shared" si="1232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954</v>
      </c>
      <c r="C3758" s="31"/>
      <c r="D3758" s="27" t="s">
        <v>955</v>
      </c>
      <c r="E3758" s="22">
        <f t="shared" si="1232"/>
        <v>0</v>
      </c>
      <c r="F3758" s="28">
        <f t="shared" ref="F3758:M3758" si="1244">F3759+F3760</f>
        <v>0</v>
      </c>
      <c r="G3758" s="28">
        <f t="shared" si="1244"/>
        <v>0</v>
      </c>
      <c r="H3758" s="28">
        <f t="shared" si="1244"/>
        <v>0</v>
      </c>
      <c r="I3758" s="28">
        <f t="shared" si="1244"/>
        <v>0</v>
      </c>
      <c r="J3758" s="28">
        <f t="shared" si="1244"/>
        <v>0</v>
      </c>
      <c r="K3758" s="28">
        <f t="shared" si="1244"/>
        <v>0</v>
      </c>
      <c r="L3758" s="28">
        <f t="shared" si="1244"/>
        <v>0</v>
      </c>
      <c r="M3758" s="28">
        <f t="shared" si="1244"/>
        <v>0</v>
      </c>
      <c r="N3758" s="23"/>
      <c r="O3758" s="23"/>
    </row>
    <row r="3759" spans="1:15">
      <c r="A3759" s="46"/>
      <c r="B3759" s="37"/>
      <c r="C3759" s="877" t="s">
        <v>956</v>
      </c>
      <c r="D3759" s="879" t="s">
        <v>957</v>
      </c>
      <c r="E3759" s="40">
        <f t="shared" si="1232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958</v>
      </c>
      <c r="D3760" s="879" t="s">
        <v>959</v>
      </c>
      <c r="E3760" s="40">
        <f t="shared" si="1232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960</v>
      </c>
      <c r="C3761" s="877"/>
      <c r="D3761" s="85" t="s">
        <v>961</v>
      </c>
      <c r="E3761" s="40">
        <f t="shared" si="1232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962</v>
      </c>
      <c r="C3762" s="877"/>
      <c r="D3762" s="85" t="s">
        <v>963</v>
      </c>
      <c r="E3762" s="40">
        <f t="shared" si="1232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964</v>
      </c>
      <c r="C3763" s="887"/>
      <c r="D3763" s="85" t="s">
        <v>965</v>
      </c>
      <c r="E3763" s="40">
        <f t="shared" si="1232"/>
        <v>0</v>
      </c>
      <c r="F3763" s="41">
        <v>0</v>
      </c>
      <c r="G3763" s="60">
        <f>G3696+G3697</f>
        <v>0</v>
      </c>
      <c r="H3763" s="60">
        <f t="shared" ref="H3763:M3763" si="1245">H3696+H3697</f>
        <v>0</v>
      </c>
      <c r="I3763" s="60">
        <f t="shared" si="1245"/>
        <v>0</v>
      </c>
      <c r="J3763" s="60">
        <f>J3696+J3697+J3752</f>
        <v>0</v>
      </c>
      <c r="K3763" s="60">
        <f t="shared" si="1245"/>
        <v>0</v>
      </c>
      <c r="L3763" s="60">
        <f t="shared" si="1245"/>
        <v>0</v>
      </c>
      <c r="M3763" s="60">
        <f t="shared" si="1245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32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966</v>
      </c>
      <c r="B3765" s="889"/>
      <c r="C3765" s="890"/>
      <c r="D3765" s="891" t="s">
        <v>967</v>
      </c>
      <c r="E3765" s="100">
        <f t="shared" si="1232"/>
        <v>366</v>
      </c>
      <c r="F3765" s="532">
        <f t="shared" ref="F3765:M3765" si="1246">F3777+F3778+F3781</f>
        <v>0</v>
      </c>
      <c r="G3765" s="532">
        <f t="shared" si="1246"/>
        <v>100</v>
      </c>
      <c r="H3765" s="532">
        <f t="shared" si="1246"/>
        <v>100</v>
      </c>
      <c r="I3765" s="532">
        <f t="shared" si="1246"/>
        <v>100</v>
      </c>
      <c r="J3765" s="532">
        <f t="shared" si="1246"/>
        <v>66</v>
      </c>
      <c r="K3765" s="532">
        <f t="shared" si="1246"/>
        <v>366</v>
      </c>
      <c r="L3765" s="532">
        <f t="shared" si="1246"/>
        <v>366</v>
      </c>
      <c r="M3765" s="532">
        <f t="shared" si="1246"/>
        <v>366</v>
      </c>
      <c r="N3765" s="23"/>
      <c r="O3765" s="23"/>
    </row>
    <row r="3766" spans="1:15">
      <c r="A3766" s="754"/>
      <c r="B3766" s="272" t="s">
        <v>524</v>
      </c>
      <c r="C3766" s="894"/>
      <c r="D3766" s="756"/>
      <c r="E3766" s="275">
        <f t="shared" si="1232"/>
        <v>366</v>
      </c>
      <c r="F3766" s="276"/>
      <c r="G3766" s="276">
        <f t="shared" ref="G3766:M3766" si="1247">G3767</f>
        <v>100</v>
      </c>
      <c r="H3766" s="276">
        <f t="shared" si="1247"/>
        <v>100</v>
      </c>
      <c r="I3766" s="276">
        <f t="shared" si="1247"/>
        <v>100</v>
      </c>
      <c r="J3766" s="276">
        <f t="shared" si="1247"/>
        <v>66</v>
      </c>
      <c r="K3766" s="276">
        <f t="shared" si="1247"/>
        <v>366</v>
      </c>
      <c r="L3766" s="276">
        <f t="shared" si="1247"/>
        <v>366</v>
      </c>
      <c r="M3766" s="276">
        <f t="shared" si="1247"/>
        <v>366</v>
      </c>
      <c r="N3766" s="23"/>
      <c r="O3766" s="23"/>
    </row>
    <row r="3767" spans="1:15">
      <c r="A3767" s="895"/>
      <c r="B3767" s="407" t="s">
        <v>525</v>
      </c>
      <c r="C3767" s="896"/>
      <c r="D3767" s="522">
        <v>0.01</v>
      </c>
      <c r="E3767" s="154">
        <f t="shared" si="1232"/>
        <v>366</v>
      </c>
      <c r="F3767" s="155"/>
      <c r="G3767" s="155">
        <f t="shared" ref="G3767:M3767" si="1248">G3768+G3769+G3770+G3771+G3772</f>
        <v>100</v>
      </c>
      <c r="H3767" s="155">
        <f t="shared" si="1248"/>
        <v>100</v>
      </c>
      <c r="I3767" s="155">
        <f t="shared" si="1248"/>
        <v>100</v>
      </c>
      <c r="J3767" s="155">
        <f t="shared" si="1248"/>
        <v>66</v>
      </c>
      <c r="K3767" s="155">
        <f t="shared" si="1248"/>
        <v>366</v>
      </c>
      <c r="L3767" s="155">
        <f t="shared" si="1248"/>
        <v>366</v>
      </c>
      <c r="M3767" s="155">
        <f t="shared" si="1248"/>
        <v>366</v>
      </c>
      <c r="N3767" s="23"/>
      <c r="O3767" s="23"/>
    </row>
    <row r="3768" spans="1:15">
      <c r="A3768" s="897"/>
      <c r="B3768" s="898"/>
      <c r="C3768" s="761" t="s">
        <v>527</v>
      </c>
      <c r="D3768" s="899">
        <v>10</v>
      </c>
      <c r="E3768" s="154">
        <f t="shared" si="1232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529</v>
      </c>
      <c r="D3769" s="899">
        <v>20</v>
      </c>
      <c r="E3769" s="154">
        <f t="shared" si="1232"/>
        <v>366</v>
      </c>
      <c r="F3769" s="448"/>
      <c r="G3769" s="448">
        <f>G2203</f>
        <v>100</v>
      </c>
      <c r="H3769" s="448">
        <f t="shared" ref="H3769:M3769" si="1249">H2203</f>
        <v>100</v>
      </c>
      <c r="I3769" s="448">
        <f t="shared" si="1249"/>
        <v>100</v>
      </c>
      <c r="J3769" s="448">
        <f t="shared" si="1249"/>
        <v>66</v>
      </c>
      <c r="K3769" s="448">
        <f t="shared" si="1249"/>
        <v>366</v>
      </c>
      <c r="L3769" s="448">
        <f t="shared" si="1249"/>
        <v>366</v>
      </c>
      <c r="M3769" s="448">
        <f t="shared" si="1249"/>
        <v>366</v>
      </c>
      <c r="N3769" s="23"/>
      <c r="O3769" s="23"/>
    </row>
    <row r="3770" spans="1:15">
      <c r="A3770" s="897"/>
      <c r="B3770" s="421" t="s">
        <v>531</v>
      </c>
      <c r="C3770" s="900"/>
      <c r="D3770" s="899">
        <v>30</v>
      </c>
      <c r="E3770" s="154">
        <f t="shared" si="1232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538</v>
      </c>
      <c r="C3771" s="900"/>
      <c r="D3771" s="899">
        <v>40</v>
      </c>
      <c r="E3771" s="154">
        <f t="shared" si="1232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578</v>
      </c>
      <c r="C3772" s="1083"/>
      <c r="D3772" s="99">
        <v>55</v>
      </c>
      <c r="E3772" s="154">
        <f t="shared" si="1232"/>
        <v>0</v>
      </c>
      <c r="F3772" s="155"/>
      <c r="G3772" s="155">
        <f t="shared" ref="G3772:M3773" si="1250">G3773</f>
        <v>0</v>
      </c>
      <c r="H3772" s="155">
        <f t="shared" si="1250"/>
        <v>0</v>
      </c>
      <c r="I3772" s="155">
        <f t="shared" si="1250"/>
        <v>0</v>
      </c>
      <c r="J3772" s="155">
        <f t="shared" si="1250"/>
        <v>0</v>
      </c>
      <c r="K3772" s="155">
        <f t="shared" si="1250"/>
        <v>0</v>
      </c>
      <c r="L3772" s="155">
        <f t="shared" si="1250"/>
        <v>0</v>
      </c>
      <c r="M3772" s="155">
        <f t="shared" si="1250"/>
        <v>0</v>
      </c>
      <c r="N3772" s="23"/>
      <c r="O3772" s="23"/>
    </row>
    <row r="3773" spans="1:15">
      <c r="A3773" s="895"/>
      <c r="B3773" s="1084"/>
      <c r="C3773" s="351" t="s">
        <v>765</v>
      </c>
      <c r="D3773" s="99">
        <v>55.01</v>
      </c>
      <c r="E3773" s="154">
        <f t="shared" si="1232"/>
        <v>0</v>
      </c>
      <c r="F3773" s="155"/>
      <c r="G3773" s="155">
        <f t="shared" si="1250"/>
        <v>0</v>
      </c>
      <c r="H3773" s="155">
        <f t="shared" si="1250"/>
        <v>0</v>
      </c>
      <c r="I3773" s="155">
        <f t="shared" si="1250"/>
        <v>0</v>
      </c>
      <c r="J3773" s="155">
        <f t="shared" si="1250"/>
        <v>0</v>
      </c>
      <c r="K3773" s="155">
        <f t="shared" si="1250"/>
        <v>0</v>
      </c>
      <c r="L3773" s="155">
        <f t="shared" si="1250"/>
        <v>0</v>
      </c>
      <c r="M3773" s="155">
        <f t="shared" si="1250"/>
        <v>0</v>
      </c>
      <c r="N3773" s="23"/>
      <c r="O3773" s="23"/>
    </row>
    <row r="3774" spans="1:15">
      <c r="A3774" s="897"/>
      <c r="B3774" s="902"/>
      <c r="C3774" s="903" t="s">
        <v>691</v>
      </c>
      <c r="D3774" s="98" t="s">
        <v>584</v>
      </c>
      <c r="E3774" s="154">
        <f t="shared" si="1232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32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776</v>
      </c>
      <c r="B3776" s="874"/>
      <c r="C3776" s="874"/>
      <c r="D3776" s="85"/>
      <c r="E3776" s="40">
        <f t="shared" si="1232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971</v>
      </c>
      <c r="C3777" s="874"/>
      <c r="D3777" s="85" t="s">
        <v>972</v>
      </c>
      <c r="E3777" s="40">
        <f t="shared" si="1232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973</v>
      </c>
      <c r="C3778" s="877"/>
      <c r="D3778" s="85" t="s">
        <v>974</v>
      </c>
      <c r="E3778" s="22">
        <f t="shared" si="1232"/>
        <v>366</v>
      </c>
      <c r="F3778" s="28">
        <f t="shared" ref="F3778:M3778" si="1251">F3779+F3780</f>
        <v>0</v>
      </c>
      <c r="G3778" s="28">
        <f t="shared" si="1251"/>
        <v>100</v>
      </c>
      <c r="H3778" s="28">
        <f t="shared" si="1251"/>
        <v>100</v>
      </c>
      <c r="I3778" s="28">
        <f t="shared" si="1251"/>
        <v>100</v>
      </c>
      <c r="J3778" s="28">
        <f t="shared" si="1251"/>
        <v>66</v>
      </c>
      <c r="K3778" s="28">
        <f t="shared" si="1251"/>
        <v>366</v>
      </c>
      <c r="L3778" s="28">
        <f t="shared" si="1251"/>
        <v>366</v>
      </c>
      <c r="M3778" s="28">
        <f t="shared" si="1251"/>
        <v>366</v>
      </c>
      <c r="N3778" s="23"/>
      <c r="O3778" s="23"/>
    </row>
    <row r="3779" spans="1:15">
      <c r="A3779" s="46"/>
      <c r="B3779" s="877"/>
      <c r="C3779" s="877" t="s">
        <v>975</v>
      </c>
      <c r="D3779" s="85" t="s">
        <v>976</v>
      </c>
      <c r="E3779" s="40">
        <f t="shared" si="1232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977</v>
      </c>
      <c r="D3780" s="85" t="s">
        <v>978</v>
      </c>
      <c r="E3780" s="40">
        <f t="shared" si="1232"/>
        <v>366</v>
      </c>
      <c r="F3780" s="41"/>
      <c r="G3780" s="41">
        <f>G2233</f>
        <v>100</v>
      </c>
      <c r="H3780" s="41">
        <f t="shared" ref="H3780:M3780" si="1252">H2233</f>
        <v>100</v>
      </c>
      <c r="I3780" s="41">
        <f t="shared" si="1252"/>
        <v>100</v>
      </c>
      <c r="J3780" s="41">
        <f t="shared" si="1252"/>
        <v>66</v>
      </c>
      <c r="K3780" s="41">
        <f t="shared" si="1252"/>
        <v>366</v>
      </c>
      <c r="L3780" s="41">
        <f t="shared" si="1252"/>
        <v>366</v>
      </c>
      <c r="M3780" s="41">
        <f t="shared" si="1252"/>
        <v>366</v>
      </c>
      <c r="N3780" s="23"/>
      <c r="O3780" s="23"/>
    </row>
    <row r="3781" spans="1:15" ht="12" customHeight="1">
      <c r="A3781" s="46"/>
      <c r="B3781" s="877" t="s">
        <v>979</v>
      </c>
      <c r="C3781" s="877"/>
      <c r="D3781" s="85" t="s">
        <v>980</v>
      </c>
      <c r="E3781" s="40">
        <f t="shared" si="1232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32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380" t="s">
        <v>981</v>
      </c>
      <c r="B3783" s="1381"/>
      <c r="C3783" s="1381"/>
      <c r="D3783" s="910" t="s">
        <v>982</v>
      </c>
      <c r="E3783" s="911">
        <f t="shared" ref="E3783:E3846" si="1253">G3783+H3783+I3783+J3783</f>
        <v>26831</v>
      </c>
      <c r="F3783" s="912">
        <f t="shared" ref="F3783:M3783" si="1254">F3784+F3853+F3919+F3986+F4056</f>
        <v>0</v>
      </c>
      <c r="G3783" s="912">
        <f t="shared" si="1254"/>
        <v>8775</v>
      </c>
      <c r="H3783" s="912">
        <f t="shared" si="1254"/>
        <v>9575</v>
      </c>
      <c r="I3783" s="912">
        <f t="shared" si="1254"/>
        <v>6075</v>
      </c>
      <c r="J3783" s="912">
        <f t="shared" si="1254"/>
        <v>2406</v>
      </c>
      <c r="K3783" s="912">
        <f t="shared" si="1254"/>
        <v>38263</v>
      </c>
      <c r="L3783" s="912">
        <f t="shared" si="1254"/>
        <v>41187</v>
      </c>
      <c r="M3783" s="912">
        <f t="shared" si="1254"/>
        <v>41724</v>
      </c>
      <c r="N3783" s="23"/>
      <c r="O3783" s="23"/>
    </row>
    <row r="3784" spans="1:15">
      <c r="A3784" s="888" t="s">
        <v>983</v>
      </c>
      <c r="B3784" s="913"/>
      <c r="C3784" s="914"/>
      <c r="D3784" s="891" t="s">
        <v>984</v>
      </c>
      <c r="E3784" s="531">
        <f t="shared" si="1253"/>
        <v>300</v>
      </c>
      <c r="F3784" s="532">
        <f t="shared" ref="F3784:M3784" si="1255">F3846</f>
        <v>0</v>
      </c>
      <c r="G3784" s="532">
        <f t="shared" si="1255"/>
        <v>75</v>
      </c>
      <c r="H3784" s="532">
        <f t="shared" si="1255"/>
        <v>75</v>
      </c>
      <c r="I3784" s="532">
        <f t="shared" si="1255"/>
        <v>75</v>
      </c>
      <c r="J3784" s="532">
        <f t="shared" si="1255"/>
        <v>75</v>
      </c>
      <c r="K3784" s="532">
        <f t="shared" si="1255"/>
        <v>300</v>
      </c>
      <c r="L3784" s="532">
        <f t="shared" si="1255"/>
        <v>300</v>
      </c>
      <c r="M3784" s="532">
        <f t="shared" si="1255"/>
        <v>300</v>
      </c>
      <c r="N3784" s="23"/>
      <c r="O3784" s="23"/>
    </row>
    <row r="3785" spans="1:15">
      <c r="A3785" s="667"/>
      <c r="B3785" s="668" t="s">
        <v>524</v>
      </c>
      <c r="C3785" s="728"/>
      <c r="D3785" s="729"/>
      <c r="E3785" s="730">
        <f t="shared" si="1253"/>
        <v>300</v>
      </c>
      <c r="F3785" s="671">
        <f t="shared" ref="F3785:M3785" si="1256">F3786</f>
        <v>0</v>
      </c>
      <c r="G3785" s="671">
        <f t="shared" si="1256"/>
        <v>75</v>
      </c>
      <c r="H3785" s="671">
        <f t="shared" si="1256"/>
        <v>75</v>
      </c>
      <c r="I3785" s="671">
        <f t="shared" si="1256"/>
        <v>75</v>
      </c>
      <c r="J3785" s="671">
        <f t="shared" si="1256"/>
        <v>75</v>
      </c>
      <c r="K3785" s="671">
        <f t="shared" si="1256"/>
        <v>300</v>
      </c>
      <c r="L3785" s="671">
        <f t="shared" si="1256"/>
        <v>300</v>
      </c>
      <c r="M3785" s="671">
        <f t="shared" si="1256"/>
        <v>300</v>
      </c>
      <c r="N3785" s="23"/>
      <c r="O3785" s="23"/>
    </row>
    <row r="3786" spans="1:15">
      <c r="A3786" s="277"/>
      <c r="B3786" s="269" t="s">
        <v>525</v>
      </c>
      <c r="C3786" s="278"/>
      <c r="D3786" s="279" t="s">
        <v>526</v>
      </c>
      <c r="E3786" s="22">
        <f t="shared" si="1253"/>
        <v>300</v>
      </c>
      <c r="F3786" s="280">
        <f t="shared" ref="F3786:M3786" si="1257">F3787+F3788+F3789+F3794+F3798+F3800+F3812+F3818+F3825</f>
        <v>0</v>
      </c>
      <c r="G3786" s="280">
        <f t="shared" si="1257"/>
        <v>75</v>
      </c>
      <c r="H3786" s="280">
        <f t="shared" si="1257"/>
        <v>75</v>
      </c>
      <c r="I3786" s="280">
        <f t="shared" si="1257"/>
        <v>75</v>
      </c>
      <c r="J3786" s="280">
        <f t="shared" si="1257"/>
        <v>75</v>
      </c>
      <c r="K3786" s="280">
        <f t="shared" si="1257"/>
        <v>300</v>
      </c>
      <c r="L3786" s="280">
        <f t="shared" si="1257"/>
        <v>300</v>
      </c>
      <c r="M3786" s="280">
        <f t="shared" si="1257"/>
        <v>300</v>
      </c>
      <c r="N3786" s="23"/>
      <c r="O3786" s="23"/>
    </row>
    <row r="3787" spans="1:15">
      <c r="A3787" s="578"/>
      <c r="B3787" s="579"/>
      <c r="C3787" s="580" t="s">
        <v>527</v>
      </c>
      <c r="D3787" s="581" t="s">
        <v>528</v>
      </c>
      <c r="E3787" s="40">
        <f t="shared" si="1253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529</v>
      </c>
      <c r="D3788" s="584" t="s">
        <v>530</v>
      </c>
      <c r="E3788" s="94">
        <f t="shared" si="1253"/>
        <v>300</v>
      </c>
      <c r="F3788" s="63"/>
      <c r="G3788" s="218">
        <f>G2243</f>
        <v>75</v>
      </c>
      <c r="H3788" s="218">
        <f t="shared" ref="H3788:M3788" si="1258">H2243</f>
        <v>75</v>
      </c>
      <c r="I3788" s="218">
        <f t="shared" si="1258"/>
        <v>75</v>
      </c>
      <c r="J3788" s="218">
        <f t="shared" si="1258"/>
        <v>75</v>
      </c>
      <c r="K3788" s="218">
        <f t="shared" si="1258"/>
        <v>300</v>
      </c>
      <c r="L3788" s="218">
        <f t="shared" si="1258"/>
        <v>300</v>
      </c>
      <c r="M3788" s="218">
        <f t="shared" si="1258"/>
        <v>300</v>
      </c>
      <c r="N3788" s="23"/>
      <c r="O3788" s="23"/>
    </row>
    <row r="3789" spans="1:15">
      <c r="A3789" s="281"/>
      <c r="B3789" s="287" t="s">
        <v>531</v>
      </c>
      <c r="C3789" s="288"/>
      <c r="D3789" s="286" t="s">
        <v>532</v>
      </c>
      <c r="E3789" s="22">
        <f t="shared" si="1253"/>
        <v>0</v>
      </c>
      <c r="F3789" s="280">
        <f t="shared" ref="F3789:M3789" si="1259">F3790+F3791+F3792</f>
        <v>0</v>
      </c>
      <c r="G3789" s="280">
        <f t="shared" si="1259"/>
        <v>0</v>
      </c>
      <c r="H3789" s="280">
        <f t="shared" si="1259"/>
        <v>0</v>
      </c>
      <c r="I3789" s="280">
        <f t="shared" si="1259"/>
        <v>0</v>
      </c>
      <c r="J3789" s="280">
        <f t="shared" si="1259"/>
        <v>0</v>
      </c>
      <c r="K3789" s="280">
        <f t="shared" si="1259"/>
        <v>0</v>
      </c>
      <c r="L3789" s="280">
        <f t="shared" si="1259"/>
        <v>0</v>
      </c>
      <c r="M3789" s="280">
        <f t="shared" si="1259"/>
        <v>0</v>
      </c>
      <c r="N3789" s="23"/>
      <c r="O3789" s="23"/>
    </row>
    <row r="3790" spans="1:15" hidden="1">
      <c r="A3790" s="578"/>
      <c r="B3790" s="800" t="s">
        <v>533</v>
      </c>
      <c r="C3790" s="775"/>
      <c r="D3790" s="420" t="s">
        <v>534</v>
      </c>
      <c r="E3790" s="40">
        <f t="shared" si="1253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535</v>
      </c>
      <c r="C3791" s="778"/>
      <c r="D3791" s="420" t="s">
        <v>129</v>
      </c>
      <c r="E3791" s="40">
        <f t="shared" si="1253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536</v>
      </c>
      <c r="C3792" s="777"/>
      <c r="D3792" s="420" t="s">
        <v>537</v>
      </c>
      <c r="E3792" s="40">
        <f t="shared" si="1253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5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538</v>
      </c>
      <c r="C3794" s="292"/>
      <c r="D3794" s="286" t="s">
        <v>539</v>
      </c>
      <c r="E3794" s="22">
        <f t="shared" si="1253"/>
        <v>0</v>
      </c>
      <c r="F3794" s="280">
        <f t="shared" ref="F3794:M3794" si="1260">F3795+F3796+F3797</f>
        <v>0</v>
      </c>
      <c r="G3794" s="280">
        <f t="shared" si="1260"/>
        <v>0</v>
      </c>
      <c r="H3794" s="280">
        <f t="shared" si="1260"/>
        <v>0</v>
      </c>
      <c r="I3794" s="280">
        <f t="shared" si="1260"/>
        <v>0</v>
      </c>
      <c r="J3794" s="280">
        <f t="shared" si="1260"/>
        <v>0</v>
      </c>
      <c r="K3794" s="280">
        <f t="shared" si="1260"/>
        <v>0</v>
      </c>
      <c r="L3794" s="280">
        <f t="shared" si="1260"/>
        <v>0</v>
      </c>
      <c r="M3794" s="280">
        <f t="shared" si="1260"/>
        <v>0</v>
      </c>
      <c r="N3794" s="23"/>
      <c r="O3794" s="23"/>
    </row>
    <row r="3795" spans="1:15" hidden="1">
      <c r="A3795" s="578"/>
      <c r="B3795" s="923"/>
      <c r="C3795" s="926" t="s">
        <v>540</v>
      </c>
      <c r="D3795" s="584" t="s">
        <v>541</v>
      </c>
      <c r="E3795" s="40">
        <f t="shared" si="1253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542</v>
      </c>
      <c r="D3796" s="1018" t="s">
        <v>543</v>
      </c>
      <c r="E3796" s="40">
        <f t="shared" si="1253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544</v>
      </c>
      <c r="D3797" s="640" t="s">
        <v>545</v>
      </c>
      <c r="E3797" s="40">
        <f t="shared" si="1253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546</v>
      </c>
      <c r="C3798" s="1019"/>
      <c r="D3798" s="1020" t="s">
        <v>547</v>
      </c>
      <c r="E3798" s="22">
        <f t="shared" si="1253"/>
        <v>0</v>
      </c>
      <c r="F3798" s="280">
        <f t="shared" ref="F3798:M3798" si="1261">F3799</f>
        <v>0</v>
      </c>
      <c r="G3798" s="280">
        <f t="shared" si="1261"/>
        <v>0</v>
      </c>
      <c r="H3798" s="280">
        <f t="shared" si="1261"/>
        <v>0</v>
      </c>
      <c r="I3798" s="280">
        <f t="shared" si="1261"/>
        <v>0</v>
      </c>
      <c r="J3798" s="280">
        <f t="shared" si="1261"/>
        <v>0</v>
      </c>
      <c r="K3798" s="280">
        <f t="shared" si="1261"/>
        <v>0</v>
      </c>
      <c r="L3798" s="280">
        <f t="shared" si="1261"/>
        <v>0</v>
      </c>
      <c r="M3798" s="280">
        <f t="shared" si="1261"/>
        <v>0</v>
      </c>
      <c r="N3798" s="23"/>
      <c r="O3798" s="23"/>
    </row>
    <row r="3799" spans="1:15" hidden="1">
      <c r="A3799" s="578"/>
      <c r="B3799" s="475" t="s">
        <v>548</v>
      </c>
      <c r="C3799" s="1021"/>
      <c r="D3799" s="568" t="s">
        <v>549</v>
      </c>
      <c r="E3799" s="40">
        <f t="shared" si="1253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1">
      <c r="A3800" s="578"/>
      <c r="B3800" s="301"/>
      <c r="C3800" s="292" t="s">
        <v>550</v>
      </c>
      <c r="D3800" s="300" t="s">
        <v>551</v>
      </c>
      <c r="E3800" s="22">
        <f t="shared" si="1253"/>
        <v>0</v>
      </c>
      <c r="F3800" s="280">
        <f t="shared" ref="F3800:M3800" si="1262">F3801</f>
        <v>0</v>
      </c>
      <c r="G3800" s="280">
        <f t="shared" si="1262"/>
        <v>0</v>
      </c>
      <c r="H3800" s="280">
        <f t="shared" si="1262"/>
        <v>0</v>
      </c>
      <c r="I3800" s="280">
        <f t="shared" si="1262"/>
        <v>0</v>
      </c>
      <c r="J3800" s="280">
        <f t="shared" si="1262"/>
        <v>0</v>
      </c>
      <c r="K3800" s="280">
        <f t="shared" si="1262"/>
        <v>0</v>
      </c>
      <c r="L3800" s="280">
        <f t="shared" si="1262"/>
        <v>0</v>
      </c>
      <c r="M3800" s="280">
        <f t="shared" si="1262"/>
        <v>0</v>
      </c>
      <c r="N3800" s="23"/>
      <c r="O3800" s="23"/>
    </row>
    <row r="3801" spans="1:15" ht="12" customHeight="1">
      <c r="A3801" s="578"/>
      <c r="B3801" s="1389" t="s">
        <v>805</v>
      </c>
      <c r="C3801" s="1390"/>
      <c r="D3801" s="643" t="s">
        <v>553</v>
      </c>
      <c r="E3801" s="40">
        <f t="shared" si="1253"/>
        <v>0</v>
      </c>
      <c r="F3801" s="590">
        <f t="shared" ref="F3801:M3801" si="1263">F3802+F3803+F3804+F3805+F3806+F3807+F3808+F3809+F3810+F3811</f>
        <v>0</v>
      </c>
      <c r="G3801" s="590">
        <f t="shared" si="1263"/>
        <v>0</v>
      </c>
      <c r="H3801" s="590">
        <f t="shared" si="1263"/>
        <v>0</v>
      </c>
      <c r="I3801" s="590">
        <f t="shared" si="1263"/>
        <v>0</v>
      </c>
      <c r="J3801" s="590">
        <f t="shared" si="1263"/>
        <v>0</v>
      </c>
      <c r="K3801" s="590">
        <f t="shared" si="1263"/>
        <v>0</v>
      </c>
      <c r="L3801" s="590">
        <f t="shared" si="1263"/>
        <v>0</v>
      </c>
      <c r="M3801" s="590">
        <f t="shared" si="1263"/>
        <v>0</v>
      </c>
      <c r="N3801" s="23"/>
      <c r="O3801" s="23"/>
    </row>
    <row r="3802" spans="1:15" hidden="1">
      <c r="A3802" s="578"/>
      <c r="B3802" s="916"/>
      <c r="C3802" s="917" t="s">
        <v>554</v>
      </c>
      <c r="D3802" s="918" t="s">
        <v>555</v>
      </c>
      <c r="E3802" s="22">
        <f t="shared" si="1253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556</v>
      </c>
      <c r="D3803" s="640" t="s">
        <v>557</v>
      </c>
      <c r="E3803" s="22">
        <f t="shared" si="1253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558</v>
      </c>
      <c r="D3804" s="643" t="s">
        <v>559</v>
      </c>
      <c r="E3804" s="22">
        <f t="shared" si="1253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560</v>
      </c>
      <c r="D3805" s="584" t="s">
        <v>561</v>
      </c>
      <c r="E3805" s="22">
        <f t="shared" si="1253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562</v>
      </c>
      <c r="D3806" s="584" t="s">
        <v>563</v>
      </c>
      <c r="E3806" s="22">
        <f t="shared" si="1253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1" hidden="1">
      <c r="A3807" s="578"/>
      <c r="B3807" s="923"/>
      <c r="C3807" s="926" t="s">
        <v>564</v>
      </c>
      <c r="D3807" s="584" t="s">
        <v>565</v>
      </c>
      <c r="E3807" s="22">
        <f t="shared" si="1253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1" hidden="1">
      <c r="A3808" s="578"/>
      <c r="B3808" s="923"/>
      <c r="C3808" s="926" t="s">
        <v>566</v>
      </c>
      <c r="D3808" s="584" t="s">
        <v>567</v>
      </c>
      <c r="E3808" s="22">
        <f t="shared" si="1253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1" hidden="1">
      <c r="A3809" s="578"/>
      <c r="B3809" s="927"/>
      <c r="C3809" s="926" t="s">
        <v>568</v>
      </c>
      <c r="D3809" s="584" t="s">
        <v>569</v>
      </c>
      <c r="E3809" s="22">
        <f t="shared" si="1253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1" hidden="1">
      <c r="A3810" s="578"/>
      <c r="B3810" s="927"/>
      <c r="C3810" s="926" t="s">
        <v>570</v>
      </c>
      <c r="D3810" s="584" t="s">
        <v>571</v>
      </c>
      <c r="E3810" s="22">
        <f t="shared" si="1253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idden="1">
      <c r="A3811" s="578"/>
      <c r="B3811" s="927"/>
      <c r="C3811" s="926" t="s">
        <v>572</v>
      </c>
      <c r="D3811" s="584" t="s">
        <v>573</v>
      </c>
      <c r="E3811" s="22">
        <f t="shared" si="1253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578</v>
      </c>
      <c r="D3812" s="286" t="s">
        <v>579</v>
      </c>
      <c r="E3812" s="22">
        <f t="shared" si="1253"/>
        <v>0</v>
      </c>
      <c r="F3812" s="155">
        <f t="shared" ref="F3812:M3812" si="1264">F3813+F3815</f>
        <v>0</v>
      </c>
      <c r="G3812" s="155">
        <f t="shared" si="1264"/>
        <v>0</v>
      </c>
      <c r="H3812" s="155">
        <f t="shared" si="1264"/>
        <v>0</v>
      </c>
      <c r="I3812" s="155">
        <f t="shared" si="1264"/>
        <v>0</v>
      </c>
      <c r="J3812" s="155">
        <f t="shared" si="1264"/>
        <v>0</v>
      </c>
      <c r="K3812" s="155">
        <f t="shared" si="1264"/>
        <v>0</v>
      </c>
      <c r="L3812" s="155">
        <f t="shared" si="1264"/>
        <v>0</v>
      </c>
      <c r="M3812" s="155">
        <f t="shared" si="1264"/>
        <v>0</v>
      </c>
      <c r="N3812" s="23"/>
      <c r="O3812" s="23"/>
    </row>
    <row r="3813" spans="1:15">
      <c r="A3813" s="281"/>
      <c r="B3813" s="312" t="s">
        <v>580</v>
      </c>
      <c r="C3813" s="292" t="s">
        <v>765</v>
      </c>
      <c r="D3813" s="286" t="s">
        <v>582</v>
      </c>
      <c r="E3813" s="22">
        <f t="shared" si="1253"/>
        <v>0</v>
      </c>
      <c r="F3813" s="155">
        <f t="shared" ref="F3813:M3813" si="1265">F3814</f>
        <v>0</v>
      </c>
      <c r="G3813" s="155">
        <f t="shared" si="1265"/>
        <v>0</v>
      </c>
      <c r="H3813" s="155">
        <f t="shared" si="1265"/>
        <v>0</v>
      </c>
      <c r="I3813" s="155">
        <f t="shared" si="1265"/>
        <v>0</v>
      </c>
      <c r="J3813" s="155">
        <f t="shared" si="1265"/>
        <v>0</v>
      </c>
      <c r="K3813" s="155">
        <f t="shared" si="1265"/>
        <v>0</v>
      </c>
      <c r="L3813" s="155">
        <f t="shared" si="1265"/>
        <v>0</v>
      </c>
      <c r="M3813" s="155">
        <f t="shared" si="1265"/>
        <v>0</v>
      </c>
      <c r="N3813" s="23"/>
      <c r="O3813" s="23"/>
    </row>
    <row r="3814" spans="1:15">
      <c r="A3814" s="578"/>
      <c r="B3814" s="927"/>
      <c r="C3814" s="594" t="s">
        <v>691</v>
      </c>
      <c r="D3814" s="584" t="s">
        <v>584</v>
      </c>
      <c r="E3814" s="40">
        <f t="shared" si="1253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587</v>
      </c>
      <c r="C3815" s="319"/>
      <c r="D3815" s="320" t="s">
        <v>588</v>
      </c>
      <c r="E3815" s="22">
        <f t="shared" si="1253"/>
        <v>0</v>
      </c>
      <c r="F3815" s="155">
        <f t="shared" ref="F3815:M3815" si="1266">F3816+F3817</f>
        <v>0</v>
      </c>
      <c r="G3815" s="155">
        <f t="shared" si="1266"/>
        <v>0</v>
      </c>
      <c r="H3815" s="155">
        <f t="shared" si="1266"/>
        <v>0</v>
      </c>
      <c r="I3815" s="155">
        <f t="shared" si="1266"/>
        <v>0</v>
      </c>
      <c r="J3815" s="155">
        <f t="shared" si="1266"/>
        <v>0</v>
      </c>
      <c r="K3815" s="155">
        <f t="shared" si="1266"/>
        <v>0</v>
      </c>
      <c r="L3815" s="155">
        <f t="shared" si="1266"/>
        <v>0</v>
      </c>
      <c r="M3815" s="155">
        <f t="shared" si="1266"/>
        <v>0</v>
      </c>
      <c r="N3815" s="23"/>
      <c r="O3815" s="23"/>
    </row>
    <row r="3816" spans="1:15" hidden="1">
      <c r="A3816" s="578"/>
      <c r="B3816" s="928"/>
      <c r="C3816" s="929" t="s">
        <v>589</v>
      </c>
      <c r="D3816" s="930" t="s">
        <v>590</v>
      </c>
      <c r="E3816" s="40">
        <f t="shared" si="1253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591</v>
      </c>
      <c r="D3817" s="640" t="s">
        <v>592</v>
      </c>
      <c r="E3817" s="40">
        <f t="shared" si="1253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593</v>
      </c>
      <c r="C3818" s="289"/>
      <c r="D3818" s="303" t="s">
        <v>594</v>
      </c>
      <c r="E3818" s="22">
        <f t="shared" si="1253"/>
        <v>0</v>
      </c>
      <c r="F3818" s="155">
        <f t="shared" ref="F3818:M3818" si="1267">F3819</f>
        <v>0</v>
      </c>
      <c r="G3818" s="155">
        <f t="shared" si="1267"/>
        <v>0</v>
      </c>
      <c r="H3818" s="155">
        <f t="shared" si="1267"/>
        <v>0</v>
      </c>
      <c r="I3818" s="155">
        <f t="shared" si="1267"/>
        <v>0</v>
      </c>
      <c r="J3818" s="155">
        <f t="shared" si="1267"/>
        <v>0</v>
      </c>
      <c r="K3818" s="155">
        <f t="shared" si="1267"/>
        <v>0</v>
      </c>
      <c r="L3818" s="155">
        <f t="shared" si="1267"/>
        <v>0</v>
      </c>
      <c r="M3818" s="155">
        <f t="shared" si="1267"/>
        <v>0</v>
      </c>
      <c r="N3818" s="23"/>
      <c r="O3818" s="23"/>
    </row>
    <row r="3819" spans="1:15">
      <c r="A3819" s="281"/>
      <c r="B3819" s="325" t="s">
        <v>595</v>
      </c>
      <c r="C3819" s="288"/>
      <c r="D3819" s="286" t="s">
        <v>596</v>
      </c>
      <c r="E3819" s="100">
        <f t="shared" si="1253"/>
        <v>0</v>
      </c>
      <c r="F3819" s="155">
        <f t="shared" ref="F3819:M3819" si="1268">F3820+F3821+F3822+F3823</f>
        <v>0</v>
      </c>
      <c r="G3819" s="155">
        <f t="shared" si="1268"/>
        <v>0</v>
      </c>
      <c r="H3819" s="155">
        <f t="shared" si="1268"/>
        <v>0</v>
      </c>
      <c r="I3819" s="155">
        <f t="shared" si="1268"/>
        <v>0</v>
      </c>
      <c r="J3819" s="155">
        <f t="shared" si="1268"/>
        <v>0</v>
      </c>
      <c r="K3819" s="155">
        <f t="shared" si="1268"/>
        <v>0</v>
      </c>
      <c r="L3819" s="155">
        <f t="shared" si="1268"/>
        <v>0</v>
      </c>
      <c r="M3819" s="155">
        <f t="shared" si="1268"/>
        <v>0</v>
      </c>
      <c r="N3819" s="23"/>
      <c r="O3819" s="23"/>
    </row>
    <row r="3820" spans="1:15" hidden="1">
      <c r="A3820" s="281"/>
      <c r="B3820" s="326"/>
      <c r="C3820" s="288" t="s">
        <v>597</v>
      </c>
      <c r="D3820" s="286" t="s">
        <v>598</v>
      </c>
      <c r="E3820" s="22">
        <f t="shared" si="1253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599</v>
      </c>
      <c r="D3821" s="303" t="s">
        <v>600</v>
      </c>
      <c r="E3821" s="22">
        <f t="shared" si="1253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601</v>
      </c>
      <c r="D3822" s="303" t="s">
        <v>602</v>
      </c>
      <c r="E3822" s="22">
        <f t="shared" si="1253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603</v>
      </c>
      <c r="D3823" s="286" t="s">
        <v>604</v>
      </c>
      <c r="E3823" s="22">
        <f t="shared" si="1253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53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605</v>
      </c>
      <c r="C3825" s="330"/>
      <c r="D3825" s="286" t="s">
        <v>606</v>
      </c>
      <c r="E3825" s="22">
        <f t="shared" si="1253"/>
        <v>0</v>
      </c>
      <c r="F3825" s="155">
        <f t="shared" ref="F3825:M3825" si="1269">F3826+F3827+F3828+F3829+F3830+F3831+F3832+F3833+F3834</f>
        <v>0</v>
      </c>
      <c r="G3825" s="155">
        <f t="shared" si="1269"/>
        <v>0</v>
      </c>
      <c r="H3825" s="155">
        <f t="shared" si="1269"/>
        <v>0</v>
      </c>
      <c r="I3825" s="155">
        <f t="shared" si="1269"/>
        <v>0</v>
      </c>
      <c r="J3825" s="155">
        <f t="shared" si="1269"/>
        <v>0</v>
      </c>
      <c r="K3825" s="155">
        <f t="shared" si="1269"/>
        <v>0</v>
      </c>
      <c r="L3825" s="155">
        <f t="shared" si="1269"/>
        <v>0</v>
      </c>
      <c r="M3825" s="155">
        <f t="shared" si="1269"/>
        <v>0</v>
      </c>
      <c r="N3825" s="23"/>
      <c r="O3825" s="23"/>
    </row>
    <row r="3826" spans="1:15" ht="0.75" customHeight="1">
      <c r="A3826" s="578"/>
      <c r="B3826" s="936" t="s">
        <v>607</v>
      </c>
      <c r="C3826" s="935"/>
      <c r="D3826" s="584" t="s">
        <v>608</v>
      </c>
      <c r="E3826" s="40">
        <f t="shared" si="1253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609</v>
      </c>
      <c r="C3827" s="935"/>
      <c r="D3827" s="650" t="s">
        <v>610</v>
      </c>
      <c r="E3827" s="40">
        <f t="shared" si="1253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611</v>
      </c>
      <c r="C3828" s="938"/>
      <c r="D3828" s="640" t="s">
        <v>612</v>
      </c>
      <c r="E3828" s="40">
        <f t="shared" si="1253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613</v>
      </c>
      <c r="C3829" s="939"/>
      <c r="D3829" s="643" t="s">
        <v>614</v>
      </c>
      <c r="E3829" s="40">
        <f t="shared" si="1253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615</v>
      </c>
      <c r="C3830" s="939"/>
      <c r="D3830" s="643" t="s">
        <v>616</v>
      </c>
      <c r="E3830" s="40">
        <f t="shared" si="1253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617</v>
      </c>
      <c r="C3831" s="942"/>
      <c r="D3831" s="643" t="s">
        <v>618</v>
      </c>
      <c r="E3831" s="40">
        <f t="shared" si="1253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621</v>
      </c>
      <c r="C3832" s="942"/>
      <c r="D3832" s="643" t="s">
        <v>622</v>
      </c>
      <c r="E3832" s="40">
        <f t="shared" si="1253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623</v>
      </c>
      <c r="C3833" s="939"/>
      <c r="D3833" s="643" t="s">
        <v>624</v>
      </c>
      <c r="E3833" s="40">
        <f t="shared" si="1253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625</v>
      </c>
      <c r="C3834" s="939"/>
      <c r="D3834" s="643" t="s">
        <v>626</v>
      </c>
      <c r="E3834" s="40">
        <f t="shared" si="1253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629</v>
      </c>
      <c r="C3835" s="344"/>
      <c r="D3835" s="303" t="s">
        <v>630</v>
      </c>
      <c r="E3835" s="22">
        <f t="shared" si="1253"/>
        <v>0</v>
      </c>
      <c r="F3835" s="155">
        <f t="shared" ref="F3835:M3835" si="1270">F3836+F3840</f>
        <v>0</v>
      </c>
      <c r="G3835" s="155">
        <f t="shared" si="1270"/>
        <v>0</v>
      </c>
      <c r="H3835" s="155">
        <f t="shared" si="1270"/>
        <v>0</v>
      </c>
      <c r="I3835" s="155">
        <f t="shared" si="1270"/>
        <v>0</v>
      </c>
      <c r="J3835" s="155">
        <f t="shared" si="1270"/>
        <v>0</v>
      </c>
      <c r="K3835" s="155">
        <f t="shared" si="1270"/>
        <v>0</v>
      </c>
      <c r="L3835" s="155">
        <f t="shared" si="1270"/>
        <v>0</v>
      </c>
      <c r="M3835" s="155">
        <f t="shared" si="1270"/>
        <v>0</v>
      </c>
      <c r="N3835" s="23"/>
      <c r="O3835" s="23"/>
    </row>
    <row r="3836" spans="1:15">
      <c r="A3836" s="281"/>
      <c r="B3836" s="312" t="s">
        <v>631</v>
      </c>
      <c r="C3836" s="344"/>
      <c r="D3836" s="303" t="s">
        <v>632</v>
      </c>
      <c r="E3836" s="100">
        <f t="shared" si="1253"/>
        <v>0</v>
      </c>
      <c r="F3836" s="155">
        <f t="shared" ref="F3836:M3836" si="1271">F3837+F3838</f>
        <v>0</v>
      </c>
      <c r="G3836" s="155">
        <f t="shared" si="1271"/>
        <v>0</v>
      </c>
      <c r="H3836" s="155">
        <f t="shared" si="1271"/>
        <v>0</v>
      </c>
      <c r="I3836" s="155">
        <f t="shared" si="1271"/>
        <v>0</v>
      </c>
      <c r="J3836" s="155">
        <f t="shared" si="1271"/>
        <v>0</v>
      </c>
      <c r="K3836" s="155">
        <f t="shared" si="1271"/>
        <v>0</v>
      </c>
      <c r="L3836" s="155">
        <f t="shared" si="1271"/>
        <v>0</v>
      </c>
      <c r="M3836" s="155">
        <f t="shared" si="1271"/>
        <v>0</v>
      </c>
      <c r="N3836" s="23"/>
      <c r="O3836" s="23"/>
    </row>
    <row r="3837" spans="1:15" ht="0.75" customHeight="1">
      <c r="A3837" s="281"/>
      <c r="B3837" s="325"/>
      <c r="C3837" s="994" t="s">
        <v>633</v>
      </c>
      <c r="D3837" s="303" t="s">
        <v>634</v>
      </c>
      <c r="E3837" s="22">
        <f t="shared" si="1253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635</v>
      </c>
      <c r="C3838" s="346"/>
      <c r="D3838" s="286" t="s">
        <v>636</v>
      </c>
      <c r="E3838" s="22">
        <f t="shared" si="1253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53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637</v>
      </c>
      <c r="C3840" s="350"/>
      <c r="D3840" s="303" t="s">
        <v>638</v>
      </c>
      <c r="E3840" s="22">
        <f t="shared" si="1253"/>
        <v>0</v>
      </c>
      <c r="F3840" s="155">
        <f t="shared" ref="F3840:M3840" si="1272">F3841+F3842</f>
        <v>0</v>
      </c>
      <c r="G3840" s="155">
        <f t="shared" si="1272"/>
        <v>0</v>
      </c>
      <c r="H3840" s="155">
        <f t="shared" si="1272"/>
        <v>0</v>
      </c>
      <c r="I3840" s="155">
        <f t="shared" si="1272"/>
        <v>0</v>
      </c>
      <c r="J3840" s="155">
        <f t="shared" si="1272"/>
        <v>0</v>
      </c>
      <c r="K3840" s="155">
        <f t="shared" si="1272"/>
        <v>0</v>
      </c>
      <c r="L3840" s="155">
        <f t="shared" si="1272"/>
        <v>0</v>
      </c>
      <c r="M3840" s="155">
        <f t="shared" si="1272"/>
        <v>0</v>
      </c>
      <c r="N3840" s="23"/>
      <c r="O3840" s="23"/>
    </row>
    <row r="3841" spans="1:15" ht="0.75" customHeight="1">
      <c r="A3841" s="281"/>
      <c r="B3841" s="312" t="s">
        <v>639</v>
      </c>
      <c r="C3841" s="294"/>
      <c r="D3841" s="286" t="s">
        <v>640</v>
      </c>
      <c r="E3841" s="22">
        <f t="shared" si="1253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641</v>
      </c>
      <c r="C3842" s="292"/>
      <c r="D3842" s="286" t="s">
        <v>642</v>
      </c>
      <c r="E3842" s="22">
        <f t="shared" si="1253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917</v>
      </c>
      <c r="C3843" s="327"/>
      <c r="D3843" s="286" t="s">
        <v>644</v>
      </c>
      <c r="E3843" s="22">
        <f t="shared" si="1253"/>
        <v>0</v>
      </c>
      <c r="F3843" s="155">
        <f t="shared" ref="F3843:M3843" si="1273">F3844</f>
        <v>0</v>
      </c>
      <c r="G3843" s="155">
        <f t="shared" si="1273"/>
        <v>0</v>
      </c>
      <c r="H3843" s="155">
        <f t="shared" si="1273"/>
        <v>0</v>
      </c>
      <c r="I3843" s="155">
        <f t="shared" si="1273"/>
        <v>0</v>
      </c>
      <c r="J3843" s="155">
        <f t="shared" si="1273"/>
        <v>0</v>
      </c>
      <c r="K3843" s="155">
        <f t="shared" si="1273"/>
        <v>0</v>
      </c>
      <c r="L3843" s="155">
        <f t="shared" si="1273"/>
        <v>0</v>
      </c>
      <c r="M3843" s="155">
        <f t="shared" si="1273"/>
        <v>0</v>
      </c>
      <c r="N3843" s="23"/>
      <c r="O3843" s="23"/>
    </row>
    <row r="3844" spans="1:15">
      <c r="A3844" s="578"/>
      <c r="B3844" s="951" t="s">
        <v>645</v>
      </c>
      <c r="C3844" s="642"/>
      <c r="D3844" s="584" t="s">
        <v>646</v>
      </c>
      <c r="E3844" s="40">
        <f t="shared" si="1253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776</v>
      </c>
      <c r="B3845" s="874"/>
      <c r="C3845" s="874"/>
      <c r="D3845" s="1085"/>
      <c r="E3845" s="22">
        <f t="shared" si="1253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986</v>
      </c>
      <c r="B3846" s="207"/>
      <c r="C3846" s="85"/>
      <c r="D3846" s="85" t="s">
        <v>987</v>
      </c>
      <c r="E3846" s="22">
        <f t="shared" si="1253"/>
        <v>300</v>
      </c>
      <c r="F3846" s="28">
        <f t="shared" ref="F3846:M3846" si="1274">F3848+F3849+F3850+F3851</f>
        <v>0</v>
      </c>
      <c r="G3846" s="28">
        <f t="shared" si="1274"/>
        <v>75</v>
      </c>
      <c r="H3846" s="28">
        <f t="shared" si="1274"/>
        <v>75</v>
      </c>
      <c r="I3846" s="28">
        <f t="shared" si="1274"/>
        <v>75</v>
      </c>
      <c r="J3846" s="28">
        <f t="shared" si="1274"/>
        <v>75</v>
      </c>
      <c r="K3846" s="28">
        <f t="shared" si="1274"/>
        <v>300</v>
      </c>
      <c r="L3846" s="28">
        <f t="shared" si="1274"/>
        <v>300</v>
      </c>
      <c r="M3846" s="28">
        <f t="shared" si="1274"/>
        <v>300</v>
      </c>
      <c r="N3846" s="23"/>
      <c r="O3846" s="23"/>
    </row>
    <row r="3847" spans="1:15">
      <c r="A3847" s="1080"/>
      <c r="B3847" s="1245" t="s">
        <v>986</v>
      </c>
      <c r="C3847" s="1245"/>
      <c r="D3847" s="27" t="s">
        <v>987</v>
      </c>
      <c r="E3847" s="22">
        <f t="shared" ref="E3847:E3910" si="1275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988</v>
      </c>
      <c r="D3848" s="879" t="s">
        <v>989</v>
      </c>
      <c r="E3848" s="40">
        <f t="shared" si="1275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990</v>
      </c>
      <c r="D3849" s="879" t="s">
        <v>991</v>
      </c>
      <c r="E3849" s="40">
        <f t="shared" si="1275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992</v>
      </c>
      <c r="D3850" s="879" t="s">
        <v>993</v>
      </c>
      <c r="E3850" s="40">
        <f t="shared" si="1275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994</v>
      </c>
      <c r="D3851" s="879" t="s">
        <v>995</v>
      </c>
      <c r="E3851" s="40">
        <f t="shared" si="1275"/>
        <v>300</v>
      </c>
      <c r="F3851" s="41"/>
      <c r="G3851" s="60">
        <f>G3788</f>
        <v>75</v>
      </c>
      <c r="H3851" s="60">
        <f t="shared" ref="H3851:M3851" si="1276">H3788</f>
        <v>75</v>
      </c>
      <c r="I3851" s="60">
        <f t="shared" si="1276"/>
        <v>75</v>
      </c>
      <c r="J3851" s="60">
        <f t="shared" si="1276"/>
        <v>75</v>
      </c>
      <c r="K3851" s="60">
        <f t="shared" si="1276"/>
        <v>300</v>
      </c>
      <c r="L3851" s="60">
        <f t="shared" si="1276"/>
        <v>300</v>
      </c>
      <c r="M3851" s="60">
        <f t="shared" si="1276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75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996</v>
      </c>
      <c r="B3853" s="883"/>
      <c r="C3853" s="884"/>
      <c r="D3853" s="665" t="s">
        <v>642</v>
      </c>
      <c r="E3853" s="22">
        <f t="shared" si="1275"/>
        <v>0</v>
      </c>
      <c r="F3853" s="666">
        <f t="shared" ref="F3853:M3853" si="1277">F3915+F3916+F3917</f>
        <v>0</v>
      </c>
      <c r="G3853" s="666">
        <f t="shared" si="1277"/>
        <v>0</v>
      </c>
      <c r="H3853" s="666">
        <f t="shared" si="1277"/>
        <v>0</v>
      </c>
      <c r="I3853" s="666">
        <f>I3915+I3916+I3917</f>
        <v>0</v>
      </c>
      <c r="J3853" s="666">
        <f t="shared" si="1277"/>
        <v>0</v>
      </c>
      <c r="K3853" s="666">
        <f t="shared" si="1277"/>
        <v>0</v>
      </c>
      <c r="L3853" s="666">
        <f t="shared" si="1277"/>
        <v>0</v>
      </c>
      <c r="M3853" s="666">
        <f t="shared" si="1277"/>
        <v>0</v>
      </c>
      <c r="N3853" s="23"/>
      <c r="O3853" s="23"/>
    </row>
    <row r="3854" spans="1:15">
      <c r="A3854" s="667"/>
      <c r="B3854" s="668" t="s">
        <v>524</v>
      </c>
      <c r="C3854" s="886"/>
      <c r="D3854" s="670"/>
      <c r="E3854" s="730">
        <f t="shared" si="1275"/>
        <v>0</v>
      </c>
      <c r="F3854" s="671">
        <f t="shared" ref="F3854:M3854" si="1278">F3855</f>
        <v>0</v>
      </c>
      <c r="G3854" s="671">
        <f t="shared" si="1278"/>
        <v>0</v>
      </c>
      <c r="H3854" s="671">
        <f t="shared" si="1278"/>
        <v>0</v>
      </c>
      <c r="I3854" s="671">
        <f t="shared" si="1278"/>
        <v>0</v>
      </c>
      <c r="J3854" s="671">
        <f t="shared" si="1278"/>
        <v>0</v>
      </c>
      <c r="K3854" s="671">
        <f t="shared" si="1278"/>
        <v>0</v>
      </c>
      <c r="L3854" s="671">
        <f t="shared" si="1278"/>
        <v>0</v>
      </c>
      <c r="M3854" s="671">
        <f t="shared" si="1278"/>
        <v>0</v>
      </c>
      <c r="N3854" s="23"/>
      <c r="O3854" s="23"/>
    </row>
    <row r="3855" spans="1:15">
      <c r="A3855" s="277"/>
      <c r="B3855" s="269" t="s">
        <v>525</v>
      </c>
      <c r="C3855" s="278"/>
      <c r="D3855" s="279" t="s">
        <v>526</v>
      </c>
      <c r="E3855" s="22">
        <f t="shared" si="1275"/>
        <v>0</v>
      </c>
      <c r="F3855" s="280">
        <f t="shared" ref="F3855:M3855" si="1279">F3856+F3857+F3858+F3863+F3867+F3869+F3881+F3887+F3894</f>
        <v>0</v>
      </c>
      <c r="G3855" s="280">
        <f t="shared" si="1279"/>
        <v>0</v>
      </c>
      <c r="H3855" s="280">
        <f t="shared" si="1279"/>
        <v>0</v>
      </c>
      <c r="I3855" s="280">
        <f t="shared" si="1279"/>
        <v>0</v>
      </c>
      <c r="J3855" s="280">
        <f t="shared" si="1279"/>
        <v>0</v>
      </c>
      <c r="K3855" s="280">
        <f t="shared" si="1279"/>
        <v>0</v>
      </c>
      <c r="L3855" s="280">
        <f t="shared" si="1279"/>
        <v>0</v>
      </c>
      <c r="M3855" s="280">
        <f t="shared" si="1279"/>
        <v>0</v>
      </c>
      <c r="N3855" s="23"/>
      <c r="O3855" s="23"/>
    </row>
    <row r="3856" spans="1:15">
      <c r="A3856" s="578"/>
      <c r="B3856" s="579"/>
      <c r="C3856" s="580" t="s">
        <v>527</v>
      </c>
      <c r="D3856" s="581" t="s">
        <v>528</v>
      </c>
      <c r="E3856" s="40">
        <f t="shared" si="1275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529</v>
      </c>
      <c r="D3857" s="584" t="s">
        <v>530</v>
      </c>
      <c r="E3857" s="40">
        <f t="shared" si="1275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531</v>
      </c>
      <c r="C3858" s="288"/>
      <c r="D3858" s="286" t="s">
        <v>532</v>
      </c>
      <c r="E3858" s="22">
        <f t="shared" si="1275"/>
        <v>0</v>
      </c>
      <c r="F3858" s="280">
        <f t="shared" ref="F3858:M3858" si="1280">F3859+F3860+F3861</f>
        <v>0</v>
      </c>
      <c r="G3858" s="280">
        <f t="shared" si="1280"/>
        <v>0</v>
      </c>
      <c r="H3858" s="280">
        <f t="shared" si="1280"/>
        <v>0</v>
      </c>
      <c r="I3858" s="280">
        <f t="shared" si="1280"/>
        <v>0</v>
      </c>
      <c r="J3858" s="280">
        <f t="shared" si="1280"/>
        <v>0</v>
      </c>
      <c r="K3858" s="280">
        <f t="shared" si="1280"/>
        <v>0</v>
      </c>
      <c r="L3858" s="280">
        <f t="shared" si="1280"/>
        <v>0</v>
      </c>
      <c r="M3858" s="280">
        <f t="shared" si="1280"/>
        <v>0</v>
      </c>
      <c r="N3858" s="23"/>
      <c r="O3858" s="23"/>
    </row>
    <row r="3859" spans="1:15" hidden="1">
      <c r="A3859" s="281"/>
      <c r="B3859" s="324" t="s">
        <v>533</v>
      </c>
      <c r="C3859" s="288"/>
      <c r="D3859" s="286" t="s">
        <v>534</v>
      </c>
      <c r="E3859" s="22">
        <f t="shared" si="1275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535</v>
      </c>
      <c r="C3860" s="294"/>
      <c r="D3860" s="286" t="s">
        <v>129</v>
      </c>
      <c r="E3860" s="22">
        <f t="shared" si="1275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536</v>
      </c>
      <c r="C3861" s="292"/>
      <c r="D3861" s="286" t="s">
        <v>537</v>
      </c>
      <c r="E3861" s="22">
        <f t="shared" si="1275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75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538</v>
      </c>
      <c r="C3863" s="292"/>
      <c r="D3863" s="286" t="s">
        <v>539</v>
      </c>
      <c r="E3863" s="22">
        <f t="shared" si="1275"/>
        <v>0</v>
      </c>
      <c r="F3863" s="280">
        <f t="shared" ref="F3863:M3863" si="1281">F3864+F3865+F3866</f>
        <v>0</v>
      </c>
      <c r="G3863" s="280">
        <f t="shared" si="1281"/>
        <v>0</v>
      </c>
      <c r="H3863" s="280">
        <f t="shared" si="1281"/>
        <v>0</v>
      </c>
      <c r="I3863" s="280">
        <f t="shared" si="1281"/>
        <v>0</v>
      </c>
      <c r="J3863" s="280">
        <f t="shared" si="1281"/>
        <v>0</v>
      </c>
      <c r="K3863" s="280">
        <f t="shared" si="1281"/>
        <v>0</v>
      </c>
      <c r="L3863" s="280">
        <f t="shared" si="1281"/>
        <v>0</v>
      </c>
      <c r="M3863" s="280">
        <f t="shared" si="1281"/>
        <v>0</v>
      </c>
      <c r="N3863" s="23"/>
      <c r="O3863" s="23"/>
    </row>
    <row r="3864" spans="1:15" ht="0.75" customHeight="1">
      <c r="A3864" s="281"/>
      <c r="B3864" s="289"/>
      <c r="C3864" s="292" t="s">
        <v>540</v>
      </c>
      <c r="D3864" s="286" t="s">
        <v>541</v>
      </c>
      <c r="E3864" s="22">
        <f t="shared" si="1275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542</v>
      </c>
      <c r="D3865" s="295" t="s">
        <v>543</v>
      </c>
      <c r="E3865" s="22">
        <f t="shared" si="1275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544</v>
      </c>
      <c r="D3866" s="297" t="s">
        <v>545</v>
      </c>
      <c r="E3866" s="22">
        <f t="shared" si="1275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546</v>
      </c>
      <c r="C3867" s="299"/>
      <c r="D3867" s="300" t="s">
        <v>547</v>
      </c>
      <c r="E3867" s="22">
        <f t="shared" si="1275"/>
        <v>0</v>
      </c>
      <c r="F3867" s="280">
        <f t="shared" ref="F3867:M3867" si="1282">F3868</f>
        <v>0</v>
      </c>
      <c r="G3867" s="280">
        <f t="shared" si="1282"/>
        <v>0</v>
      </c>
      <c r="H3867" s="280">
        <f t="shared" si="1282"/>
        <v>0</v>
      </c>
      <c r="I3867" s="280">
        <f t="shared" si="1282"/>
        <v>0</v>
      </c>
      <c r="J3867" s="280">
        <f t="shared" si="1282"/>
        <v>0</v>
      </c>
      <c r="K3867" s="280">
        <f t="shared" si="1282"/>
        <v>0</v>
      </c>
      <c r="L3867" s="280">
        <f t="shared" si="1282"/>
        <v>0</v>
      </c>
      <c r="M3867" s="280">
        <f t="shared" si="1282"/>
        <v>0</v>
      </c>
      <c r="N3867" s="23"/>
      <c r="O3867" s="23"/>
    </row>
    <row r="3868" spans="1:15" hidden="1">
      <c r="A3868" s="281"/>
      <c r="B3868" s="298" t="s">
        <v>548</v>
      </c>
      <c r="C3868" s="302"/>
      <c r="D3868" s="300" t="s">
        <v>549</v>
      </c>
      <c r="E3868" s="22">
        <f t="shared" si="1275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550</v>
      </c>
      <c r="D3869" s="300" t="s">
        <v>551</v>
      </c>
      <c r="E3869" s="22">
        <f t="shared" si="1275"/>
        <v>0</v>
      </c>
      <c r="F3869" s="280">
        <f t="shared" ref="F3869:M3869" si="1283">F3870</f>
        <v>0</v>
      </c>
      <c r="G3869" s="280">
        <f t="shared" si="1283"/>
        <v>0</v>
      </c>
      <c r="H3869" s="280">
        <f t="shared" si="1283"/>
        <v>0</v>
      </c>
      <c r="I3869" s="280">
        <f t="shared" si="1283"/>
        <v>0</v>
      </c>
      <c r="J3869" s="280">
        <f t="shared" si="1283"/>
        <v>0</v>
      </c>
      <c r="K3869" s="280">
        <f t="shared" si="1283"/>
        <v>0</v>
      </c>
      <c r="L3869" s="280">
        <f t="shared" si="1283"/>
        <v>0</v>
      </c>
      <c r="M3869" s="280">
        <f t="shared" si="1283"/>
        <v>0</v>
      </c>
      <c r="N3869" s="23"/>
      <c r="O3869" s="23"/>
    </row>
    <row r="3870" spans="1:15">
      <c r="A3870" s="281"/>
      <c r="B3870" s="1304" t="s">
        <v>1058</v>
      </c>
      <c r="C3870" s="1305"/>
      <c r="D3870" s="303" t="s">
        <v>553</v>
      </c>
      <c r="E3870" s="22">
        <f t="shared" si="1275"/>
        <v>0</v>
      </c>
      <c r="F3870" s="280">
        <f t="shared" ref="F3870:M3870" si="1284">F3871+F3872+F3873+F3874+F3875+F3876+F3877+F3878+F3879+F3880</f>
        <v>0</v>
      </c>
      <c r="G3870" s="280">
        <f t="shared" si="1284"/>
        <v>0</v>
      </c>
      <c r="H3870" s="280">
        <f t="shared" si="1284"/>
        <v>0</v>
      </c>
      <c r="I3870" s="280">
        <f t="shared" si="1284"/>
        <v>0</v>
      </c>
      <c r="J3870" s="280">
        <f t="shared" si="1284"/>
        <v>0</v>
      </c>
      <c r="K3870" s="280">
        <f t="shared" si="1284"/>
        <v>0</v>
      </c>
      <c r="L3870" s="280">
        <f t="shared" si="1284"/>
        <v>0</v>
      </c>
      <c r="M3870" s="280">
        <f t="shared" si="1284"/>
        <v>0</v>
      </c>
      <c r="N3870" s="23"/>
      <c r="O3870" s="23"/>
    </row>
    <row r="3871" spans="1:15" hidden="1">
      <c r="A3871" s="281"/>
      <c r="B3871" s="304"/>
      <c r="C3871" s="305" t="s">
        <v>554</v>
      </c>
      <c r="D3871" s="306" t="s">
        <v>555</v>
      </c>
      <c r="E3871" s="22">
        <f t="shared" si="1275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556</v>
      </c>
      <c r="D3872" s="297" t="s">
        <v>557</v>
      </c>
      <c r="E3872" s="22">
        <f t="shared" si="1275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558</v>
      </c>
      <c r="D3873" s="303" t="s">
        <v>559</v>
      </c>
      <c r="E3873" s="22">
        <f t="shared" si="1275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560</v>
      </c>
      <c r="D3874" s="286" t="s">
        <v>561</v>
      </c>
      <c r="E3874" s="22">
        <f t="shared" si="1275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562</v>
      </c>
      <c r="D3875" s="286" t="s">
        <v>563</v>
      </c>
      <c r="E3875" s="22">
        <f t="shared" si="1275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1" hidden="1">
      <c r="A3876" s="281"/>
      <c r="B3876" s="289"/>
      <c r="C3876" s="292" t="s">
        <v>564</v>
      </c>
      <c r="D3876" s="286" t="s">
        <v>565</v>
      </c>
      <c r="E3876" s="22">
        <f t="shared" si="1275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1" hidden="1">
      <c r="A3877" s="281"/>
      <c r="B3877" s="289"/>
      <c r="C3877" s="292" t="s">
        <v>566</v>
      </c>
      <c r="D3877" s="286" t="s">
        <v>567</v>
      </c>
      <c r="E3877" s="22">
        <f t="shared" si="1275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1" hidden="1">
      <c r="A3878" s="281"/>
      <c r="B3878" s="312"/>
      <c r="C3878" s="292" t="s">
        <v>568</v>
      </c>
      <c r="D3878" s="286" t="s">
        <v>569</v>
      </c>
      <c r="E3878" s="22">
        <f t="shared" si="1275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1" hidden="1">
      <c r="A3879" s="281"/>
      <c r="B3879" s="312"/>
      <c r="C3879" s="292" t="s">
        <v>570</v>
      </c>
      <c r="D3879" s="286" t="s">
        <v>571</v>
      </c>
      <c r="E3879" s="22">
        <f t="shared" si="1275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idden="1">
      <c r="A3880" s="281"/>
      <c r="B3880" s="312"/>
      <c r="C3880" s="292" t="s">
        <v>572</v>
      </c>
      <c r="D3880" s="286" t="s">
        <v>573</v>
      </c>
      <c r="E3880" s="22">
        <f t="shared" si="1275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578</v>
      </c>
      <c r="D3881" s="286" t="s">
        <v>579</v>
      </c>
      <c r="E3881" s="22">
        <f t="shared" si="1275"/>
        <v>0</v>
      </c>
      <c r="F3881" s="280">
        <f t="shared" ref="F3881:M3881" si="1285">F3882+F3884</f>
        <v>0</v>
      </c>
      <c r="G3881" s="280">
        <f t="shared" si="1285"/>
        <v>0</v>
      </c>
      <c r="H3881" s="280">
        <f t="shared" si="1285"/>
        <v>0</v>
      </c>
      <c r="I3881" s="280">
        <f t="shared" si="1285"/>
        <v>0</v>
      </c>
      <c r="J3881" s="280">
        <f t="shared" si="1285"/>
        <v>0</v>
      </c>
      <c r="K3881" s="280">
        <f t="shared" si="1285"/>
        <v>0</v>
      </c>
      <c r="L3881" s="280">
        <f t="shared" si="1285"/>
        <v>0</v>
      </c>
      <c r="M3881" s="280">
        <f t="shared" si="1285"/>
        <v>0</v>
      </c>
      <c r="N3881" s="23"/>
      <c r="O3881" s="23"/>
    </row>
    <row r="3882" spans="1:15">
      <c r="A3882" s="281"/>
      <c r="B3882" s="312" t="s">
        <v>580</v>
      </c>
      <c r="C3882" s="292" t="s">
        <v>581</v>
      </c>
      <c r="D3882" s="286" t="s">
        <v>582</v>
      </c>
      <c r="E3882" s="22">
        <f t="shared" si="1275"/>
        <v>0</v>
      </c>
      <c r="F3882" s="280">
        <f t="shared" ref="F3882:M3882" si="1286">F3883</f>
        <v>0</v>
      </c>
      <c r="G3882" s="280">
        <f t="shared" si="1286"/>
        <v>0</v>
      </c>
      <c r="H3882" s="280">
        <f t="shared" si="1286"/>
        <v>0</v>
      </c>
      <c r="I3882" s="280">
        <f t="shared" si="1286"/>
        <v>0</v>
      </c>
      <c r="J3882" s="280">
        <f t="shared" si="1286"/>
        <v>0</v>
      </c>
      <c r="K3882" s="280">
        <f t="shared" si="1286"/>
        <v>0</v>
      </c>
      <c r="L3882" s="280">
        <f t="shared" si="1286"/>
        <v>0</v>
      </c>
      <c r="M3882" s="280">
        <f t="shared" si="1286"/>
        <v>0</v>
      </c>
      <c r="N3882" s="23"/>
      <c r="O3882" s="23"/>
    </row>
    <row r="3883" spans="1:15">
      <c r="A3883" s="281"/>
      <c r="B3883" s="312"/>
      <c r="C3883" s="294" t="s">
        <v>783</v>
      </c>
      <c r="D3883" s="286" t="s">
        <v>784</v>
      </c>
      <c r="E3883" s="22">
        <f t="shared" si="1275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587</v>
      </c>
      <c r="C3884" s="319"/>
      <c r="D3884" s="320" t="s">
        <v>588</v>
      </c>
      <c r="E3884" s="22">
        <f t="shared" si="1275"/>
        <v>0</v>
      </c>
      <c r="F3884" s="280">
        <f t="shared" ref="F3884:M3884" si="1287">F3885+F3886</f>
        <v>0</v>
      </c>
      <c r="G3884" s="280">
        <f t="shared" si="1287"/>
        <v>0</v>
      </c>
      <c r="H3884" s="280">
        <f t="shared" si="1287"/>
        <v>0</v>
      </c>
      <c r="I3884" s="280">
        <f t="shared" si="1287"/>
        <v>0</v>
      </c>
      <c r="J3884" s="280">
        <f t="shared" si="1287"/>
        <v>0</v>
      </c>
      <c r="K3884" s="280">
        <f t="shared" si="1287"/>
        <v>0</v>
      </c>
      <c r="L3884" s="280">
        <f t="shared" si="1287"/>
        <v>0</v>
      </c>
      <c r="M3884" s="280">
        <f t="shared" si="1287"/>
        <v>0</v>
      </c>
      <c r="N3884" s="23"/>
      <c r="O3884" s="23"/>
    </row>
    <row r="3885" spans="1:15" ht="0.75" customHeight="1">
      <c r="A3885" s="281"/>
      <c r="B3885" s="318"/>
      <c r="C3885" s="319" t="s">
        <v>589</v>
      </c>
      <c r="D3885" s="320" t="s">
        <v>590</v>
      </c>
      <c r="E3885" s="22">
        <f t="shared" si="1275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591</v>
      </c>
      <c r="D3886" s="297" t="s">
        <v>592</v>
      </c>
      <c r="E3886" s="22">
        <f t="shared" si="1275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593</v>
      </c>
      <c r="C3887" s="289"/>
      <c r="D3887" s="303" t="s">
        <v>594</v>
      </c>
      <c r="E3887" s="22">
        <f t="shared" si="1275"/>
        <v>0</v>
      </c>
      <c r="F3887" s="280">
        <f t="shared" ref="F3887:M3887" si="1288">F3888</f>
        <v>0</v>
      </c>
      <c r="G3887" s="280">
        <f t="shared" si="1288"/>
        <v>0</v>
      </c>
      <c r="H3887" s="280">
        <f t="shared" si="1288"/>
        <v>0</v>
      </c>
      <c r="I3887" s="280">
        <f t="shared" si="1288"/>
        <v>0</v>
      </c>
      <c r="J3887" s="280">
        <f t="shared" si="1288"/>
        <v>0</v>
      </c>
      <c r="K3887" s="280">
        <f t="shared" si="1288"/>
        <v>0</v>
      </c>
      <c r="L3887" s="280">
        <f t="shared" si="1288"/>
        <v>0</v>
      </c>
      <c r="M3887" s="280">
        <f t="shared" si="1288"/>
        <v>0</v>
      </c>
      <c r="N3887" s="23"/>
      <c r="O3887" s="23"/>
    </row>
    <row r="3888" spans="1:15">
      <c r="A3888" s="281"/>
      <c r="B3888" s="325" t="s">
        <v>595</v>
      </c>
      <c r="C3888" s="288"/>
      <c r="D3888" s="286" t="s">
        <v>596</v>
      </c>
      <c r="E3888" s="22">
        <f t="shared" si="1275"/>
        <v>0</v>
      </c>
      <c r="F3888" s="280">
        <f t="shared" ref="F3888:M3888" si="1289">F3889+F3890+F3891+F3892</f>
        <v>0</v>
      </c>
      <c r="G3888" s="280">
        <f t="shared" si="1289"/>
        <v>0</v>
      </c>
      <c r="H3888" s="280">
        <f t="shared" si="1289"/>
        <v>0</v>
      </c>
      <c r="I3888" s="280">
        <f t="shared" si="1289"/>
        <v>0</v>
      </c>
      <c r="J3888" s="280">
        <f t="shared" si="1289"/>
        <v>0</v>
      </c>
      <c r="K3888" s="280">
        <f t="shared" si="1289"/>
        <v>0</v>
      </c>
      <c r="L3888" s="280">
        <f t="shared" si="1289"/>
        <v>0</v>
      </c>
      <c r="M3888" s="280">
        <f t="shared" si="1289"/>
        <v>0</v>
      </c>
      <c r="N3888" s="23"/>
      <c r="O3888" s="23"/>
    </row>
    <row r="3889" spans="1:15" ht="0.75" customHeight="1">
      <c r="A3889" s="281"/>
      <c r="B3889" s="326"/>
      <c r="C3889" s="288" t="s">
        <v>597</v>
      </c>
      <c r="D3889" s="286" t="s">
        <v>598</v>
      </c>
      <c r="E3889" s="22">
        <f t="shared" si="1275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599</v>
      </c>
      <c r="D3890" s="303" t="s">
        <v>600</v>
      </c>
      <c r="E3890" s="22">
        <f t="shared" si="1275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601</v>
      </c>
      <c r="D3891" s="303" t="s">
        <v>602</v>
      </c>
      <c r="E3891" s="22">
        <f t="shared" si="1275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603</v>
      </c>
      <c r="D3892" s="286" t="s">
        <v>604</v>
      </c>
      <c r="E3892" s="22">
        <f t="shared" si="1275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75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605</v>
      </c>
      <c r="C3894" s="330"/>
      <c r="D3894" s="286" t="s">
        <v>606</v>
      </c>
      <c r="E3894" s="22">
        <f t="shared" si="1275"/>
        <v>0</v>
      </c>
      <c r="F3894" s="280">
        <f t="shared" ref="F3894:M3894" si="1290">F3895+F3896+F3897+F3898+F3899+F3900+F3901+F3902+F3903</f>
        <v>0</v>
      </c>
      <c r="G3894" s="280">
        <f t="shared" si="1290"/>
        <v>0</v>
      </c>
      <c r="H3894" s="280">
        <f t="shared" si="1290"/>
        <v>0</v>
      </c>
      <c r="I3894" s="280">
        <f t="shared" si="1290"/>
        <v>0</v>
      </c>
      <c r="J3894" s="280">
        <f t="shared" si="1290"/>
        <v>0</v>
      </c>
      <c r="K3894" s="280">
        <f t="shared" si="1290"/>
        <v>0</v>
      </c>
      <c r="L3894" s="280">
        <f t="shared" si="1290"/>
        <v>0</v>
      </c>
      <c r="M3894" s="280">
        <f t="shared" si="1290"/>
        <v>0</v>
      </c>
      <c r="N3894" s="23"/>
      <c r="O3894" s="23"/>
    </row>
    <row r="3895" spans="1:15" hidden="1">
      <c r="A3895" s="281"/>
      <c r="B3895" s="287" t="s">
        <v>607</v>
      </c>
      <c r="C3895" s="330"/>
      <c r="D3895" s="286" t="s">
        <v>608</v>
      </c>
      <c r="E3895" s="22">
        <f t="shared" si="1275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609</v>
      </c>
      <c r="C3896" s="330"/>
      <c r="D3896" s="366" t="s">
        <v>610</v>
      </c>
      <c r="E3896" s="22">
        <f t="shared" si="1275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611</v>
      </c>
      <c r="C3897" s="1026"/>
      <c r="D3897" s="297" t="s">
        <v>612</v>
      </c>
      <c r="E3897" s="22">
        <f t="shared" si="1275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613</v>
      </c>
      <c r="C3898" s="291"/>
      <c r="D3898" s="303" t="s">
        <v>614</v>
      </c>
      <c r="E3898" s="22">
        <f t="shared" si="1275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615</v>
      </c>
      <c r="C3899" s="291"/>
      <c r="D3899" s="303" t="s">
        <v>616</v>
      </c>
      <c r="E3899" s="22">
        <f t="shared" si="1275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617</v>
      </c>
      <c r="C3900" s="1028"/>
      <c r="D3900" s="303" t="s">
        <v>618</v>
      </c>
      <c r="E3900" s="22">
        <f t="shared" si="1275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621</v>
      </c>
      <c r="C3901" s="1028"/>
      <c r="D3901" s="303" t="s">
        <v>622</v>
      </c>
      <c r="E3901" s="22">
        <f t="shared" si="1275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623</v>
      </c>
      <c r="C3902" s="291"/>
      <c r="D3902" s="303" t="s">
        <v>624</v>
      </c>
      <c r="E3902" s="22">
        <f t="shared" si="1275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625</v>
      </c>
      <c r="C3903" s="291"/>
      <c r="D3903" s="303" t="s">
        <v>626</v>
      </c>
      <c r="E3903" s="22">
        <f t="shared" si="1275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629</v>
      </c>
      <c r="C3904" s="344"/>
      <c r="D3904" s="303" t="s">
        <v>630</v>
      </c>
      <c r="E3904" s="22">
        <f t="shared" si="1275"/>
        <v>0</v>
      </c>
      <c r="F3904" s="280">
        <f t="shared" ref="F3904:M3904" si="1291">F3905+F3909</f>
        <v>0</v>
      </c>
      <c r="G3904" s="280">
        <f t="shared" si="1291"/>
        <v>0</v>
      </c>
      <c r="H3904" s="280">
        <f t="shared" si="1291"/>
        <v>0</v>
      </c>
      <c r="I3904" s="280">
        <f t="shared" si="1291"/>
        <v>0</v>
      </c>
      <c r="J3904" s="280">
        <f t="shared" si="1291"/>
        <v>0</v>
      </c>
      <c r="K3904" s="280">
        <f t="shared" si="1291"/>
        <v>0</v>
      </c>
      <c r="L3904" s="280">
        <f t="shared" si="1291"/>
        <v>0</v>
      </c>
      <c r="M3904" s="280">
        <f t="shared" si="1291"/>
        <v>0</v>
      </c>
      <c r="N3904" s="23"/>
      <c r="O3904" s="23"/>
    </row>
    <row r="3905" spans="1:15">
      <c r="A3905" s="281"/>
      <c r="B3905" s="312" t="s">
        <v>631</v>
      </c>
      <c r="C3905" s="344"/>
      <c r="D3905" s="303" t="s">
        <v>632</v>
      </c>
      <c r="E3905" s="22">
        <f t="shared" si="1275"/>
        <v>0</v>
      </c>
      <c r="F3905" s="280">
        <f t="shared" ref="F3905:M3905" si="1292">F3906+F3907</f>
        <v>0</v>
      </c>
      <c r="G3905" s="280">
        <f t="shared" si="1292"/>
        <v>0</v>
      </c>
      <c r="H3905" s="280">
        <f t="shared" si="1292"/>
        <v>0</v>
      </c>
      <c r="I3905" s="280">
        <f t="shared" si="1292"/>
        <v>0</v>
      </c>
      <c r="J3905" s="280">
        <f t="shared" si="1292"/>
        <v>0</v>
      </c>
      <c r="K3905" s="280">
        <f t="shared" si="1292"/>
        <v>0</v>
      </c>
      <c r="L3905" s="280">
        <f t="shared" si="1292"/>
        <v>0</v>
      </c>
      <c r="M3905" s="280">
        <f t="shared" si="1292"/>
        <v>0</v>
      </c>
      <c r="N3905" s="23"/>
      <c r="O3905" s="23"/>
    </row>
    <row r="3906" spans="1:15" ht="21.4" hidden="1">
      <c r="A3906" s="281"/>
      <c r="B3906" s="325"/>
      <c r="C3906" s="994" t="s">
        <v>633</v>
      </c>
      <c r="D3906" s="303" t="s">
        <v>634</v>
      </c>
      <c r="E3906" s="22">
        <f t="shared" si="1275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635</v>
      </c>
      <c r="C3907" s="346"/>
      <c r="D3907" s="286" t="s">
        <v>636</v>
      </c>
      <c r="E3907" s="22">
        <f t="shared" si="1275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75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637</v>
      </c>
      <c r="C3909" s="350"/>
      <c r="D3909" s="303" t="s">
        <v>638</v>
      </c>
      <c r="E3909" s="22">
        <f t="shared" si="1275"/>
        <v>0</v>
      </c>
      <c r="F3909" s="280">
        <f t="shared" ref="F3909:M3909" si="1293">F3910+F3911</f>
        <v>0</v>
      </c>
      <c r="G3909" s="280">
        <f t="shared" si="1293"/>
        <v>0</v>
      </c>
      <c r="H3909" s="280">
        <f t="shared" si="1293"/>
        <v>0</v>
      </c>
      <c r="I3909" s="280">
        <f t="shared" si="1293"/>
        <v>0</v>
      </c>
      <c r="J3909" s="280">
        <f t="shared" si="1293"/>
        <v>0</v>
      </c>
      <c r="K3909" s="280">
        <f t="shared" si="1293"/>
        <v>0</v>
      </c>
      <c r="L3909" s="280">
        <f t="shared" si="1293"/>
        <v>0</v>
      </c>
      <c r="M3909" s="280">
        <f t="shared" si="1293"/>
        <v>0</v>
      </c>
      <c r="N3909" s="23"/>
      <c r="O3909" s="23"/>
    </row>
    <row r="3910" spans="1:15" hidden="1">
      <c r="A3910" s="281"/>
      <c r="B3910" s="312" t="s">
        <v>639</v>
      </c>
      <c r="C3910" s="294"/>
      <c r="D3910" s="303" t="s">
        <v>640</v>
      </c>
      <c r="E3910" s="22">
        <f t="shared" si="1275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641</v>
      </c>
      <c r="C3911" s="292"/>
      <c r="D3911" s="286" t="s">
        <v>642</v>
      </c>
      <c r="E3911" s="22">
        <f t="shared" ref="E3911:E3974" si="1294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917</v>
      </c>
      <c r="C3912" s="327"/>
      <c r="D3912" s="286" t="s">
        <v>644</v>
      </c>
      <c r="E3912" s="22">
        <f t="shared" si="1294"/>
        <v>0</v>
      </c>
      <c r="F3912" s="280">
        <f t="shared" ref="F3912:M3912" si="1295">F3913</f>
        <v>0</v>
      </c>
      <c r="G3912" s="280">
        <f t="shared" si="1295"/>
        <v>0</v>
      </c>
      <c r="H3912" s="280">
        <f t="shared" si="1295"/>
        <v>0</v>
      </c>
      <c r="I3912" s="280">
        <f t="shared" si="1295"/>
        <v>0</v>
      </c>
      <c r="J3912" s="280">
        <f t="shared" si="1295"/>
        <v>0</v>
      </c>
      <c r="K3912" s="280">
        <f t="shared" si="1295"/>
        <v>0</v>
      </c>
      <c r="L3912" s="280">
        <f t="shared" si="1295"/>
        <v>0</v>
      </c>
      <c r="M3912" s="280">
        <f t="shared" si="1295"/>
        <v>0</v>
      </c>
      <c r="N3912" s="23"/>
      <c r="O3912" s="23"/>
    </row>
    <row r="3913" spans="1:15">
      <c r="A3913" s="578"/>
      <c r="B3913" s="951" t="s">
        <v>645</v>
      </c>
      <c r="C3913" s="642"/>
      <c r="D3913" s="584" t="s">
        <v>646</v>
      </c>
      <c r="E3913" s="22">
        <f t="shared" si="129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776</v>
      </c>
      <c r="B3914" s="711"/>
      <c r="C3914" s="711"/>
      <c r="D3914" s="110"/>
      <c r="E3914" s="40">
        <f t="shared" si="1294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997</v>
      </c>
      <c r="C3915" s="108"/>
      <c r="D3915" s="110" t="s">
        <v>998</v>
      </c>
      <c r="E3915" s="40">
        <f t="shared" si="1294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999</v>
      </c>
      <c r="C3916" s="108"/>
      <c r="D3916" s="110" t="s">
        <v>1000</v>
      </c>
      <c r="E3916" s="40">
        <f t="shared" si="1294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1001</v>
      </c>
      <c r="C3917" s="108"/>
      <c r="D3917" s="110" t="s">
        <v>1002</v>
      </c>
      <c r="E3917" s="40">
        <f t="shared" si="1294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294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1003</v>
      </c>
      <c r="B3919" s="889"/>
      <c r="C3919" s="890"/>
      <c r="D3919" s="891" t="s">
        <v>1004</v>
      </c>
      <c r="E3919" s="531">
        <f t="shared" si="1294"/>
        <v>0</v>
      </c>
      <c r="F3919" s="532">
        <f t="shared" ref="F3919:M3919" si="1296">F3981</f>
        <v>0</v>
      </c>
      <c r="G3919" s="532">
        <f t="shared" si="1296"/>
        <v>0</v>
      </c>
      <c r="H3919" s="532">
        <f t="shared" si="1296"/>
        <v>0</v>
      </c>
      <c r="I3919" s="532">
        <f t="shared" si="1296"/>
        <v>0</v>
      </c>
      <c r="J3919" s="532">
        <f t="shared" si="1296"/>
        <v>0</v>
      </c>
      <c r="K3919" s="532">
        <f t="shared" si="1296"/>
        <v>0</v>
      </c>
      <c r="L3919" s="532">
        <f t="shared" si="1296"/>
        <v>0</v>
      </c>
      <c r="M3919" s="532">
        <f t="shared" si="1296"/>
        <v>0</v>
      </c>
      <c r="N3919" s="23"/>
      <c r="O3919" s="23"/>
    </row>
    <row r="3920" spans="1:15">
      <c r="A3920" s="667"/>
      <c r="B3920" s="668" t="s">
        <v>524</v>
      </c>
      <c r="C3920" s="728"/>
      <c r="D3920" s="670"/>
      <c r="E3920" s="275">
        <f t="shared" si="1294"/>
        <v>0</v>
      </c>
      <c r="F3920" s="671">
        <f t="shared" ref="F3920:M3920" si="1297">F3921</f>
        <v>0</v>
      </c>
      <c r="G3920" s="671">
        <f t="shared" si="1297"/>
        <v>0</v>
      </c>
      <c r="H3920" s="671">
        <f t="shared" si="1297"/>
        <v>0</v>
      </c>
      <c r="I3920" s="671">
        <f t="shared" si="1297"/>
        <v>0</v>
      </c>
      <c r="J3920" s="671">
        <f t="shared" si="1297"/>
        <v>0</v>
      </c>
      <c r="K3920" s="671">
        <f t="shared" si="1297"/>
        <v>0</v>
      </c>
      <c r="L3920" s="671">
        <f t="shared" si="1297"/>
        <v>0</v>
      </c>
      <c r="M3920" s="671">
        <f t="shared" si="1297"/>
        <v>0</v>
      </c>
      <c r="N3920" s="23"/>
      <c r="O3920" s="23"/>
    </row>
    <row r="3921" spans="1:15">
      <c r="A3921" s="577"/>
      <c r="B3921" s="579" t="s">
        <v>525</v>
      </c>
      <c r="C3921" s="731"/>
      <c r="D3921" s="732" t="s">
        <v>526</v>
      </c>
      <c r="E3921" s="100">
        <f t="shared" si="1294"/>
        <v>0</v>
      </c>
      <c r="F3921" s="280">
        <f t="shared" ref="F3921:M3921" si="1298">F3922+F3923+F3924+F3929+F3933+F3935+F3947+F3953+F3960</f>
        <v>0</v>
      </c>
      <c r="G3921" s="280">
        <f t="shared" si="1298"/>
        <v>0</v>
      </c>
      <c r="H3921" s="280">
        <f t="shared" si="1298"/>
        <v>0</v>
      </c>
      <c r="I3921" s="280">
        <f t="shared" si="1298"/>
        <v>0</v>
      </c>
      <c r="J3921" s="280">
        <f t="shared" si="1298"/>
        <v>0</v>
      </c>
      <c r="K3921" s="280">
        <f t="shared" si="1298"/>
        <v>0</v>
      </c>
      <c r="L3921" s="280">
        <f t="shared" si="1298"/>
        <v>0</v>
      </c>
      <c r="M3921" s="280">
        <f t="shared" si="1298"/>
        <v>0</v>
      </c>
      <c r="N3921" s="23"/>
      <c r="O3921" s="23"/>
    </row>
    <row r="3922" spans="1:15">
      <c r="A3922" s="578"/>
      <c r="B3922" s="579"/>
      <c r="C3922" s="580" t="s">
        <v>527</v>
      </c>
      <c r="D3922" s="581" t="s">
        <v>528</v>
      </c>
      <c r="E3922" s="40">
        <f t="shared" si="129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529</v>
      </c>
      <c r="D3923" s="584" t="s">
        <v>530</v>
      </c>
      <c r="E3923" s="40">
        <f t="shared" si="129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531</v>
      </c>
      <c r="C3924" s="288"/>
      <c r="D3924" s="286" t="s">
        <v>532</v>
      </c>
      <c r="E3924" s="22">
        <f t="shared" si="1294"/>
        <v>0</v>
      </c>
      <c r="F3924" s="280">
        <f t="shared" ref="F3924:M3924" si="1299">F3925+F3926+F3927</f>
        <v>0</v>
      </c>
      <c r="G3924" s="280">
        <f t="shared" si="1299"/>
        <v>0</v>
      </c>
      <c r="H3924" s="280">
        <f t="shared" si="1299"/>
        <v>0</v>
      </c>
      <c r="I3924" s="280">
        <f t="shared" si="1299"/>
        <v>0</v>
      </c>
      <c r="J3924" s="280">
        <f t="shared" si="1299"/>
        <v>0</v>
      </c>
      <c r="K3924" s="280">
        <f t="shared" si="1299"/>
        <v>0</v>
      </c>
      <c r="L3924" s="280">
        <f t="shared" si="1299"/>
        <v>0</v>
      </c>
      <c r="M3924" s="280">
        <f t="shared" si="1299"/>
        <v>0</v>
      </c>
      <c r="N3924" s="23"/>
      <c r="O3924" s="23"/>
    </row>
    <row r="3925" spans="1:15" hidden="1">
      <c r="A3925" s="578"/>
      <c r="B3925" s="800" t="s">
        <v>533</v>
      </c>
      <c r="C3925" s="775"/>
      <c r="D3925" s="420" t="s">
        <v>534</v>
      </c>
      <c r="E3925" s="40">
        <f t="shared" si="1294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535</v>
      </c>
      <c r="C3926" s="778"/>
      <c r="D3926" s="420" t="s">
        <v>129</v>
      </c>
      <c r="E3926" s="40">
        <f t="shared" si="1294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536</v>
      </c>
      <c r="C3927" s="777"/>
      <c r="D3927" s="420" t="s">
        <v>537</v>
      </c>
      <c r="E3927" s="40">
        <f t="shared" si="1294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294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538</v>
      </c>
      <c r="C3929" s="292"/>
      <c r="D3929" s="286" t="s">
        <v>539</v>
      </c>
      <c r="E3929" s="22">
        <f t="shared" si="1294"/>
        <v>0</v>
      </c>
      <c r="F3929" s="280">
        <f t="shared" ref="F3929:M3929" si="1300">F3930+F3931+F3932</f>
        <v>0</v>
      </c>
      <c r="G3929" s="280">
        <f t="shared" si="1300"/>
        <v>0</v>
      </c>
      <c r="H3929" s="280">
        <f t="shared" si="1300"/>
        <v>0</v>
      </c>
      <c r="I3929" s="280">
        <f t="shared" si="1300"/>
        <v>0</v>
      </c>
      <c r="J3929" s="280">
        <f t="shared" si="1300"/>
        <v>0</v>
      </c>
      <c r="K3929" s="280">
        <f t="shared" si="1300"/>
        <v>0</v>
      </c>
      <c r="L3929" s="280">
        <f t="shared" si="1300"/>
        <v>0</v>
      </c>
      <c r="M3929" s="280">
        <f t="shared" si="1300"/>
        <v>0</v>
      </c>
      <c r="N3929" s="23"/>
      <c r="O3929" s="23"/>
    </row>
    <row r="3930" spans="1:15" ht="0.75" customHeight="1">
      <c r="A3930" s="578"/>
      <c r="B3930" s="923"/>
      <c r="C3930" s="926" t="s">
        <v>540</v>
      </c>
      <c r="D3930" s="584" t="s">
        <v>541</v>
      </c>
      <c r="E3930" s="40">
        <f t="shared" si="1294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542</v>
      </c>
      <c r="D3931" s="1018" t="s">
        <v>543</v>
      </c>
      <c r="E3931" s="40">
        <f t="shared" si="1294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544</v>
      </c>
      <c r="D3932" s="810" t="s">
        <v>545</v>
      </c>
      <c r="E3932" s="40">
        <f t="shared" si="1294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546</v>
      </c>
      <c r="C3933" s="1019"/>
      <c r="D3933" s="1020" t="s">
        <v>547</v>
      </c>
      <c r="E3933" s="22">
        <f t="shared" si="1294"/>
        <v>0</v>
      </c>
      <c r="F3933" s="280">
        <f t="shared" ref="F3933:M3933" si="1301">F3934</f>
        <v>0</v>
      </c>
      <c r="G3933" s="280">
        <f t="shared" si="1301"/>
        <v>0</v>
      </c>
      <c r="H3933" s="280">
        <f t="shared" si="1301"/>
        <v>0</v>
      </c>
      <c r="I3933" s="280">
        <f t="shared" si="1301"/>
        <v>0</v>
      </c>
      <c r="J3933" s="280">
        <f t="shared" si="1301"/>
        <v>0</v>
      </c>
      <c r="K3933" s="280">
        <f t="shared" si="1301"/>
        <v>0</v>
      </c>
      <c r="L3933" s="280">
        <f t="shared" si="1301"/>
        <v>0</v>
      </c>
      <c r="M3933" s="280">
        <f t="shared" si="1301"/>
        <v>0</v>
      </c>
      <c r="N3933" s="23"/>
      <c r="O3933" s="23"/>
    </row>
    <row r="3934" spans="1:15" hidden="1">
      <c r="A3934" s="578"/>
      <c r="B3934" s="641" t="s">
        <v>548</v>
      </c>
      <c r="C3934" s="1021"/>
      <c r="D3934" s="1020" t="s">
        <v>549</v>
      </c>
      <c r="E3934" s="22">
        <f t="shared" si="1294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1">
      <c r="A3935" s="281"/>
      <c r="B3935" s="301"/>
      <c r="C3935" s="292" t="s">
        <v>550</v>
      </c>
      <c r="D3935" s="300" t="s">
        <v>551</v>
      </c>
      <c r="E3935" s="22">
        <f t="shared" si="1294"/>
        <v>0</v>
      </c>
      <c r="F3935" s="280">
        <f t="shared" ref="F3935:M3935" si="1302">F3936</f>
        <v>0</v>
      </c>
      <c r="G3935" s="280">
        <f t="shared" si="1302"/>
        <v>0</v>
      </c>
      <c r="H3935" s="280">
        <f t="shared" si="1302"/>
        <v>0</v>
      </c>
      <c r="I3935" s="280">
        <f t="shared" si="1302"/>
        <v>0</v>
      </c>
      <c r="J3935" s="280">
        <f t="shared" si="1302"/>
        <v>0</v>
      </c>
      <c r="K3935" s="280">
        <f t="shared" si="1302"/>
        <v>0</v>
      </c>
      <c r="L3935" s="280">
        <f t="shared" si="1302"/>
        <v>0</v>
      </c>
      <c r="M3935" s="280">
        <f t="shared" si="1302"/>
        <v>0</v>
      </c>
      <c r="N3935" s="23"/>
      <c r="O3935" s="23"/>
    </row>
    <row r="3936" spans="1:15">
      <c r="A3936" s="281"/>
      <c r="B3936" s="1304" t="s">
        <v>552</v>
      </c>
      <c r="C3936" s="1305"/>
      <c r="D3936" s="303" t="s">
        <v>553</v>
      </c>
      <c r="E3936" s="22">
        <f t="shared" si="1294"/>
        <v>0</v>
      </c>
      <c r="F3936" s="280">
        <f t="shared" ref="F3936:M3936" si="1303">F3937+F3938+F3939+F3940+F3941+F3942+F3943+F3944+F3945+F3946</f>
        <v>0</v>
      </c>
      <c r="G3936" s="280">
        <f t="shared" si="1303"/>
        <v>0</v>
      </c>
      <c r="H3936" s="280">
        <f t="shared" si="1303"/>
        <v>0</v>
      </c>
      <c r="I3936" s="280">
        <f t="shared" si="1303"/>
        <v>0</v>
      </c>
      <c r="J3936" s="280">
        <f t="shared" si="1303"/>
        <v>0</v>
      </c>
      <c r="K3936" s="280">
        <f t="shared" si="1303"/>
        <v>0</v>
      </c>
      <c r="L3936" s="280">
        <f t="shared" si="1303"/>
        <v>0</v>
      </c>
      <c r="M3936" s="280">
        <f t="shared" si="1303"/>
        <v>0</v>
      </c>
      <c r="N3936" s="23"/>
      <c r="O3936" s="23"/>
    </row>
    <row r="3937" spans="1:15" ht="12" customHeight="1">
      <c r="A3937" s="578"/>
      <c r="B3937" s="916"/>
      <c r="C3937" s="917" t="s">
        <v>554</v>
      </c>
      <c r="D3937" s="1009" t="s">
        <v>555</v>
      </c>
      <c r="E3937" s="40">
        <f t="shared" si="1294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556</v>
      </c>
      <c r="D3938" s="640" t="s">
        <v>557</v>
      </c>
      <c r="E3938" s="40">
        <f t="shared" si="1294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558</v>
      </c>
      <c r="D3939" s="643" t="s">
        <v>559</v>
      </c>
      <c r="E3939" s="40">
        <f t="shared" si="1294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560</v>
      </c>
      <c r="D3940" s="584" t="s">
        <v>561</v>
      </c>
      <c r="E3940" s="40">
        <f t="shared" si="1294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562</v>
      </c>
      <c r="D3941" s="584" t="s">
        <v>563</v>
      </c>
      <c r="E3941" s="40">
        <f t="shared" si="1294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1" hidden="1">
      <c r="A3942" s="578"/>
      <c r="B3942" s="923"/>
      <c r="C3942" s="926" t="s">
        <v>564</v>
      </c>
      <c r="D3942" s="584" t="s">
        <v>565</v>
      </c>
      <c r="E3942" s="40">
        <f t="shared" si="1294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1" hidden="1">
      <c r="A3943" s="578"/>
      <c r="B3943" s="923"/>
      <c r="C3943" s="926" t="s">
        <v>566</v>
      </c>
      <c r="D3943" s="584" t="s">
        <v>567</v>
      </c>
      <c r="E3943" s="40">
        <f t="shared" si="1294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1" hidden="1">
      <c r="A3944" s="578"/>
      <c r="B3944" s="927"/>
      <c r="C3944" s="926" t="s">
        <v>568</v>
      </c>
      <c r="D3944" s="584" t="s">
        <v>569</v>
      </c>
      <c r="E3944" s="40">
        <f t="shared" si="1294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1" hidden="1">
      <c r="A3945" s="578"/>
      <c r="B3945" s="927"/>
      <c r="C3945" s="926" t="s">
        <v>570</v>
      </c>
      <c r="D3945" s="584" t="s">
        <v>571</v>
      </c>
      <c r="E3945" s="40">
        <f t="shared" si="1294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>
      <c r="A3946" s="578"/>
      <c r="B3946" s="927"/>
      <c r="C3946" s="926" t="s">
        <v>572</v>
      </c>
      <c r="D3946" s="584" t="s">
        <v>573</v>
      </c>
      <c r="E3946" s="40">
        <f t="shared" si="1294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578</v>
      </c>
      <c r="D3947" s="286" t="s">
        <v>579</v>
      </c>
      <c r="E3947" s="22">
        <f t="shared" si="1294"/>
        <v>0</v>
      </c>
      <c r="F3947" s="280">
        <f t="shared" ref="F3947:M3947" si="1304">F3948+F3950</f>
        <v>0</v>
      </c>
      <c r="G3947" s="280">
        <f t="shared" si="1304"/>
        <v>0</v>
      </c>
      <c r="H3947" s="280">
        <f t="shared" si="1304"/>
        <v>0</v>
      </c>
      <c r="I3947" s="280">
        <f t="shared" si="1304"/>
        <v>0</v>
      </c>
      <c r="J3947" s="280">
        <f t="shared" si="1304"/>
        <v>0</v>
      </c>
      <c r="K3947" s="280">
        <f t="shared" si="1304"/>
        <v>0</v>
      </c>
      <c r="L3947" s="280">
        <f t="shared" si="1304"/>
        <v>0</v>
      </c>
      <c r="M3947" s="280">
        <f t="shared" si="1304"/>
        <v>0</v>
      </c>
      <c r="N3947" s="23"/>
      <c r="O3947" s="23"/>
    </row>
    <row r="3948" spans="1:15" ht="11.25" customHeight="1">
      <c r="A3948" s="578"/>
      <c r="B3948" s="927" t="s">
        <v>580</v>
      </c>
      <c r="C3948" s="592" t="s">
        <v>581</v>
      </c>
      <c r="D3948" s="584" t="s">
        <v>582</v>
      </c>
      <c r="E3948" s="467">
        <f t="shared" si="1294"/>
        <v>0</v>
      </c>
      <c r="F3948" s="424">
        <f t="shared" ref="F3948:M3948" si="1305">F3949</f>
        <v>0</v>
      </c>
      <c r="G3948" s="424">
        <f t="shared" si="1305"/>
        <v>0</v>
      </c>
      <c r="H3948" s="424">
        <f t="shared" si="1305"/>
        <v>0</v>
      </c>
      <c r="I3948" s="424">
        <f t="shared" si="1305"/>
        <v>0</v>
      </c>
      <c r="J3948" s="424">
        <f t="shared" si="1305"/>
        <v>0</v>
      </c>
      <c r="K3948" s="424">
        <f t="shared" si="1305"/>
        <v>0</v>
      </c>
      <c r="L3948" s="424">
        <f t="shared" si="1305"/>
        <v>0</v>
      </c>
      <c r="M3948" s="424">
        <f t="shared" si="1305"/>
        <v>0</v>
      </c>
      <c r="N3948" s="23"/>
      <c r="O3948" s="23"/>
    </row>
    <row r="3949" spans="1:15" hidden="1">
      <c r="A3949" s="578"/>
      <c r="B3949" s="927"/>
      <c r="C3949" s="594" t="s">
        <v>783</v>
      </c>
      <c r="D3949" s="584" t="s">
        <v>784</v>
      </c>
      <c r="E3949" s="467">
        <f t="shared" si="1294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587</v>
      </c>
      <c r="C3950" s="929"/>
      <c r="D3950" s="930" t="s">
        <v>588</v>
      </c>
      <c r="E3950" s="467">
        <f t="shared" si="1294"/>
        <v>0</v>
      </c>
      <c r="F3950" s="424">
        <f t="shared" ref="F3950:M3950" si="1306">F3951+F3952</f>
        <v>0</v>
      </c>
      <c r="G3950" s="424">
        <f t="shared" si="1306"/>
        <v>0</v>
      </c>
      <c r="H3950" s="424">
        <f t="shared" si="1306"/>
        <v>0</v>
      </c>
      <c r="I3950" s="424">
        <f t="shared" si="1306"/>
        <v>0</v>
      </c>
      <c r="J3950" s="424">
        <f t="shared" si="1306"/>
        <v>0</v>
      </c>
      <c r="K3950" s="424">
        <f t="shared" si="1306"/>
        <v>0</v>
      </c>
      <c r="L3950" s="424">
        <f t="shared" si="1306"/>
        <v>0</v>
      </c>
      <c r="M3950" s="424">
        <f t="shared" si="1306"/>
        <v>0</v>
      </c>
      <c r="N3950" s="23"/>
      <c r="O3950" s="23"/>
    </row>
    <row r="3951" spans="1:15" hidden="1">
      <c r="A3951" s="578"/>
      <c r="B3951" s="928"/>
      <c r="C3951" s="929" t="s">
        <v>589</v>
      </c>
      <c r="D3951" s="930" t="s">
        <v>590</v>
      </c>
      <c r="E3951" s="40">
        <f t="shared" si="1294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591</v>
      </c>
      <c r="D3952" s="810" t="s">
        <v>592</v>
      </c>
      <c r="E3952" s="40">
        <f t="shared" si="1294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593</v>
      </c>
      <c r="C3953" s="289"/>
      <c r="D3953" s="303" t="s">
        <v>594</v>
      </c>
      <c r="E3953" s="22">
        <f t="shared" si="1294"/>
        <v>0</v>
      </c>
      <c r="F3953" s="280">
        <f t="shared" ref="F3953:M3953" si="1307">F3954</f>
        <v>0</v>
      </c>
      <c r="G3953" s="280">
        <f t="shared" si="1307"/>
        <v>0</v>
      </c>
      <c r="H3953" s="280">
        <f t="shared" si="1307"/>
        <v>0</v>
      </c>
      <c r="I3953" s="280">
        <f t="shared" si="1307"/>
        <v>0</v>
      </c>
      <c r="J3953" s="280">
        <f t="shared" si="1307"/>
        <v>0</v>
      </c>
      <c r="K3953" s="280">
        <f t="shared" si="1307"/>
        <v>0</v>
      </c>
      <c r="L3953" s="280">
        <f t="shared" si="1307"/>
        <v>0</v>
      </c>
      <c r="M3953" s="280">
        <f t="shared" si="1307"/>
        <v>0</v>
      </c>
      <c r="N3953" s="23"/>
      <c r="O3953" s="23"/>
    </row>
    <row r="3954" spans="1:15">
      <c r="A3954" s="281"/>
      <c r="B3954" s="325" t="s">
        <v>595</v>
      </c>
      <c r="C3954" s="288"/>
      <c r="D3954" s="286" t="s">
        <v>596</v>
      </c>
      <c r="E3954" s="22">
        <f t="shared" si="1294"/>
        <v>0</v>
      </c>
      <c r="F3954" s="155">
        <f t="shared" ref="F3954:M3954" si="1308">F3955+F3956+F3957+F3958</f>
        <v>0</v>
      </c>
      <c r="G3954" s="155">
        <f t="shared" si="1308"/>
        <v>0</v>
      </c>
      <c r="H3954" s="155">
        <f t="shared" si="1308"/>
        <v>0</v>
      </c>
      <c r="I3954" s="155">
        <f t="shared" si="1308"/>
        <v>0</v>
      </c>
      <c r="J3954" s="155">
        <f t="shared" si="1308"/>
        <v>0</v>
      </c>
      <c r="K3954" s="155">
        <f t="shared" si="1308"/>
        <v>0</v>
      </c>
      <c r="L3954" s="155">
        <f t="shared" si="1308"/>
        <v>0</v>
      </c>
      <c r="M3954" s="155">
        <f t="shared" si="1308"/>
        <v>0</v>
      </c>
      <c r="N3954" s="23"/>
      <c r="O3954" s="23"/>
    </row>
    <row r="3955" spans="1:15" ht="0.75" customHeight="1">
      <c r="A3955" s="578"/>
      <c r="B3955" s="648"/>
      <c r="C3955" s="924" t="s">
        <v>597</v>
      </c>
      <c r="D3955" s="584" t="s">
        <v>598</v>
      </c>
      <c r="E3955" s="40">
        <f t="shared" si="1294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599</v>
      </c>
      <c r="D3956" s="420" t="s">
        <v>600</v>
      </c>
      <c r="E3956" s="40">
        <f t="shared" si="1294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601</v>
      </c>
      <c r="D3957" s="420" t="s">
        <v>602</v>
      </c>
      <c r="E3957" s="40">
        <f t="shared" si="1294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603</v>
      </c>
      <c r="D3958" s="584" t="s">
        <v>604</v>
      </c>
      <c r="E3958" s="40">
        <f t="shared" si="1294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294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605</v>
      </c>
      <c r="C3960" s="330"/>
      <c r="D3960" s="286" t="s">
        <v>606</v>
      </c>
      <c r="E3960" s="22">
        <f t="shared" si="1294"/>
        <v>0</v>
      </c>
      <c r="F3960" s="280">
        <f t="shared" ref="F3960:M3960" si="1309">F3961+F3962+F3963+F3964+F3965+F3966+F3967+F3968+F3969</f>
        <v>0</v>
      </c>
      <c r="G3960" s="280">
        <f t="shared" si="1309"/>
        <v>0</v>
      </c>
      <c r="H3960" s="280">
        <f t="shared" si="1309"/>
        <v>0</v>
      </c>
      <c r="I3960" s="280">
        <f t="shared" si="1309"/>
        <v>0</v>
      </c>
      <c r="J3960" s="280">
        <f t="shared" si="1309"/>
        <v>0</v>
      </c>
      <c r="K3960" s="280">
        <f t="shared" si="1309"/>
        <v>0</v>
      </c>
      <c r="L3960" s="280">
        <f t="shared" si="1309"/>
        <v>0</v>
      </c>
      <c r="M3960" s="280">
        <f t="shared" si="1309"/>
        <v>0</v>
      </c>
      <c r="N3960" s="23"/>
      <c r="O3960" s="23"/>
    </row>
    <row r="3961" spans="1:15" hidden="1">
      <c r="A3961" s="281"/>
      <c r="B3961" s="287" t="s">
        <v>607</v>
      </c>
      <c r="C3961" s="330"/>
      <c r="D3961" s="286" t="s">
        <v>608</v>
      </c>
      <c r="E3961" s="22">
        <f t="shared" si="1294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609</v>
      </c>
      <c r="C3962" s="330"/>
      <c r="D3962" s="366" t="s">
        <v>610</v>
      </c>
      <c r="E3962" s="22">
        <f t="shared" si="1294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611</v>
      </c>
      <c r="C3963" s="1026"/>
      <c r="D3963" s="297" t="s">
        <v>612</v>
      </c>
      <c r="E3963" s="22">
        <f t="shared" si="1294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613</v>
      </c>
      <c r="C3964" s="291"/>
      <c r="D3964" s="303" t="s">
        <v>614</v>
      </c>
      <c r="E3964" s="22">
        <f t="shared" si="1294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615</v>
      </c>
      <c r="C3965" s="291"/>
      <c r="D3965" s="303" t="s">
        <v>616</v>
      </c>
      <c r="E3965" s="22">
        <f t="shared" si="1294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617</v>
      </c>
      <c r="C3966" s="1028"/>
      <c r="D3966" s="303" t="s">
        <v>618</v>
      </c>
      <c r="E3966" s="22">
        <f t="shared" si="1294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621</v>
      </c>
      <c r="C3967" s="1028"/>
      <c r="D3967" s="303" t="s">
        <v>622</v>
      </c>
      <c r="E3967" s="22">
        <f t="shared" si="1294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623</v>
      </c>
      <c r="C3968" s="291"/>
      <c r="D3968" s="303" t="s">
        <v>624</v>
      </c>
      <c r="E3968" s="22">
        <f t="shared" si="1294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625</v>
      </c>
      <c r="C3969" s="291"/>
      <c r="D3969" s="303" t="s">
        <v>626</v>
      </c>
      <c r="E3969" s="22">
        <f t="shared" si="1294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629</v>
      </c>
      <c r="C3970" s="344"/>
      <c r="D3970" s="303" t="s">
        <v>630</v>
      </c>
      <c r="E3970" s="22">
        <f t="shared" si="1294"/>
        <v>0</v>
      </c>
      <c r="F3970" s="280">
        <f t="shared" ref="F3970:M3970" si="1310">F3971+F3975</f>
        <v>0</v>
      </c>
      <c r="G3970" s="280">
        <f t="shared" si="1310"/>
        <v>0</v>
      </c>
      <c r="H3970" s="280">
        <f t="shared" si="1310"/>
        <v>0</v>
      </c>
      <c r="I3970" s="280">
        <f t="shared" si="1310"/>
        <v>0</v>
      </c>
      <c r="J3970" s="280">
        <f t="shared" si="1310"/>
        <v>0</v>
      </c>
      <c r="K3970" s="280">
        <f t="shared" si="1310"/>
        <v>0</v>
      </c>
      <c r="L3970" s="280">
        <f t="shared" si="1310"/>
        <v>0</v>
      </c>
      <c r="M3970" s="280">
        <f t="shared" si="1310"/>
        <v>0</v>
      </c>
      <c r="N3970" s="23"/>
      <c r="O3970" s="23"/>
    </row>
    <row r="3971" spans="1:15">
      <c r="A3971" s="281"/>
      <c r="B3971" s="312" t="s">
        <v>631</v>
      </c>
      <c r="C3971" s="344"/>
      <c r="D3971" s="303" t="s">
        <v>632</v>
      </c>
      <c r="E3971" s="22">
        <f t="shared" si="1294"/>
        <v>0</v>
      </c>
      <c r="F3971" s="155">
        <f t="shared" ref="F3971:M3971" si="1311">F3972+F3973</f>
        <v>0</v>
      </c>
      <c r="G3971" s="155">
        <f t="shared" si="1311"/>
        <v>0</v>
      </c>
      <c r="H3971" s="155">
        <f t="shared" si="1311"/>
        <v>0</v>
      </c>
      <c r="I3971" s="155">
        <f t="shared" si="1311"/>
        <v>0</v>
      </c>
      <c r="J3971" s="155">
        <f t="shared" si="1311"/>
        <v>0</v>
      </c>
      <c r="K3971" s="155">
        <f t="shared" si="1311"/>
        <v>0</v>
      </c>
      <c r="L3971" s="155">
        <f t="shared" si="1311"/>
        <v>0</v>
      </c>
      <c r="M3971" s="155">
        <f t="shared" si="1311"/>
        <v>0</v>
      </c>
      <c r="N3971" s="23"/>
      <c r="O3971" s="23"/>
    </row>
    <row r="3972" spans="1:15" ht="21.4" hidden="1">
      <c r="A3972" s="578"/>
      <c r="B3972" s="933"/>
      <c r="C3972" s="944" t="s">
        <v>633</v>
      </c>
      <c r="D3972" s="420" t="s">
        <v>634</v>
      </c>
      <c r="E3972" s="40">
        <f t="shared" si="1294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635</v>
      </c>
      <c r="C3973" s="823"/>
      <c r="D3973" s="584" t="s">
        <v>636</v>
      </c>
      <c r="E3973" s="40">
        <f t="shared" si="1294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294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637</v>
      </c>
      <c r="C3975" s="350"/>
      <c r="D3975" s="303" t="s">
        <v>638</v>
      </c>
      <c r="E3975" s="22">
        <f t="shared" ref="E3975:E4038" si="1312">G3975+H3975+I3975+J3975</f>
        <v>0</v>
      </c>
      <c r="F3975" s="280">
        <f t="shared" ref="F3975:M3975" si="1313">F3976+F3977</f>
        <v>0</v>
      </c>
      <c r="G3975" s="280">
        <f t="shared" si="1313"/>
        <v>0</v>
      </c>
      <c r="H3975" s="280">
        <f t="shared" si="1313"/>
        <v>0</v>
      </c>
      <c r="I3975" s="280">
        <f t="shared" si="1313"/>
        <v>0</v>
      </c>
      <c r="J3975" s="280">
        <f t="shared" si="1313"/>
        <v>0</v>
      </c>
      <c r="K3975" s="280">
        <f t="shared" si="1313"/>
        <v>0</v>
      </c>
      <c r="L3975" s="280">
        <f t="shared" si="1313"/>
        <v>0</v>
      </c>
      <c r="M3975" s="280">
        <f t="shared" si="1313"/>
        <v>0</v>
      </c>
      <c r="N3975" s="23"/>
      <c r="O3975" s="23"/>
    </row>
    <row r="3976" spans="1:15" hidden="1">
      <c r="A3976" s="578"/>
      <c r="B3976" s="927" t="s">
        <v>639</v>
      </c>
      <c r="C3976" s="925"/>
      <c r="D3976" s="584" t="s">
        <v>640</v>
      </c>
      <c r="E3976" s="40">
        <f t="shared" si="1312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641</v>
      </c>
      <c r="C3977" s="926"/>
      <c r="D3977" s="584" t="s">
        <v>642</v>
      </c>
      <c r="E3977" s="40">
        <f t="shared" si="1312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917</v>
      </c>
      <c r="C3978" s="327"/>
      <c r="D3978" s="286" t="s">
        <v>644</v>
      </c>
      <c r="E3978" s="22">
        <f t="shared" si="1312"/>
        <v>0</v>
      </c>
      <c r="F3978" s="280">
        <f t="shared" ref="F3978:M3978" si="1314">F3979</f>
        <v>0</v>
      </c>
      <c r="G3978" s="280">
        <f t="shared" si="1314"/>
        <v>0</v>
      </c>
      <c r="H3978" s="280">
        <f t="shared" si="1314"/>
        <v>0</v>
      </c>
      <c r="I3978" s="280">
        <f t="shared" si="1314"/>
        <v>0</v>
      </c>
      <c r="J3978" s="280">
        <f t="shared" si="1314"/>
        <v>0</v>
      </c>
      <c r="K3978" s="280">
        <f t="shared" si="1314"/>
        <v>0</v>
      </c>
      <c r="L3978" s="280">
        <f t="shared" si="1314"/>
        <v>0</v>
      </c>
      <c r="M3978" s="280">
        <f t="shared" si="1314"/>
        <v>0</v>
      </c>
      <c r="N3978" s="23"/>
      <c r="O3978" s="23"/>
    </row>
    <row r="3979" spans="1:15">
      <c r="A3979" s="578"/>
      <c r="B3979" s="951" t="s">
        <v>645</v>
      </c>
      <c r="C3979" s="642"/>
      <c r="D3979" s="584" t="s">
        <v>646</v>
      </c>
      <c r="E3979" s="40">
        <f t="shared" si="1312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776</v>
      </c>
      <c r="B3980" s="874"/>
      <c r="C3980" s="874"/>
      <c r="D3980" s="85"/>
      <c r="E3980" s="40">
        <f t="shared" si="1312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1006</v>
      </c>
      <c r="C3981" s="1087"/>
      <c r="D3981" s="27" t="s">
        <v>1007</v>
      </c>
      <c r="E3981" s="22">
        <f t="shared" si="1312"/>
        <v>0</v>
      </c>
      <c r="F3981" s="28">
        <f t="shared" ref="F3981:M3981" si="1315">F3982+F3983+F3984</f>
        <v>0</v>
      </c>
      <c r="G3981" s="28">
        <f t="shared" si="1315"/>
        <v>0</v>
      </c>
      <c r="H3981" s="28">
        <f t="shared" si="1315"/>
        <v>0</v>
      </c>
      <c r="I3981" s="28">
        <f t="shared" si="1315"/>
        <v>0</v>
      </c>
      <c r="J3981" s="28">
        <f t="shared" si="1315"/>
        <v>0</v>
      </c>
      <c r="K3981" s="28">
        <f t="shared" si="1315"/>
        <v>0</v>
      </c>
      <c r="L3981" s="28">
        <f t="shared" si="1315"/>
        <v>0</v>
      </c>
      <c r="M3981" s="28">
        <f t="shared" si="1315"/>
        <v>0</v>
      </c>
      <c r="N3981" s="23"/>
      <c r="O3981" s="23"/>
    </row>
    <row r="3982" spans="1:15">
      <c r="A3982" s="46"/>
      <c r="B3982" s="37"/>
      <c r="C3982" s="877" t="s">
        <v>1008</v>
      </c>
      <c r="D3982" s="879" t="s">
        <v>1009</v>
      </c>
      <c r="E3982" s="40">
        <f t="shared" si="1312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1010</v>
      </c>
      <c r="D3983" s="879" t="s">
        <v>1011</v>
      </c>
      <c r="E3983" s="40">
        <f t="shared" si="1312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1012</v>
      </c>
      <c r="D3984" s="965" t="s">
        <v>1013</v>
      </c>
      <c r="E3984" s="40">
        <f t="shared" si="1312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12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1014</v>
      </c>
      <c r="B3986" s="889"/>
      <c r="C3986" s="890"/>
      <c r="D3986" s="891" t="s">
        <v>1015</v>
      </c>
      <c r="E3986" s="1088">
        <f t="shared" si="1312"/>
        <v>26531</v>
      </c>
      <c r="F3986" s="1089">
        <f t="shared" ref="F3986:M3986" si="1316">F4048+F4052+F4054</f>
        <v>0</v>
      </c>
      <c r="G3986" s="1089">
        <f t="shared" si="1316"/>
        <v>8700</v>
      </c>
      <c r="H3986" s="1089">
        <f t="shared" si="1316"/>
        <v>9500</v>
      </c>
      <c r="I3986" s="1089">
        <f t="shared" si="1316"/>
        <v>6000</v>
      </c>
      <c r="J3986" s="1089">
        <f t="shared" si="1316"/>
        <v>2331</v>
      </c>
      <c r="K3986" s="1089">
        <f t="shared" si="1316"/>
        <v>37963</v>
      </c>
      <c r="L3986" s="1089">
        <f t="shared" si="1316"/>
        <v>40887</v>
      </c>
      <c r="M3986" s="1089">
        <f t="shared" si="1316"/>
        <v>41424</v>
      </c>
      <c r="N3986" s="23"/>
      <c r="O3986" s="23"/>
    </row>
    <row r="3987" spans="1:15">
      <c r="A3987" s="727"/>
      <c r="B3987" s="668" t="s">
        <v>524</v>
      </c>
      <c r="C3987" s="728"/>
      <c r="D3987" s="729"/>
      <c r="E3987" s="730">
        <f t="shared" si="1312"/>
        <v>26531</v>
      </c>
      <c r="F3987" s="671">
        <f t="shared" ref="F3987:M3987" si="1317">F3988</f>
        <v>0</v>
      </c>
      <c r="G3987" s="671">
        <f t="shared" si="1317"/>
        <v>8700</v>
      </c>
      <c r="H3987" s="671">
        <f t="shared" si="1317"/>
        <v>9500</v>
      </c>
      <c r="I3987" s="671">
        <f t="shared" si="1317"/>
        <v>6000</v>
      </c>
      <c r="J3987" s="671">
        <f t="shared" si="1317"/>
        <v>2331</v>
      </c>
      <c r="K3987" s="671">
        <f t="shared" si="1317"/>
        <v>37963</v>
      </c>
      <c r="L3987" s="671">
        <f t="shared" si="1317"/>
        <v>40887</v>
      </c>
      <c r="M3987" s="671">
        <f t="shared" si="1317"/>
        <v>41424</v>
      </c>
      <c r="N3987" s="23"/>
      <c r="O3987" s="23"/>
    </row>
    <row r="3988" spans="1:15">
      <c r="A3988" s="277"/>
      <c r="B3988" s="269" t="s">
        <v>525</v>
      </c>
      <c r="C3988" s="278"/>
      <c r="D3988" s="279" t="s">
        <v>526</v>
      </c>
      <c r="E3988" s="22">
        <f t="shared" si="1312"/>
        <v>26531</v>
      </c>
      <c r="F3988" s="280">
        <f t="shared" ref="F3988:M3988" si="1318">F3989+F3990+F3991+F3996+F4000+F4002+F4014+F4020+F4027</f>
        <v>0</v>
      </c>
      <c r="G3988" s="280">
        <f t="shared" si="1318"/>
        <v>8700</v>
      </c>
      <c r="H3988" s="280">
        <f t="shared" si="1318"/>
        <v>9500</v>
      </c>
      <c r="I3988" s="280">
        <f t="shared" si="1318"/>
        <v>6000</v>
      </c>
      <c r="J3988" s="280">
        <f t="shared" si="1318"/>
        <v>2331</v>
      </c>
      <c r="K3988" s="280">
        <f t="shared" si="1318"/>
        <v>37963</v>
      </c>
      <c r="L3988" s="280">
        <f t="shared" si="1318"/>
        <v>40887</v>
      </c>
      <c r="M3988" s="280">
        <f t="shared" si="1318"/>
        <v>41424</v>
      </c>
      <c r="N3988" s="23"/>
      <c r="O3988" s="23"/>
    </row>
    <row r="3989" spans="1:15">
      <c r="A3989" s="578"/>
      <c r="B3989" s="579"/>
      <c r="C3989" s="580" t="s">
        <v>527</v>
      </c>
      <c r="D3989" s="581" t="s">
        <v>528</v>
      </c>
      <c r="E3989" s="40">
        <f t="shared" si="1312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529</v>
      </c>
      <c r="D3990" s="584" t="s">
        <v>530</v>
      </c>
      <c r="E3990" s="40">
        <f t="shared" si="1312"/>
        <v>26531</v>
      </c>
      <c r="F3990" s="44"/>
      <c r="G3990" s="60">
        <f>G2614</f>
        <v>8700</v>
      </c>
      <c r="H3990" s="60">
        <f t="shared" ref="H3990:M3990" si="1319">H2614</f>
        <v>9500</v>
      </c>
      <c r="I3990" s="60">
        <f t="shared" si="1319"/>
        <v>6000</v>
      </c>
      <c r="J3990" s="60">
        <f t="shared" si="1319"/>
        <v>2331</v>
      </c>
      <c r="K3990" s="60">
        <f t="shared" si="1319"/>
        <v>37963</v>
      </c>
      <c r="L3990" s="60">
        <f t="shared" si="1319"/>
        <v>40887</v>
      </c>
      <c r="M3990" s="60">
        <f t="shared" si="1319"/>
        <v>41424</v>
      </c>
      <c r="N3990" s="23"/>
      <c r="O3990" s="23"/>
    </row>
    <row r="3991" spans="1:15" ht="12" customHeight="1">
      <c r="A3991" s="281"/>
      <c r="B3991" s="287" t="s">
        <v>531</v>
      </c>
      <c r="C3991" s="288"/>
      <c r="D3991" s="286" t="s">
        <v>532</v>
      </c>
      <c r="E3991" s="22">
        <f t="shared" si="1312"/>
        <v>0</v>
      </c>
      <c r="F3991" s="280">
        <f t="shared" ref="F3991:M3991" si="1320">F3992+F3993+F3994</f>
        <v>0</v>
      </c>
      <c r="G3991" s="280">
        <f t="shared" si="1320"/>
        <v>0</v>
      </c>
      <c r="H3991" s="280">
        <f t="shared" si="1320"/>
        <v>0</v>
      </c>
      <c r="I3991" s="280">
        <f t="shared" si="1320"/>
        <v>0</v>
      </c>
      <c r="J3991" s="280">
        <f t="shared" si="1320"/>
        <v>0</v>
      </c>
      <c r="K3991" s="280">
        <f t="shared" si="1320"/>
        <v>0</v>
      </c>
      <c r="L3991" s="280">
        <f t="shared" si="1320"/>
        <v>0</v>
      </c>
      <c r="M3991" s="280">
        <f t="shared" si="1320"/>
        <v>0</v>
      </c>
      <c r="N3991" s="23"/>
      <c r="O3991" s="23"/>
    </row>
    <row r="3992" spans="1:15" hidden="1">
      <c r="A3992" s="578"/>
      <c r="B3992" s="932" t="s">
        <v>533</v>
      </c>
      <c r="C3992" s="924"/>
      <c r="D3992" s="584" t="s">
        <v>534</v>
      </c>
      <c r="E3992" s="40">
        <f t="shared" si="1312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535</v>
      </c>
      <c r="C3993" s="925"/>
      <c r="D3993" s="584" t="s">
        <v>129</v>
      </c>
      <c r="E3993" s="40">
        <f t="shared" si="1312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536</v>
      </c>
      <c r="C3994" s="926"/>
      <c r="D3994" s="584" t="s">
        <v>537</v>
      </c>
      <c r="E3994" s="40">
        <f t="shared" si="1312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12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538</v>
      </c>
      <c r="C3996" s="292"/>
      <c r="D3996" s="286" t="s">
        <v>539</v>
      </c>
      <c r="E3996" s="22">
        <f t="shared" si="1312"/>
        <v>0</v>
      </c>
      <c r="F3996" s="280">
        <f t="shared" ref="F3996:M3996" si="1321">F3997+F3998+F3999</f>
        <v>0</v>
      </c>
      <c r="G3996" s="280">
        <f t="shared" si="1321"/>
        <v>0</v>
      </c>
      <c r="H3996" s="280">
        <f t="shared" si="1321"/>
        <v>0</v>
      </c>
      <c r="I3996" s="280">
        <f t="shared" si="1321"/>
        <v>0</v>
      </c>
      <c r="J3996" s="280">
        <f t="shared" si="1321"/>
        <v>0</v>
      </c>
      <c r="K3996" s="280">
        <f t="shared" si="1321"/>
        <v>0</v>
      </c>
      <c r="L3996" s="280">
        <f t="shared" si="1321"/>
        <v>0</v>
      </c>
      <c r="M3996" s="280">
        <f t="shared" si="1321"/>
        <v>0</v>
      </c>
      <c r="N3996" s="23"/>
      <c r="O3996" s="23"/>
    </row>
    <row r="3997" spans="1:15" ht="0.75" customHeight="1">
      <c r="A3997" s="578"/>
      <c r="B3997" s="923"/>
      <c r="C3997" s="926" t="s">
        <v>540</v>
      </c>
      <c r="D3997" s="584" t="s">
        <v>541</v>
      </c>
      <c r="E3997" s="40">
        <f t="shared" si="1312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542</v>
      </c>
      <c r="D3998" s="1018" t="s">
        <v>543</v>
      </c>
      <c r="E3998" s="40">
        <f t="shared" si="1312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544</v>
      </c>
      <c r="D3999" s="640" t="s">
        <v>545</v>
      </c>
      <c r="E3999" s="40">
        <f t="shared" si="1312"/>
        <v>0</v>
      </c>
      <c r="F3999" s="44"/>
      <c r="G3999" s="44">
        <f>G2623</f>
        <v>0</v>
      </c>
      <c r="H3999" s="44">
        <f t="shared" ref="H3999:M3999" si="1322">H2623</f>
        <v>0</v>
      </c>
      <c r="I3999" s="44">
        <f t="shared" si="1322"/>
        <v>0</v>
      </c>
      <c r="J3999" s="44">
        <f t="shared" si="1322"/>
        <v>0</v>
      </c>
      <c r="K3999" s="44">
        <f t="shared" si="1322"/>
        <v>0</v>
      </c>
      <c r="L3999" s="44">
        <f t="shared" si="1322"/>
        <v>0</v>
      </c>
      <c r="M3999" s="44">
        <f t="shared" si="1322"/>
        <v>0</v>
      </c>
      <c r="N3999" s="23"/>
      <c r="O3999" s="23"/>
    </row>
    <row r="4000" spans="1:15">
      <c r="A4000" s="281"/>
      <c r="B4000" s="301" t="s">
        <v>546</v>
      </c>
      <c r="C4000" s="299"/>
      <c r="D4000" s="300" t="s">
        <v>547</v>
      </c>
      <c r="E4000" s="22">
        <f t="shared" si="1312"/>
        <v>0</v>
      </c>
      <c r="F4000" s="280">
        <f t="shared" ref="F4000:M4000" si="1323">F4001</f>
        <v>0</v>
      </c>
      <c r="G4000" s="280">
        <f t="shared" si="1323"/>
        <v>0</v>
      </c>
      <c r="H4000" s="280">
        <f t="shared" si="1323"/>
        <v>0</v>
      </c>
      <c r="I4000" s="280">
        <f t="shared" si="1323"/>
        <v>0</v>
      </c>
      <c r="J4000" s="280">
        <f t="shared" si="1323"/>
        <v>0</v>
      </c>
      <c r="K4000" s="280">
        <f t="shared" si="1323"/>
        <v>0</v>
      </c>
      <c r="L4000" s="280">
        <f t="shared" si="1323"/>
        <v>0</v>
      </c>
      <c r="M4000" s="280">
        <f t="shared" si="1323"/>
        <v>0</v>
      </c>
      <c r="N4000" s="23"/>
      <c r="O4000" s="23"/>
    </row>
    <row r="4001" spans="1:15">
      <c r="A4001" s="578"/>
      <c r="B4001" s="951" t="s">
        <v>548</v>
      </c>
      <c r="C4001" s="1021"/>
      <c r="D4001" s="1020" t="s">
        <v>549</v>
      </c>
      <c r="E4001" s="40">
        <f t="shared" si="1312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1">
      <c r="A4002" s="281"/>
      <c r="B4002" s="301"/>
      <c r="C4002" s="292" t="s">
        <v>550</v>
      </c>
      <c r="D4002" s="300" t="s">
        <v>551</v>
      </c>
      <c r="E4002" s="22">
        <f t="shared" si="1312"/>
        <v>0</v>
      </c>
      <c r="F4002" s="280">
        <f t="shared" ref="F4002:M4002" si="1324">F4003</f>
        <v>0</v>
      </c>
      <c r="G4002" s="280">
        <f t="shared" si="1324"/>
        <v>0</v>
      </c>
      <c r="H4002" s="280">
        <f t="shared" si="1324"/>
        <v>0</v>
      </c>
      <c r="I4002" s="280">
        <f t="shared" si="1324"/>
        <v>0</v>
      </c>
      <c r="J4002" s="280">
        <f t="shared" si="1324"/>
        <v>0</v>
      </c>
      <c r="K4002" s="280">
        <f t="shared" si="1324"/>
        <v>0</v>
      </c>
      <c r="L4002" s="280">
        <f t="shared" si="1324"/>
        <v>0</v>
      </c>
      <c r="M4002" s="280">
        <f t="shared" si="1324"/>
        <v>0</v>
      </c>
      <c r="N4002" s="23"/>
      <c r="O4002" s="23"/>
    </row>
    <row r="4003" spans="1:15">
      <c r="A4003" s="281"/>
      <c r="B4003" s="1304" t="s">
        <v>1059</v>
      </c>
      <c r="C4003" s="1305"/>
      <c r="D4003" s="303" t="s">
        <v>553</v>
      </c>
      <c r="E4003" s="22">
        <f t="shared" si="1312"/>
        <v>0</v>
      </c>
      <c r="F4003" s="280">
        <f t="shared" ref="F4003:M4003" si="1325">F4004+F4005+F4006+F4007+F4008+F4009+F4010+F4011+F4012+F4013</f>
        <v>0</v>
      </c>
      <c r="G4003" s="280">
        <f t="shared" si="1325"/>
        <v>0</v>
      </c>
      <c r="H4003" s="280">
        <f t="shared" si="1325"/>
        <v>0</v>
      </c>
      <c r="I4003" s="280">
        <f t="shared" si="1325"/>
        <v>0</v>
      </c>
      <c r="J4003" s="280">
        <f t="shared" si="1325"/>
        <v>0</v>
      </c>
      <c r="K4003" s="280">
        <f t="shared" si="1325"/>
        <v>0</v>
      </c>
      <c r="L4003" s="280">
        <f t="shared" si="1325"/>
        <v>0</v>
      </c>
      <c r="M4003" s="280">
        <f t="shared" si="1325"/>
        <v>0</v>
      </c>
      <c r="N4003" s="23"/>
      <c r="O4003" s="23"/>
    </row>
    <row r="4004" spans="1:15" ht="0.75" customHeight="1">
      <c r="A4004" s="578"/>
      <c r="B4004" s="916"/>
      <c r="C4004" s="917" t="s">
        <v>554</v>
      </c>
      <c r="D4004" s="918" t="s">
        <v>555</v>
      </c>
      <c r="E4004" s="22">
        <f t="shared" si="1312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556</v>
      </c>
      <c r="D4005" s="640" t="s">
        <v>557</v>
      </c>
      <c r="E4005" s="22">
        <f t="shared" si="1312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558</v>
      </c>
      <c r="D4006" s="643" t="s">
        <v>559</v>
      </c>
      <c r="E4006" s="22">
        <f t="shared" si="1312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560</v>
      </c>
      <c r="D4007" s="584" t="s">
        <v>561</v>
      </c>
      <c r="E4007" s="22">
        <f t="shared" si="1312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562</v>
      </c>
      <c r="D4008" s="584" t="s">
        <v>563</v>
      </c>
      <c r="E4008" s="22">
        <f t="shared" si="1312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1" hidden="1">
      <c r="A4009" s="578"/>
      <c r="B4009" s="923"/>
      <c r="C4009" s="926" t="s">
        <v>564</v>
      </c>
      <c r="D4009" s="584" t="s">
        <v>565</v>
      </c>
      <c r="E4009" s="22">
        <f t="shared" si="1312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1" hidden="1">
      <c r="A4010" s="578"/>
      <c r="B4010" s="923"/>
      <c r="C4010" s="926" t="s">
        <v>566</v>
      </c>
      <c r="D4010" s="584" t="s">
        <v>567</v>
      </c>
      <c r="E4010" s="22">
        <f t="shared" si="1312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1" hidden="1">
      <c r="A4011" s="578"/>
      <c r="B4011" s="927"/>
      <c r="C4011" s="926" t="s">
        <v>568</v>
      </c>
      <c r="D4011" s="584" t="s">
        <v>569</v>
      </c>
      <c r="E4011" s="22">
        <f t="shared" si="1312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1" hidden="1">
      <c r="A4012" s="578"/>
      <c r="B4012" s="927"/>
      <c r="C4012" s="926" t="s">
        <v>570</v>
      </c>
      <c r="D4012" s="584" t="s">
        <v>571</v>
      </c>
      <c r="E4012" s="22">
        <f t="shared" si="1312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idden="1">
      <c r="A4013" s="578"/>
      <c r="B4013" s="927"/>
      <c r="C4013" s="926" t="s">
        <v>572</v>
      </c>
      <c r="D4013" s="584" t="s">
        <v>573</v>
      </c>
      <c r="E4013" s="22">
        <f t="shared" si="1312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578</v>
      </c>
      <c r="D4014" s="286" t="s">
        <v>579</v>
      </c>
      <c r="E4014" s="22">
        <f t="shared" si="1312"/>
        <v>0</v>
      </c>
      <c r="F4014" s="280">
        <f t="shared" ref="F4014:M4014" si="1326">F4015+F4017</f>
        <v>0</v>
      </c>
      <c r="G4014" s="280">
        <f t="shared" si="1326"/>
        <v>0</v>
      </c>
      <c r="H4014" s="280">
        <f t="shared" si="1326"/>
        <v>0</v>
      </c>
      <c r="I4014" s="280">
        <f t="shared" si="1326"/>
        <v>0</v>
      </c>
      <c r="J4014" s="280">
        <f t="shared" si="1326"/>
        <v>0</v>
      </c>
      <c r="K4014" s="280">
        <f t="shared" si="1326"/>
        <v>0</v>
      </c>
      <c r="L4014" s="280">
        <f t="shared" si="1326"/>
        <v>0</v>
      </c>
      <c r="M4014" s="280">
        <f t="shared" si="1326"/>
        <v>0</v>
      </c>
      <c r="N4014" s="23"/>
      <c r="O4014" s="23"/>
    </row>
    <row r="4015" spans="1:15">
      <c r="A4015" s="578"/>
      <c r="B4015" s="927" t="s">
        <v>580</v>
      </c>
      <c r="C4015" s="926" t="s">
        <v>581</v>
      </c>
      <c r="D4015" s="584" t="s">
        <v>582</v>
      </c>
      <c r="E4015" s="40">
        <f t="shared" si="1312"/>
        <v>0</v>
      </c>
      <c r="F4015" s="712">
        <f t="shared" ref="F4015:M4015" si="1327">F4016</f>
        <v>0</v>
      </c>
      <c r="G4015" s="712">
        <f t="shared" si="1327"/>
        <v>0</v>
      </c>
      <c r="H4015" s="712">
        <f t="shared" si="1327"/>
        <v>0</v>
      </c>
      <c r="I4015" s="712">
        <f t="shared" si="1327"/>
        <v>0</v>
      </c>
      <c r="J4015" s="712">
        <f t="shared" si="1327"/>
        <v>0</v>
      </c>
      <c r="K4015" s="712">
        <f t="shared" si="1327"/>
        <v>0</v>
      </c>
      <c r="L4015" s="712">
        <f t="shared" si="1327"/>
        <v>0</v>
      </c>
      <c r="M4015" s="712">
        <f t="shared" si="1327"/>
        <v>0</v>
      </c>
      <c r="N4015" s="23"/>
      <c r="O4015" s="23"/>
    </row>
    <row r="4016" spans="1:15" ht="12" customHeight="1">
      <c r="A4016" s="586"/>
      <c r="B4016" s="611"/>
      <c r="C4016" s="594" t="s">
        <v>783</v>
      </c>
      <c r="D4016" s="584" t="s">
        <v>784</v>
      </c>
      <c r="E4016" s="40">
        <f t="shared" si="1312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587</v>
      </c>
      <c r="C4017" s="929"/>
      <c r="D4017" s="930" t="s">
        <v>588</v>
      </c>
      <c r="E4017" s="40">
        <f t="shared" si="1312"/>
        <v>0</v>
      </c>
      <c r="F4017" s="712">
        <f t="shared" ref="F4017:M4017" si="1328">F4018+F4019</f>
        <v>0</v>
      </c>
      <c r="G4017" s="712">
        <f t="shared" si="1328"/>
        <v>0</v>
      </c>
      <c r="H4017" s="712">
        <f t="shared" si="1328"/>
        <v>0</v>
      </c>
      <c r="I4017" s="712">
        <f t="shared" si="1328"/>
        <v>0</v>
      </c>
      <c r="J4017" s="712">
        <f t="shared" si="1328"/>
        <v>0</v>
      </c>
      <c r="K4017" s="712">
        <f t="shared" si="1328"/>
        <v>0</v>
      </c>
      <c r="L4017" s="712">
        <f t="shared" si="1328"/>
        <v>0</v>
      </c>
      <c r="M4017" s="712">
        <f t="shared" si="1328"/>
        <v>0</v>
      </c>
      <c r="N4017" s="23"/>
      <c r="O4017" s="23"/>
    </row>
    <row r="4018" spans="1:15" hidden="1">
      <c r="A4018" s="578"/>
      <c r="B4018" s="928"/>
      <c r="C4018" s="929" t="s">
        <v>589</v>
      </c>
      <c r="D4018" s="930" t="s">
        <v>590</v>
      </c>
      <c r="E4018" s="40">
        <f t="shared" si="1312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591</v>
      </c>
      <c r="D4019" s="584" t="s">
        <v>592</v>
      </c>
      <c r="E4019" s="40">
        <f t="shared" si="1312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593</v>
      </c>
      <c r="C4020" s="289"/>
      <c r="D4020" s="303" t="s">
        <v>594</v>
      </c>
      <c r="E4020" s="22">
        <f t="shared" si="1312"/>
        <v>0</v>
      </c>
      <c r="F4020" s="28">
        <f t="shared" ref="F4020:M4020" si="1329">F4021</f>
        <v>0</v>
      </c>
      <c r="G4020" s="28">
        <f t="shared" si="1329"/>
        <v>0</v>
      </c>
      <c r="H4020" s="28">
        <f t="shared" si="1329"/>
        <v>0</v>
      </c>
      <c r="I4020" s="28">
        <f t="shared" si="1329"/>
        <v>0</v>
      </c>
      <c r="J4020" s="28">
        <f t="shared" si="1329"/>
        <v>0</v>
      </c>
      <c r="K4020" s="28">
        <f t="shared" si="1329"/>
        <v>0</v>
      </c>
      <c r="L4020" s="28">
        <f t="shared" si="1329"/>
        <v>0</v>
      </c>
      <c r="M4020" s="28">
        <f t="shared" si="1329"/>
        <v>0</v>
      </c>
      <c r="N4020" s="23"/>
      <c r="O4020" s="23"/>
    </row>
    <row r="4021" spans="1:15" ht="9.75" customHeight="1">
      <c r="A4021" s="281"/>
      <c r="B4021" s="325" t="s">
        <v>595</v>
      </c>
      <c r="C4021" s="288"/>
      <c r="D4021" s="286" t="s">
        <v>596</v>
      </c>
      <c r="E4021" s="22">
        <f t="shared" si="1312"/>
        <v>0</v>
      </c>
      <c r="F4021" s="28">
        <f t="shared" ref="F4021:M4021" si="1330">F4022+F4023+F4024+F4025</f>
        <v>0</v>
      </c>
      <c r="G4021" s="28">
        <f t="shared" si="1330"/>
        <v>0</v>
      </c>
      <c r="H4021" s="28">
        <f t="shared" si="1330"/>
        <v>0</v>
      </c>
      <c r="I4021" s="28">
        <f t="shared" si="1330"/>
        <v>0</v>
      </c>
      <c r="J4021" s="28">
        <f t="shared" si="1330"/>
        <v>0</v>
      </c>
      <c r="K4021" s="28">
        <f t="shared" si="1330"/>
        <v>0</v>
      </c>
      <c r="L4021" s="28">
        <f t="shared" si="1330"/>
        <v>0</v>
      </c>
      <c r="M4021" s="28">
        <f t="shared" si="1330"/>
        <v>0</v>
      </c>
      <c r="N4021" s="23"/>
      <c r="O4021" s="23"/>
    </row>
    <row r="4022" spans="1:15" hidden="1">
      <c r="A4022" s="578"/>
      <c r="B4022" s="648"/>
      <c r="C4022" s="924" t="s">
        <v>597</v>
      </c>
      <c r="D4022" s="584" t="s">
        <v>598</v>
      </c>
      <c r="E4022" s="40">
        <f t="shared" si="1312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599</v>
      </c>
      <c r="D4023" s="584" t="s">
        <v>600</v>
      </c>
      <c r="E4023" s="40">
        <f t="shared" si="1312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601</v>
      </c>
      <c r="D4024" s="584" t="s">
        <v>602</v>
      </c>
      <c r="E4024" s="40">
        <f t="shared" si="1312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603</v>
      </c>
      <c r="D4025" s="584" t="s">
        <v>604</v>
      </c>
      <c r="E4025" s="40">
        <f t="shared" si="1312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12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605</v>
      </c>
      <c r="C4027" s="330"/>
      <c r="D4027" s="286" t="s">
        <v>606</v>
      </c>
      <c r="E4027" s="22">
        <f t="shared" si="1312"/>
        <v>0</v>
      </c>
      <c r="F4027" s="28">
        <f t="shared" ref="F4027:M4027" si="1331">F4028+F4029+F4030+F4031+F4032+F4033+F4034+F4035+F4036</f>
        <v>0</v>
      </c>
      <c r="G4027" s="28">
        <f t="shared" si="1331"/>
        <v>0</v>
      </c>
      <c r="H4027" s="28">
        <f t="shared" si="1331"/>
        <v>0</v>
      </c>
      <c r="I4027" s="28">
        <f t="shared" si="1331"/>
        <v>0</v>
      </c>
      <c r="J4027" s="28">
        <f t="shared" si="1331"/>
        <v>0</v>
      </c>
      <c r="K4027" s="28">
        <f t="shared" si="1331"/>
        <v>0</v>
      </c>
      <c r="L4027" s="28">
        <f t="shared" si="1331"/>
        <v>0</v>
      </c>
      <c r="M4027" s="28">
        <f t="shared" si="1331"/>
        <v>0</v>
      </c>
      <c r="N4027" s="23"/>
      <c r="O4027" s="23"/>
    </row>
    <row r="4028" spans="1:15" ht="0.75" customHeight="1">
      <c r="A4028" s="281"/>
      <c r="B4028" s="287" t="s">
        <v>607</v>
      </c>
      <c r="C4028" s="330"/>
      <c r="D4028" s="286" t="s">
        <v>608</v>
      </c>
      <c r="E4028" s="22">
        <f t="shared" si="1312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609</v>
      </c>
      <c r="C4029" s="330"/>
      <c r="D4029" s="366" t="s">
        <v>610</v>
      </c>
      <c r="E4029" s="22">
        <f t="shared" si="1312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611</v>
      </c>
      <c r="C4030" s="1026"/>
      <c r="D4030" s="297" t="s">
        <v>612</v>
      </c>
      <c r="E4030" s="22">
        <f t="shared" si="1312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613</v>
      </c>
      <c r="C4031" s="291"/>
      <c r="D4031" s="303" t="s">
        <v>614</v>
      </c>
      <c r="E4031" s="22">
        <f t="shared" si="1312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615</v>
      </c>
      <c r="C4032" s="291"/>
      <c r="D4032" s="303" t="s">
        <v>616</v>
      </c>
      <c r="E4032" s="22">
        <f t="shared" si="1312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617</v>
      </c>
      <c r="C4033" s="1028"/>
      <c r="D4033" s="303" t="s">
        <v>618</v>
      </c>
      <c r="E4033" s="22">
        <f t="shared" si="1312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621</v>
      </c>
      <c r="C4034" s="1028"/>
      <c r="D4034" s="303" t="s">
        <v>622</v>
      </c>
      <c r="E4034" s="22">
        <f t="shared" si="1312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623</v>
      </c>
      <c r="C4035" s="291"/>
      <c r="D4035" s="303" t="s">
        <v>624</v>
      </c>
      <c r="E4035" s="22">
        <f t="shared" si="1312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625</v>
      </c>
      <c r="C4036" s="291"/>
      <c r="D4036" s="303" t="s">
        <v>626</v>
      </c>
      <c r="E4036" s="22">
        <f t="shared" si="1312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629</v>
      </c>
      <c r="C4037" s="344"/>
      <c r="D4037" s="303" t="s">
        <v>630</v>
      </c>
      <c r="E4037" s="22">
        <f t="shared" si="1312"/>
        <v>0</v>
      </c>
      <c r="F4037" s="28">
        <f t="shared" ref="F4037:M4037" si="1332">F4038+F4042</f>
        <v>0</v>
      </c>
      <c r="G4037" s="28">
        <f t="shared" si="1332"/>
        <v>0</v>
      </c>
      <c r="H4037" s="28">
        <f t="shared" si="1332"/>
        <v>0</v>
      </c>
      <c r="I4037" s="28">
        <f t="shared" si="1332"/>
        <v>0</v>
      </c>
      <c r="J4037" s="28">
        <f t="shared" si="1332"/>
        <v>0</v>
      </c>
      <c r="K4037" s="28">
        <f t="shared" si="1332"/>
        <v>0</v>
      </c>
      <c r="L4037" s="28">
        <f t="shared" si="1332"/>
        <v>0</v>
      </c>
      <c r="M4037" s="28">
        <f t="shared" si="1332"/>
        <v>0</v>
      </c>
      <c r="N4037" s="23"/>
      <c r="O4037" s="23"/>
    </row>
    <row r="4038" spans="1:15" ht="11.25" customHeight="1">
      <c r="A4038" s="281"/>
      <c r="B4038" s="290" t="s">
        <v>631</v>
      </c>
      <c r="C4038" s="344"/>
      <c r="D4038" s="303" t="s">
        <v>632</v>
      </c>
      <c r="E4038" s="22">
        <f t="shared" si="1312"/>
        <v>0</v>
      </c>
      <c r="F4038" s="28">
        <f t="shared" ref="F4038:M4038" si="1333">F4039+F4040</f>
        <v>0</v>
      </c>
      <c r="G4038" s="28">
        <f t="shared" si="1333"/>
        <v>0</v>
      </c>
      <c r="H4038" s="28">
        <f t="shared" si="1333"/>
        <v>0</v>
      </c>
      <c r="I4038" s="28">
        <f t="shared" si="1333"/>
        <v>0</v>
      </c>
      <c r="J4038" s="28">
        <f t="shared" si="1333"/>
        <v>0</v>
      </c>
      <c r="K4038" s="28">
        <f t="shared" si="1333"/>
        <v>0</v>
      </c>
      <c r="L4038" s="28">
        <f t="shared" si="1333"/>
        <v>0</v>
      </c>
      <c r="M4038" s="28">
        <f t="shared" si="1333"/>
        <v>0</v>
      </c>
      <c r="N4038" s="23"/>
      <c r="O4038" s="23"/>
    </row>
    <row r="4039" spans="1:15" ht="21.4" hidden="1">
      <c r="A4039" s="578"/>
      <c r="B4039" s="933"/>
      <c r="C4039" s="944" t="s">
        <v>633</v>
      </c>
      <c r="D4039" s="643" t="s">
        <v>634</v>
      </c>
      <c r="E4039" s="40">
        <f t="shared" ref="E4039:E4102" si="1334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635</v>
      </c>
      <c r="C4040" s="946"/>
      <c r="D4040" s="584" t="s">
        <v>636</v>
      </c>
      <c r="E4040" s="40">
        <f t="shared" si="1334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34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637</v>
      </c>
      <c r="C4042" s="350"/>
      <c r="D4042" s="303" t="s">
        <v>638</v>
      </c>
      <c r="E4042" s="22">
        <f t="shared" si="1334"/>
        <v>0</v>
      </c>
      <c r="F4042" s="28">
        <f t="shared" ref="F4042:M4042" si="1335">F4043+F4044</f>
        <v>0</v>
      </c>
      <c r="G4042" s="28">
        <f t="shared" si="1335"/>
        <v>0</v>
      </c>
      <c r="H4042" s="28">
        <f t="shared" si="1335"/>
        <v>0</v>
      </c>
      <c r="I4042" s="28">
        <f t="shared" si="1335"/>
        <v>0</v>
      </c>
      <c r="J4042" s="28">
        <f t="shared" si="1335"/>
        <v>0</v>
      </c>
      <c r="K4042" s="28">
        <f t="shared" si="1335"/>
        <v>0</v>
      </c>
      <c r="L4042" s="28">
        <f t="shared" si="1335"/>
        <v>0</v>
      </c>
      <c r="M4042" s="28">
        <f t="shared" si="1335"/>
        <v>0</v>
      </c>
      <c r="N4042" s="23"/>
      <c r="O4042" s="23"/>
    </row>
    <row r="4043" spans="1:15" hidden="1">
      <c r="A4043" s="578"/>
      <c r="B4043" s="927" t="s">
        <v>639</v>
      </c>
      <c r="C4043" s="925"/>
      <c r="D4043" s="643" t="s">
        <v>640</v>
      </c>
      <c r="E4043" s="40">
        <f t="shared" si="1334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641</v>
      </c>
      <c r="C4044" s="926"/>
      <c r="D4044" s="584" t="s">
        <v>642</v>
      </c>
      <c r="E4044" s="40">
        <f t="shared" si="1334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643</v>
      </c>
      <c r="C4045" s="327"/>
      <c r="D4045" s="286" t="s">
        <v>644</v>
      </c>
      <c r="E4045" s="22">
        <f t="shared" si="1334"/>
        <v>0</v>
      </c>
      <c r="F4045" s="28">
        <f t="shared" ref="F4045:M4045" si="1336">F4046</f>
        <v>0</v>
      </c>
      <c r="G4045" s="28">
        <f t="shared" si="1336"/>
        <v>0</v>
      </c>
      <c r="H4045" s="28">
        <f t="shared" si="1336"/>
        <v>0</v>
      </c>
      <c r="I4045" s="28">
        <f t="shared" si="1336"/>
        <v>0</v>
      </c>
      <c r="J4045" s="28">
        <f t="shared" si="1336"/>
        <v>0</v>
      </c>
      <c r="K4045" s="28">
        <f t="shared" si="1336"/>
        <v>0</v>
      </c>
      <c r="L4045" s="28">
        <f t="shared" si="1336"/>
        <v>0</v>
      </c>
      <c r="M4045" s="28">
        <f t="shared" si="1336"/>
        <v>0</v>
      </c>
      <c r="N4045" s="23"/>
      <c r="O4045" s="23"/>
    </row>
    <row r="4046" spans="1:15">
      <c r="A4046" s="578"/>
      <c r="B4046" s="951" t="s">
        <v>645</v>
      </c>
      <c r="C4046" s="642"/>
      <c r="D4046" s="584" t="s">
        <v>646</v>
      </c>
      <c r="E4046" s="40">
        <f t="shared" si="1334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776</v>
      </c>
      <c r="B4047" s="874"/>
      <c r="C4047" s="874"/>
      <c r="D4047" s="85"/>
      <c r="E4047" s="40">
        <f t="shared" si="1334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1019</v>
      </c>
      <c r="C4048" s="887"/>
      <c r="D4048" s="85" t="s">
        <v>1020</v>
      </c>
      <c r="E4048" s="132">
        <f t="shared" si="1334"/>
        <v>26531</v>
      </c>
      <c r="F4048" s="60">
        <f t="shared" ref="F4048:M4048" si="1337">F4049+F4050+F4051</f>
        <v>0</v>
      </c>
      <c r="G4048" s="60">
        <f t="shared" si="1337"/>
        <v>8700</v>
      </c>
      <c r="H4048" s="60">
        <f t="shared" si="1337"/>
        <v>9500</v>
      </c>
      <c r="I4048" s="60">
        <f t="shared" si="1337"/>
        <v>6000</v>
      </c>
      <c r="J4048" s="60">
        <f t="shared" si="1337"/>
        <v>2331</v>
      </c>
      <c r="K4048" s="60">
        <f t="shared" si="1337"/>
        <v>37963</v>
      </c>
      <c r="L4048" s="60">
        <f t="shared" si="1337"/>
        <v>40887</v>
      </c>
      <c r="M4048" s="60">
        <f t="shared" si="1337"/>
        <v>41424</v>
      </c>
      <c r="N4048" s="23"/>
      <c r="O4048" s="23"/>
    </row>
    <row r="4049" spans="1:15">
      <c r="A4049" s="46"/>
      <c r="B4049" s="877"/>
      <c r="C4049" s="37" t="s">
        <v>1021</v>
      </c>
      <c r="D4049" s="965" t="s">
        <v>1022</v>
      </c>
      <c r="E4049" s="40">
        <f t="shared" si="1334"/>
        <v>26531</v>
      </c>
      <c r="F4049" s="41">
        <v>0</v>
      </c>
      <c r="G4049" s="60">
        <f>G3990+G4027+G3996</f>
        <v>8700</v>
      </c>
      <c r="H4049" s="60">
        <f t="shared" ref="H4049:M4049" si="1338">H3990+H4027+H3996</f>
        <v>9500</v>
      </c>
      <c r="I4049" s="60">
        <f t="shared" si="1338"/>
        <v>6000</v>
      </c>
      <c r="J4049" s="60">
        <f t="shared" si="1338"/>
        <v>2331</v>
      </c>
      <c r="K4049" s="60">
        <f t="shared" si="1338"/>
        <v>37963</v>
      </c>
      <c r="L4049" s="60">
        <f t="shared" si="1338"/>
        <v>40887</v>
      </c>
      <c r="M4049" s="60">
        <f t="shared" si="1338"/>
        <v>41424</v>
      </c>
      <c r="N4049" s="23"/>
      <c r="O4049" s="23"/>
    </row>
    <row r="4050" spans="1:15">
      <c r="A4050" s="46"/>
      <c r="B4050" s="877"/>
      <c r="C4050" s="37" t="s">
        <v>1023</v>
      </c>
      <c r="D4050" s="965" t="s">
        <v>1024</v>
      </c>
      <c r="E4050" s="40">
        <f t="shared" si="1334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1025</v>
      </c>
      <c r="D4051" s="965" t="s">
        <v>1026</v>
      </c>
      <c r="E4051" s="40">
        <f t="shared" si="1334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1027</v>
      </c>
      <c r="C4052" s="877"/>
      <c r="D4052" s="85" t="s">
        <v>1028</v>
      </c>
      <c r="E4052" s="40">
        <f t="shared" si="1334"/>
        <v>0</v>
      </c>
      <c r="F4052" s="41">
        <f t="shared" ref="F4052:M4052" si="1339">F4053</f>
        <v>0</v>
      </c>
      <c r="G4052" s="41">
        <f t="shared" si="1339"/>
        <v>0</v>
      </c>
      <c r="H4052" s="41">
        <f t="shared" si="1339"/>
        <v>0</v>
      </c>
      <c r="I4052" s="41">
        <f t="shared" si="1339"/>
        <v>0</v>
      </c>
      <c r="J4052" s="41">
        <f t="shared" si="1339"/>
        <v>0</v>
      </c>
      <c r="K4052" s="41">
        <f t="shared" si="1339"/>
        <v>0</v>
      </c>
      <c r="L4052" s="41">
        <f t="shared" si="1339"/>
        <v>0</v>
      </c>
      <c r="M4052" s="41">
        <f t="shared" si="1339"/>
        <v>0</v>
      </c>
      <c r="N4052" s="23"/>
      <c r="O4052" s="23"/>
    </row>
    <row r="4053" spans="1:15" ht="10.5" customHeight="1">
      <c r="A4053" s="46"/>
      <c r="B4053" s="877"/>
      <c r="C4053" s="877" t="s">
        <v>1029</v>
      </c>
      <c r="D4053" s="879" t="s">
        <v>1030</v>
      </c>
      <c r="E4053" s="40">
        <f t="shared" si="1334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1031</v>
      </c>
      <c r="C4054" s="850"/>
      <c r="D4054" s="85" t="s">
        <v>1032</v>
      </c>
      <c r="E4054" s="40">
        <f t="shared" si="1334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34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1033</v>
      </c>
      <c r="B4056" s="974"/>
      <c r="C4056" s="528"/>
      <c r="D4056" s="530" t="s">
        <v>1034</v>
      </c>
      <c r="E4056" s="154">
        <f t="shared" si="1334"/>
        <v>0</v>
      </c>
      <c r="F4056" s="532">
        <f t="shared" ref="F4056:M4056" si="1340">F4118+F4119+F4120+F4121+F4122</f>
        <v>0</v>
      </c>
      <c r="G4056" s="532">
        <f t="shared" si="1340"/>
        <v>0</v>
      </c>
      <c r="H4056" s="532">
        <f t="shared" si="1340"/>
        <v>0</v>
      </c>
      <c r="I4056" s="532">
        <f t="shared" si="1340"/>
        <v>0</v>
      </c>
      <c r="J4056" s="532">
        <f t="shared" si="1340"/>
        <v>0</v>
      </c>
      <c r="K4056" s="532">
        <f t="shared" si="1340"/>
        <v>0</v>
      </c>
      <c r="L4056" s="532">
        <f t="shared" si="1340"/>
        <v>0</v>
      </c>
      <c r="M4056" s="532">
        <f t="shared" si="1340"/>
        <v>0</v>
      </c>
      <c r="N4056" s="23"/>
      <c r="O4056" s="23"/>
    </row>
    <row r="4057" spans="1:15">
      <c r="A4057" s="754"/>
      <c r="B4057" s="272" t="s">
        <v>524</v>
      </c>
      <c r="C4057" s="894"/>
      <c r="D4057" s="756"/>
      <c r="E4057" s="154">
        <f t="shared" si="1334"/>
        <v>0</v>
      </c>
      <c r="F4057" s="276">
        <f t="shared" ref="F4057:M4057" si="1341">F4058</f>
        <v>0</v>
      </c>
      <c r="G4057" s="276">
        <f t="shared" si="1341"/>
        <v>0</v>
      </c>
      <c r="H4057" s="276">
        <f t="shared" si="1341"/>
        <v>0</v>
      </c>
      <c r="I4057" s="276">
        <f t="shared" si="1341"/>
        <v>0</v>
      </c>
      <c r="J4057" s="276">
        <f t="shared" si="1341"/>
        <v>0</v>
      </c>
      <c r="K4057" s="276">
        <f t="shared" si="1341"/>
        <v>0</v>
      </c>
      <c r="L4057" s="276">
        <f t="shared" si="1341"/>
        <v>0</v>
      </c>
      <c r="M4057" s="276">
        <f t="shared" si="1341"/>
        <v>0</v>
      </c>
      <c r="N4057" s="23"/>
      <c r="O4057" s="23"/>
    </row>
    <row r="4058" spans="1:15">
      <c r="A4058" s="834"/>
      <c r="B4058" s="407" t="s">
        <v>525</v>
      </c>
      <c r="C4058" s="411"/>
      <c r="D4058" s="412" t="s">
        <v>526</v>
      </c>
      <c r="E4058" s="154">
        <f t="shared" si="1334"/>
        <v>0</v>
      </c>
      <c r="F4058" s="101">
        <f t="shared" ref="F4058:M4058" si="1342">F4059+F4060+F4061+F4066+F4070+F4072+F4084+F4090+F4097</f>
        <v>0</v>
      </c>
      <c r="G4058" s="101">
        <f t="shared" si="1342"/>
        <v>0</v>
      </c>
      <c r="H4058" s="101">
        <f t="shared" si="1342"/>
        <v>0</v>
      </c>
      <c r="I4058" s="101">
        <f t="shared" si="1342"/>
        <v>0</v>
      </c>
      <c r="J4058" s="101">
        <f t="shared" si="1342"/>
        <v>0</v>
      </c>
      <c r="K4058" s="101">
        <f t="shared" si="1342"/>
        <v>0</v>
      </c>
      <c r="L4058" s="101">
        <f t="shared" si="1342"/>
        <v>0</v>
      </c>
      <c r="M4058" s="101">
        <f t="shared" si="1342"/>
        <v>0</v>
      </c>
      <c r="N4058" s="23"/>
      <c r="O4058" s="23"/>
    </row>
    <row r="4059" spans="1:15">
      <c r="A4059" s="413"/>
      <c r="B4059" s="414"/>
      <c r="C4059" s="415" t="s">
        <v>527</v>
      </c>
      <c r="D4059" s="416" t="s">
        <v>528</v>
      </c>
      <c r="E4059" s="94">
        <f t="shared" si="1334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529</v>
      </c>
      <c r="D4060" s="420" t="s">
        <v>530</v>
      </c>
      <c r="E4060" s="94">
        <f t="shared" si="1334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531</v>
      </c>
      <c r="C4061" s="389"/>
      <c r="D4061" s="328" t="s">
        <v>532</v>
      </c>
      <c r="E4061" s="154">
        <f t="shared" si="1334"/>
        <v>0</v>
      </c>
      <c r="F4061" s="155">
        <f t="shared" ref="F4061:M4061" si="1343">F4062+F4063+F4064</f>
        <v>0</v>
      </c>
      <c r="G4061" s="155">
        <f t="shared" si="1343"/>
        <v>0</v>
      </c>
      <c r="H4061" s="155">
        <f t="shared" si="1343"/>
        <v>0</v>
      </c>
      <c r="I4061" s="155">
        <f t="shared" si="1343"/>
        <v>0</v>
      </c>
      <c r="J4061" s="155">
        <f t="shared" si="1343"/>
        <v>0</v>
      </c>
      <c r="K4061" s="155">
        <f t="shared" si="1343"/>
        <v>0</v>
      </c>
      <c r="L4061" s="155">
        <f t="shared" si="1343"/>
        <v>0</v>
      </c>
      <c r="M4061" s="155">
        <f t="shared" si="1343"/>
        <v>0</v>
      </c>
      <c r="N4061" s="23"/>
      <c r="O4061" s="23"/>
    </row>
    <row r="4062" spans="1:15" hidden="1">
      <c r="A4062" s="413"/>
      <c r="B4062" s="776" t="s">
        <v>533</v>
      </c>
      <c r="C4062" s="775"/>
      <c r="D4062" s="420" t="s">
        <v>534</v>
      </c>
      <c r="E4062" s="15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535</v>
      </c>
      <c r="C4063" s="816"/>
      <c r="D4063" s="540" t="s">
        <v>129</v>
      </c>
      <c r="E4063" s="154">
        <f t="shared" si="1334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536</v>
      </c>
      <c r="C4064" s="777"/>
      <c r="D4064" s="420" t="s">
        <v>537</v>
      </c>
      <c r="E4064" s="154">
        <f t="shared" si="1334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34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538</v>
      </c>
      <c r="C4066" s="351"/>
      <c r="D4066" s="328" t="s">
        <v>539</v>
      </c>
      <c r="E4066" s="154">
        <f t="shared" si="1334"/>
        <v>0</v>
      </c>
      <c r="F4066" s="155">
        <f t="shared" ref="F4066:M4066" si="1344">F4067+F4068+F4069</f>
        <v>0</v>
      </c>
      <c r="G4066" s="155">
        <f t="shared" si="1344"/>
        <v>0</v>
      </c>
      <c r="H4066" s="155">
        <f t="shared" si="1344"/>
        <v>0</v>
      </c>
      <c r="I4066" s="155">
        <f t="shared" si="1344"/>
        <v>0</v>
      </c>
      <c r="J4066" s="155">
        <f t="shared" si="1344"/>
        <v>0</v>
      </c>
      <c r="K4066" s="155">
        <f t="shared" si="1344"/>
        <v>0</v>
      </c>
      <c r="L4066" s="155">
        <f t="shared" si="1344"/>
        <v>0</v>
      </c>
      <c r="M4066" s="155">
        <f t="shared" si="1344"/>
        <v>0</v>
      </c>
      <c r="N4066" s="23"/>
      <c r="O4066" s="23"/>
    </row>
    <row r="4067" spans="1:15" ht="0.75" customHeight="1">
      <c r="A4067" s="413"/>
      <c r="B4067" s="776"/>
      <c r="C4067" s="777" t="s">
        <v>540</v>
      </c>
      <c r="D4067" s="420" t="s">
        <v>541</v>
      </c>
      <c r="E4067" s="94">
        <f t="shared" si="1334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542</v>
      </c>
      <c r="D4068" s="779" t="s">
        <v>543</v>
      </c>
      <c r="E4068" s="94">
        <f t="shared" si="1334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544</v>
      </c>
      <c r="D4069" s="810" t="s">
        <v>545</v>
      </c>
      <c r="E4069" s="94">
        <f t="shared" si="1334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546</v>
      </c>
      <c r="C4070" s="997"/>
      <c r="D4070" s="998" t="s">
        <v>547</v>
      </c>
      <c r="E4070" s="154">
        <f t="shared" si="1334"/>
        <v>0</v>
      </c>
      <c r="F4070" s="155">
        <f t="shared" ref="F4070:M4070" si="1345">F4071</f>
        <v>0</v>
      </c>
      <c r="G4070" s="155">
        <f t="shared" si="1345"/>
        <v>0</v>
      </c>
      <c r="H4070" s="155">
        <f t="shared" si="1345"/>
        <v>0</v>
      </c>
      <c r="I4070" s="155">
        <f t="shared" si="1345"/>
        <v>0</v>
      </c>
      <c r="J4070" s="155">
        <f t="shared" si="1345"/>
        <v>0</v>
      </c>
      <c r="K4070" s="155">
        <f t="shared" si="1345"/>
        <v>0</v>
      </c>
      <c r="L4070" s="155">
        <f t="shared" si="1345"/>
        <v>0</v>
      </c>
      <c r="M4070" s="155">
        <f t="shared" si="1345"/>
        <v>0</v>
      </c>
      <c r="N4070" s="23"/>
      <c r="O4070" s="23"/>
    </row>
    <row r="4071" spans="1:15" hidden="1">
      <c r="A4071" s="413"/>
      <c r="B4071" s="781" t="s">
        <v>548</v>
      </c>
      <c r="C4071" s="784"/>
      <c r="D4071" s="783" t="s">
        <v>549</v>
      </c>
      <c r="E4071" s="94">
        <f t="shared" si="1334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1" hidden="1">
      <c r="A4072" s="1031"/>
      <c r="B4072" s="352"/>
      <c r="C4072" s="351" t="s">
        <v>550</v>
      </c>
      <c r="D4072" s="998" t="s">
        <v>551</v>
      </c>
      <c r="E4072" s="154">
        <f t="shared" si="1334"/>
        <v>0</v>
      </c>
      <c r="F4072" s="155">
        <f t="shared" ref="F4072:M4072" si="1346">F4073</f>
        <v>0</v>
      </c>
      <c r="G4072" s="155">
        <f t="shared" si="1346"/>
        <v>0</v>
      </c>
      <c r="H4072" s="155">
        <f t="shared" si="1346"/>
        <v>0</v>
      </c>
      <c r="I4072" s="155">
        <f t="shared" si="1346"/>
        <v>0</v>
      </c>
      <c r="J4072" s="155">
        <f t="shared" si="1346"/>
        <v>0</v>
      </c>
      <c r="K4072" s="155">
        <f t="shared" si="1346"/>
        <v>0</v>
      </c>
      <c r="L4072" s="155">
        <f t="shared" si="1346"/>
        <v>0</v>
      </c>
      <c r="M4072" s="155">
        <f t="shared" si="1346"/>
        <v>0</v>
      </c>
      <c r="N4072" s="23"/>
      <c r="O4072" s="23"/>
    </row>
    <row r="4073" spans="1:15">
      <c r="A4073" s="1031"/>
      <c r="B4073" s="1391" t="s">
        <v>764</v>
      </c>
      <c r="C4073" s="1392"/>
      <c r="D4073" s="331" t="s">
        <v>553</v>
      </c>
      <c r="E4073" s="154">
        <f t="shared" si="1334"/>
        <v>0</v>
      </c>
      <c r="F4073" s="155">
        <f t="shared" ref="F4073:M4073" si="1347">F4074+F4075+F4076+F4077+F4078+F4079+F4080+F4081+F4082+F4083</f>
        <v>0</v>
      </c>
      <c r="G4073" s="155">
        <f t="shared" si="1347"/>
        <v>0</v>
      </c>
      <c r="H4073" s="155">
        <f t="shared" si="1347"/>
        <v>0</v>
      </c>
      <c r="I4073" s="155">
        <f t="shared" si="1347"/>
        <v>0</v>
      </c>
      <c r="J4073" s="155">
        <f t="shared" si="1347"/>
        <v>0</v>
      </c>
      <c r="K4073" s="155">
        <f t="shared" si="1347"/>
        <v>0</v>
      </c>
      <c r="L4073" s="155">
        <f t="shared" si="1347"/>
        <v>0</v>
      </c>
      <c r="M4073" s="155">
        <f t="shared" si="1347"/>
        <v>0</v>
      </c>
      <c r="N4073" s="23"/>
      <c r="O4073" s="23"/>
    </row>
    <row r="4074" spans="1:15" hidden="1">
      <c r="A4074" s="413"/>
      <c r="B4074" s="802"/>
      <c r="C4074" s="803" t="s">
        <v>554</v>
      </c>
      <c r="D4074" s="804" t="s">
        <v>555</v>
      </c>
      <c r="E4074" s="154">
        <f t="shared" si="1334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556</v>
      </c>
      <c r="D4075" s="539" t="s">
        <v>557</v>
      </c>
      <c r="E4075" s="154">
        <f t="shared" si="1334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558</v>
      </c>
      <c r="D4076" s="540" t="s">
        <v>559</v>
      </c>
      <c r="E4076" s="154">
        <f t="shared" si="1334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560</v>
      </c>
      <c r="D4077" s="420" t="s">
        <v>561</v>
      </c>
      <c r="E4077" s="154">
        <f t="shared" si="1334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562</v>
      </c>
      <c r="D4078" s="420" t="s">
        <v>563</v>
      </c>
      <c r="E4078" s="154">
        <f t="shared" si="1334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1" hidden="1">
      <c r="A4079" s="413"/>
      <c r="B4079" s="776"/>
      <c r="C4079" s="777" t="s">
        <v>564</v>
      </c>
      <c r="D4079" s="420" t="s">
        <v>565</v>
      </c>
      <c r="E4079" s="154">
        <f t="shared" si="1334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1" hidden="1">
      <c r="A4080" s="413"/>
      <c r="B4080" s="776"/>
      <c r="C4080" s="777" t="s">
        <v>566</v>
      </c>
      <c r="D4080" s="420" t="s">
        <v>567</v>
      </c>
      <c r="E4080" s="154">
        <f t="shared" si="1334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1" hidden="1">
      <c r="A4081" s="413"/>
      <c r="B4081" s="801"/>
      <c r="C4081" s="777" t="s">
        <v>568</v>
      </c>
      <c r="D4081" s="420" t="s">
        <v>569</v>
      </c>
      <c r="E4081" s="154">
        <f t="shared" si="1334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1" hidden="1">
      <c r="A4082" s="413"/>
      <c r="B4082" s="801"/>
      <c r="C4082" s="777" t="s">
        <v>570</v>
      </c>
      <c r="D4082" s="420" t="s">
        <v>571</v>
      </c>
      <c r="E4082" s="154">
        <f t="shared" si="1334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idden="1">
      <c r="A4083" s="413"/>
      <c r="B4083" s="801"/>
      <c r="C4083" s="777" t="s">
        <v>572</v>
      </c>
      <c r="D4083" s="420" t="s">
        <v>573</v>
      </c>
      <c r="E4083" s="154">
        <f t="shared" si="1334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578</v>
      </c>
      <c r="D4084" s="328" t="s">
        <v>579</v>
      </c>
      <c r="E4084" s="154">
        <f t="shared" si="1334"/>
        <v>0</v>
      </c>
      <c r="F4084" s="155">
        <f t="shared" ref="F4084:M4084" si="1348">F4085+F4087</f>
        <v>0</v>
      </c>
      <c r="G4084" s="155">
        <f t="shared" si="1348"/>
        <v>0</v>
      </c>
      <c r="H4084" s="155">
        <f t="shared" si="1348"/>
        <v>0</v>
      </c>
      <c r="I4084" s="155">
        <f t="shared" si="1348"/>
        <v>0</v>
      </c>
      <c r="J4084" s="155">
        <f t="shared" si="1348"/>
        <v>0</v>
      </c>
      <c r="K4084" s="155">
        <f t="shared" si="1348"/>
        <v>0</v>
      </c>
      <c r="L4084" s="155">
        <f t="shared" si="1348"/>
        <v>0</v>
      </c>
      <c r="M4084" s="155">
        <f t="shared" si="1348"/>
        <v>0</v>
      </c>
      <c r="N4084" s="23"/>
      <c r="O4084" s="23"/>
    </row>
    <row r="4085" spans="1:15">
      <c r="A4085" s="1031"/>
      <c r="B4085" s="339" t="s">
        <v>580</v>
      </c>
      <c r="C4085" s="351" t="s">
        <v>581</v>
      </c>
      <c r="D4085" s="328" t="s">
        <v>582</v>
      </c>
      <c r="E4085" s="154">
        <f t="shared" si="1334"/>
        <v>0</v>
      </c>
      <c r="F4085" s="155">
        <f t="shared" ref="F4085:M4085" si="1349">F4086</f>
        <v>0</v>
      </c>
      <c r="G4085" s="155">
        <f t="shared" si="1349"/>
        <v>0</v>
      </c>
      <c r="H4085" s="155">
        <f t="shared" si="1349"/>
        <v>0</v>
      </c>
      <c r="I4085" s="155">
        <f t="shared" si="1349"/>
        <v>0</v>
      </c>
      <c r="J4085" s="155">
        <f t="shared" si="1349"/>
        <v>0</v>
      </c>
      <c r="K4085" s="155">
        <f t="shared" si="1349"/>
        <v>0</v>
      </c>
      <c r="L4085" s="155">
        <f t="shared" si="1349"/>
        <v>0</v>
      </c>
      <c r="M4085" s="155">
        <f t="shared" si="1349"/>
        <v>0</v>
      </c>
      <c r="N4085" s="23"/>
      <c r="O4085" s="23"/>
    </row>
    <row r="4086" spans="1:15" hidden="1">
      <c r="A4086" s="413"/>
      <c r="B4086" s="801"/>
      <c r="C4086" s="428" t="s">
        <v>783</v>
      </c>
      <c r="D4086" s="420" t="s">
        <v>784</v>
      </c>
      <c r="E4086" s="94">
        <f t="shared" si="1334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587</v>
      </c>
      <c r="C4087" s="1001"/>
      <c r="D4087" s="323" t="s">
        <v>588</v>
      </c>
      <c r="E4087" s="154">
        <f t="shared" si="1334"/>
        <v>0</v>
      </c>
      <c r="F4087" s="155">
        <f t="shared" ref="F4087:M4087" si="1350">F4088+F4089</f>
        <v>0</v>
      </c>
      <c r="G4087" s="155">
        <f t="shared" si="1350"/>
        <v>0</v>
      </c>
      <c r="H4087" s="155">
        <f t="shared" si="1350"/>
        <v>0</v>
      </c>
      <c r="I4087" s="155">
        <f t="shared" si="1350"/>
        <v>0</v>
      </c>
      <c r="J4087" s="155">
        <f t="shared" si="1350"/>
        <v>0</v>
      </c>
      <c r="K4087" s="155">
        <f t="shared" si="1350"/>
        <v>0</v>
      </c>
      <c r="L4087" s="155">
        <f t="shared" si="1350"/>
        <v>0</v>
      </c>
      <c r="M4087" s="155">
        <f t="shared" si="1350"/>
        <v>0</v>
      </c>
      <c r="N4087" s="23"/>
      <c r="O4087" s="23"/>
    </row>
    <row r="4088" spans="1:15" ht="0.75" customHeight="1">
      <c r="A4088" s="413"/>
      <c r="B4088" s="808"/>
      <c r="C4088" s="809" t="s">
        <v>589</v>
      </c>
      <c r="D4088" s="810" t="s">
        <v>590</v>
      </c>
      <c r="E4088" s="94">
        <f t="shared" si="1334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591</v>
      </c>
      <c r="D4089" s="539" t="s">
        <v>592</v>
      </c>
      <c r="E4089" s="154">
        <f t="shared" si="1334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766</v>
      </c>
      <c r="C4090" s="392"/>
      <c r="D4090" s="331" t="s">
        <v>594</v>
      </c>
      <c r="E4090" s="154">
        <f t="shared" si="1334"/>
        <v>0</v>
      </c>
      <c r="F4090" s="155">
        <f t="shared" ref="F4090:M4090" si="1351">F4091</f>
        <v>0</v>
      </c>
      <c r="G4090" s="155">
        <f t="shared" si="1351"/>
        <v>0</v>
      </c>
      <c r="H4090" s="155">
        <f t="shared" si="1351"/>
        <v>0</v>
      </c>
      <c r="I4090" s="155">
        <f t="shared" si="1351"/>
        <v>0</v>
      </c>
      <c r="J4090" s="155">
        <f t="shared" si="1351"/>
        <v>0</v>
      </c>
      <c r="K4090" s="155">
        <f t="shared" si="1351"/>
        <v>0</v>
      </c>
      <c r="L4090" s="155">
        <f t="shared" si="1351"/>
        <v>0</v>
      </c>
      <c r="M4090" s="155">
        <f t="shared" si="1351"/>
        <v>0</v>
      </c>
      <c r="N4090" s="23"/>
      <c r="O4090" s="23"/>
    </row>
    <row r="4091" spans="1:15">
      <c r="A4091" s="1031"/>
      <c r="B4091" s="1010" t="s">
        <v>595</v>
      </c>
      <c r="C4091" s="389"/>
      <c r="D4091" s="328" t="s">
        <v>596</v>
      </c>
      <c r="E4091" s="154">
        <f t="shared" si="1334"/>
        <v>0</v>
      </c>
      <c r="F4091" s="155">
        <f t="shared" ref="F4091:M4091" si="1352">F4092+F4093+F4094+F4095</f>
        <v>0</v>
      </c>
      <c r="G4091" s="155">
        <f t="shared" si="1352"/>
        <v>0</v>
      </c>
      <c r="H4091" s="155">
        <f t="shared" si="1352"/>
        <v>0</v>
      </c>
      <c r="I4091" s="155">
        <f t="shared" si="1352"/>
        <v>0</v>
      </c>
      <c r="J4091" s="155">
        <f t="shared" si="1352"/>
        <v>0</v>
      </c>
      <c r="K4091" s="155">
        <f t="shared" si="1352"/>
        <v>0</v>
      </c>
      <c r="L4091" s="155">
        <f t="shared" si="1352"/>
        <v>0</v>
      </c>
      <c r="M4091" s="155">
        <f t="shared" si="1352"/>
        <v>0</v>
      </c>
      <c r="N4091" s="23"/>
      <c r="O4091" s="23"/>
    </row>
    <row r="4092" spans="1:15" hidden="1">
      <c r="A4092" s="413"/>
      <c r="B4092" s="545"/>
      <c r="C4092" s="775" t="s">
        <v>597</v>
      </c>
      <c r="D4092" s="420" t="s">
        <v>598</v>
      </c>
      <c r="E4092" s="94">
        <f t="shared" si="1334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599</v>
      </c>
      <c r="D4093" s="420" t="s">
        <v>600</v>
      </c>
      <c r="E4093" s="94">
        <f t="shared" si="1334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601</v>
      </c>
      <c r="D4094" s="420" t="s">
        <v>602</v>
      </c>
      <c r="E4094" s="94">
        <f t="shared" si="1334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603</v>
      </c>
      <c r="D4095" s="420" t="s">
        <v>604</v>
      </c>
      <c r="E4095" s="94">
        <f t="shared" si="1334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34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605</v>
      </c>
      <c r="C4097" s="333"/>
      <c r="D4097" s="328" t="s">
        <v>606</v>
      </c>
      <c r="E4097" s="154">
        <f t="shared" si="1334"/>
        <v>0</v>
      </c>
      <c r="F4097" s="155">
        <f t="shared" ref="F4097:M4097" si="1353">F4098+F4099+F4100+F4101+F4102+F4103+F4104+F4105+F4106</f>
        <v>0</v>
      </c>
      <c r="G4097" s="155">
        <f t="shared" si="1353"/>
        <v>0</v>
      </c>
      <c r="H4097" s="155">
        <f t="shared" si="1353"/>
        <v>0</v>
      </c>
      <c r="I4097" s="155">
        <f t="shared" si="1353"/>
        <v>0</v>
      </c>
      <c r="J4097" s="155">
        <f t="shared" si="1353"/>
        <v>0</v>
      </c>
      <c r="K4097" s="155">
        <f t="shared" si="1353"/>
        <v>0</v>
      </c>
      <c r="L4097" s="155">
        <f t="shared" si="1353"/>
        <v>0</v>
      </c>
      <c r="M4097" s="155">
        <f t="shared" si="1353"/>
        <v>0</v>
      </c>
      <c r="N4097" s="23"/>
      <c r="O4097" s="23"/>
    </row>
    <row r="4098" spans="1:15" hidden="1">
      <c r="A4098" s="1031"/>
      <c r="B4098" s="996" t="s">
        <v>607</v>
      </c>
      <c r="C4098" s="333"/>
      <c r="D4098" s="328" t="s">
        <v>608</v>
      </c>
      <c r="E4098" s="154">
        <f t="shared" si="1334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609</v>
      </c>
      <c r="C4099" s="333"/>
      <c r="D4099" s="334" t="s">
        <v>610</v>
      </c>
      <c r="E4099" s="154">
        <f t="shared" si="1334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611</v>
      </c>
      <c r="C4100" s="1012"/>
      <c r="D4100" s="1013" t="s">
        <v>612</v>
      </c>
      <c r="E4100" s="154">
        <f t="shared" si="1334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613</v>
      </c>
      <c r="C4101" s="1014"/>
      <c r="D4101" s="331" t="s">
        <v>614</v>
      </c>
      <c r="E4101" s="154">
        <f t="shared" si="1334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615</v>
      </c>
      <c r="C4102" s="1014"/>
      <c r="D4102" s="331" t="s">
        <v>616</v>
      </c>
      <c r="E4102" s="154">
        <f t="shared" si="1334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617</v>
      </c>
      <c r="C4103" s="1016"/>
      <c r="D4103" s="331" t="s">
        <v>618</v>
      </c>
      <c r="E4103" s="154">
        <f t="shared" ref="E4103:E4127" si="1354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621</v>
      </c>
      <c r="C4104" s="1016"/>
      <c r="D4104" s="331" t="s">
        <v>622</v>
      </c>
      <c r="E4104" s="154">
        <f t="shared" si="1354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623</v>
      </c>
      <c r="C4105" s="1014"/>
      <c r="D4105" s="331" t="s">
        <v>624</v>
      </c>
      <c r="E4105" s="154">
        <f t="shared" si="1354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625</v>
      </c>
      <c r="C4106" s="1014"/>
      <c r="D4106" s="331" t="s">
        <v>626</v>
      </c>
      <c r="E4106" s="154">
        <f t="shared" si="1354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629</v>
      </c>
      <c r="C4107" s="1004"/>
      <c r="D4107" s="331" t="s">
        <v>630</v>
      </c>
      <c r="E4107" s="154">
        <f t="shared" si="1354"/>
        <v>0</v>
      </c>
      <c r="F4107" s="155">
        <f t="shared" ref="F4107:M4107" si="1355">F4108+F4112</f>
        <v>0</v>
      </c>
      <c r="G4107" s="155">
        <f t="shared" si="1355"/>
        <v>0</v>
      </c>
      <c r="H4107" s="155">
        <f t="shared" si="1355"/>
        <v>0</v>
      </c>
      <c r="I4107" s="155">
        <f t="shared" si="1355"/>
        <v>0</v>
      </c>
      <c r="J4107" s="155">
        <f t="shared" si="1355"/>
        <v>0</v>
      </c>
      <c r="K4107" s="155">
        <f t="shared" si="1355"/>
        <v>0</v>
      </c>
      <c r="L4107" s="155">
        <f t="shared" si="1355"/>
        <v>0</v>
      </c>
      <c r="M4107" s="155">
        <f t="shared" si="1355"/>
        <v>0</v>
      </c>
      <c r="N4107" s="23"/>
      <c r="O4107" s="23"/>
    </row>
    <row r="4108" spans="1:15" ht="11.25" customHeight="1">
      <c r="A4108" s="1031"/>
      <c r="B4108" s="339" t="s">
        <v>631</v>
      </c>
      <c r="C4108" s="1004"/>
      <c r="D4108" s="331" t="s">
        <v>632</v>
      </c>
      <c r="E4108" s="154">
        <f t="shared" si="1354"/>
        <v>0</v>
      </c>
      <c r="F4108" s="155">
        <f t="shared" ref="F4108:M4108" si="1356">F4109+F4110</f>
        <v>0</v>
      </c>
      <c r="G4108" s="155">
        <f t="shared" si="1356"/>
        <v>0</v>
      </c>
      <c r="H4108" s="155">
        <f t="shared" si="1356"/>
        <v>0</v>
      </c>
      <c r="I4108" s="155">
        <f t="shared" si="1356"/>
        <v>0</v>
      </c>
      <c r="J4108" s="155">
        <f t="shared" si="1356"/>
        <v>0</v>
      </c>
      <c r="K4108" s="155">
        <f t="shared" si="1356"/>
        <v>0</v>
      </c>
      <c r="L4108" s="155">
        <f t="shared" si="1356"/>
        <v>0</v>
      </c>
      <c r="M4108" s="155">
        <f t="shared" si="1356"/>
        <v>0</v>
      </c>
      <c r="N4108" s="23"/>
      <c r="O4108" s="23"/>
    </row>
    <row r="4109" spans="1:15" ht="21.4" hidden="1">
      <c r="A4109" s="413"/>
      <c r="B4109" s="811"/>
      <c r="C4109" s="821" t="s">
        <v>633</v>
      </c>
      <c r="D4109" s="540" t="s">
        <v>634</v>
      </c>
      <c r="E4109" s="94">
        <f t="shared" si="1354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635</v>
      </c>
      <c r="C4110" s="1006"/>
      <c r="D4110" s="420" t="s">
        <v>636</v>
      </c>
      <c r="E4110" s="94">
        <f t="shared" si="1354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54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637</v>
      </c>
      <c r="C4112" s="1008"/>
      <c r="D4112" s="331" t="s">
        <v>638</v>
      </c>
      <c r="E4112" s="154">
        <f t="shared" si="1354"/>
        <v>0</v>
      </c>
      <c r="F4112" s="155">
        <f t="shared" ref="F4112:M4112" si="1357">F4113+F4114</f>
        <v>0</v>
      </c>
      <c r="G4112" s="155">
        <f t="shared" si="1357"/>
        <v>0</v>
      </c>
      <c r="H4112" s="155">
        <f t="shared" si="1357"/>
        <v>0</v>
      </c>
      <c r="I4112" s="155">
        <f t="shared" si="1357"/>
        <v>0</v>
      </c>
      <c r="J4112" s="155">
        <f t="shared" si="1357"/>
        <v>0</v>
      </c>
      <c r="K4112" s="155">
        <f t="shared" si="1357"/>
        <v>0</v>
      </c>
      <c r="L4112" s="155">
        <f t="shared" si="1357"/>
        <v>0</v>
      </c>
      <c r="M4112" s="155">
        <f t="shared" si="1357"/>
        <v>0</v>
      </c>
      <c r="N4112" s="23"/>
      <c r="O4112" s="23"/>
    </row>
    <row r="4113" spans="1:15" ht="0.75" customHeight="1">
      <c r="A4113" s="413"/>
      <c r="B4113" s="817" t="s">
        <v>639</v>
      </c>
      <c r="C4113" s="816"/>
      <c r="D4113" s="540" t="s">
        <v>640</v>
      </c>
      <c r="E4113" s="94">
        <f t="shared" si="1354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641</v>
      </c>
      <c r="C4114" s="429"/>
      <c r="D4114" s="423" t="s">
        <v>642</v>
      </c>
      <c r="E4114" s="94">
        <f t="shared" si="1354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863</v>
      </c>
      <c r="C4115" s="382"/>
      <c r="D4115" s="328" t="s">
        <v>644</v>
      </c>
      <c r="E4115" s="154">
        <f t="shared" si="1354"/>
        <v>0</v>
      </c>
      <c r="F4115" s="155">
        <f t="shared" ref="F4115:M4115" si="1358">F4116</f>
        <v>0</v>
      </c>
      <c r="G4115" s="155">
        <f t="shared" si="1358"/>
        <v>0</v>
      </c>
      <c r="H4115" s="155">
        <f t="shared" si="1358"/>
        <v>0</v>
      </c>
      <c r="I4115" s="155">
        <f t="shared" si="1358"/>
        <v>0</v>
      </c>
      <c r="J4115" s="155">
        <f t="shared" si="1358"/>
        <v>0</v>
      </c>
      <c r="K4115" s="155">
        <f t="shared" si="1358"/>
        <v>0</v>
      </c>
      <c r="L4115" s="155">
        <f t="shared" si="1358"/>
        <v>0</v>
      </c>
      <c r="M4115" s="155">
        <f t="shared" si="1358"/>
        <v>0</v>
      </c>
      <c r="N4115" s="23"/>
      <c r="O4115" s="23"/>
    </row>
    <row r="4116" spans="1:15" ht="10.5" customHeight="1">
      <c r="A4116" s="413"/>
      <c r="B4116" s="475" t="s">
        <v>645</v>
      </c>
      <c r="C4116" s="476"/>
      <c r="D4116" s="420" t="s">
        <v>646</v>
      </c>
      <c r="E4116" s="94">
        <f t="shared" si="1354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776</v>
      </c>
      <c r="B4117" s="517"/>
      <c r="C4117" s="517"/>
      <c r="D4117" s="518"/>
      <c r="E4117" s="94">
        <f t="shared" si="1354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393" t="s">
        <v>1036</v>
      </c>
      <c r="C4118" s="1393"/>
      <c r="D4118" s="518" t="s">
        <v>1037</v>
      </c>
      <c r="E4118" s="94">
        <f t="shared" si="1354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1038</v>
      </c>
      <c r="C4119" s="567"/>
      <c r="D4119" s="518" t="s">
        <v>1039</v>
      </c>
      <c r="E4119" s="94">
        <f t="shared" si="1354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1040</v>
      </c>
      <c r="C4120" s="567"/>
      <c r="D4120" s="518" t="s">
        <v>1041</v>
      </c>
      <c r="E4120" s="94">
        <f t="shared" si="1354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1042</v>
      </c>
      <c r="C4121" s="567"/>
      <c r="D4121" s="518" t="s">
        <v>1043</v>
      </c>
      <c r="E4121" s="94">
        <f t="shared" si="1354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1044</v>
      </c>
      <c r="C4122" s="567"/>
      <c r="D4122" s="518" t="s">
        <v>1045</v>
      </c>
      <c r="E4122" s="94">
        <f t="shared" si="1354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54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1046</v>
      </c>
      <c r="B4124" s="1091"/>
      <c r="C4124" s="1091"/>
      <c r="D4124" s="1092" t="s">
        <v>1047</v>
      </c>
      <c r="E4124" s="94">
        <f t="shared" si="1354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1048</v>
      </c>
      <c r="B4125" s="981"/>
      <c r="C4125" s="981"/>
      <c r="D4125" s="518" t="s">
        <v>1049</v>
      </c>
      <c r="E4125" s="94">
        <f t="shared" si="1354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1050</v>
      </c>
      <c r="B4126" s="983"/>
      <c r="C4126" s="983"/>
      <c r="D4126" s="99" t="s">
        <v>1051</v>
      </c>
      <c r="E4126" s="100">
        <f t="shared" si="1354"/>
        <v>-3197.3699999999808</v>
      </c>
      <c r="F4126" s="100">
        <f t="shared" ref="F4126:M4126" si="1359">F277-F2871</f>
        <v>0</v>
      </c>
      <c r="G4126" s="100">
        <f t="shared" si="1359"/>
        <v>0</v>
      </c>
      <c r="H4126" s="100">
        <f t="shared" si="1359"/>
        <v>-3197.3699999999808</v>
      </c>
      <c r="I4126" s="100">
        <f t="shared" si="1359"/>
        <v>0</v>
      </c>
      <c r="J4126" s="100">
        <f t="shared" si="1359"/>
        <v>0</v>
      </c>
      <c r="K4126" s="100">
        <f t="shared" si="1359"/>
        <v>0</v>
      </c>
      <c r="L4126" s="100">
        <f t="shared" si="1359"/>
        <v>0</v>
      </c>
      <c r="M4126" s="100">
        <f t="shared" si="1359"/>
        <v>0</v>
      </c>
      <c r="N4126" s="23"/>
      <c r="O4126" s="23"/>
    </row>
    <row r="4127" spans="1:15">
      <c r="A4127" s="984" t="s">
        <v>1052</v>
      </c>
      <c r="B4127" s="104"/>
      <c r="C4127" s="104"/>
      <c r="D4127" s="99" t="s">
        <v>1053</v>
      </c>
      <c r="E4127" s="100">
        <f t="shared" si="1354"/>
        <v>3197.3699999999808</v>
      </c>
      <c r="F4127" s="100">
        <f t="shared" ref="F4127:M4127" si="1360">F2871-F277</f>
        <v>0</v>
      </c>
      <c r="G4127" s="100">
        <f t="shared" si="1360"/>
        <v>0</v>
      </c>
      <c r="H4127" s="100">
        <f t="shared" si="1360"/>
        <v>3197.3699999999808</v>
      </c>
      <c r="I4127" s="100">
        <f t="shared" si="1360"/>
        <v>0</v>
      </c>
      <c r="J4127" s="100">
        <f t="shared" si="1360"/>
        <v>0</v>
      </c>
      <c r="K4127" s="100">
        <f t="shared" si="1360"/>
        <v>0</v>
      </c>
      <c r="L4127" s="100">
        <f t="shared" si="1360"/>
        <v>0</v>
      </c>
      <c r="M4127" s="100">
        <f t="shared" si="1360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1060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520</v>
      </c>
      <c r="B4133" s="257"/>
      <c r="C4133" s="258"/>
      <c r="D4133" s="259" t="s">
        <v>521</v>
      </c>
      <c r="E4133" s="260">
        <f>G4133+H4133+I4133+J4133</f>
        <v>504199.37</v>
      </c>
      <c r="F4133" s="261">
        <f t="shared" ref="F4133:M4133" si="1361">F4202+F4453+F4575+F4868+F4965</f>
        <v>0</v>
      </c>
      <c r="G4133" s="261">
        <f t="shared" si="1361"/>
        <v>146662</v>
      </c>
      <c r="H4133" s="261">
        <f t="shared" si="1361"/>
        <v>215291.37</v>
      </c>
      <c r="I4133" s="261">
        <f t="shared" si="1361"/>
        <v>72832</v>
      </c>
      <c r="J4133" s="261">
        <f t="shared" si="1361"/>
        <v>69414</v>
      </c>
      <c r="K4133" s="261">
        <f t="shared" si="1361"/>
        <v>263230</v>
      </c>
      <c r="L4133" s="261">
        <f t="shared" si="1361"/>
        <v>180449</v>
      </c>
      <c r="M4133" s="261">
        <f t="shared" si="1361"/>
        <v>11593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324" t="s">
        <v>647</v>
      </c>
      <c r="B4137" s="1325"/>
      <c r="C4137" s="1326"/>
      <c r="D4137" s="477"/>
      <c r="E4137" s="355">
        <f t="shared" ref="E4137:E4209" si="1362">G4137+H4137+I4137+J4137</f>
        <v>501259.37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63">H4138+H4150+H4163+H4176+H4184+H4199+H4180</f>
        <v>214339.37</v>
      </c>
      <c r="I4137" s="478">
        <f t="shared" si="1363"/>
        <v>72363</v>
      </c>
      <c r="J4137" s="478">
        <f t="shared" si="1363"/>
        <v>69054</v>
      </c>
      <c r="K4137" s="478">
        <f t="shared" si="1363"/>
        <v>260400</v>
      </c>
      <c r="L4137" s="478">
        <f t="shared" si="1363"/>
        <v>178670</v>
      </c>
      <c r="M4137" s="478">
        <f t="shared" si="1363"/>
        <v>11419</v>
      </c>
      <c r="N4137" s="23"/>
      <c r="O4137" s="23"/>
    </row>
    <row r="4138" spans="1:15">
      <c r="A4138" s="1031"/>
      <c r="B4138" s="1097" t="s">
        <v>650</v>
      </c>
      <c r="C4138" s="1098"/>
      <c r="D4138" s="1013" t="s">
        <v>651</v>
      </c>
      <c r="E4138" s="100">
        <f t="shared" si="1362"/>
        <v>66644.37</v>
      </c>
      <c r="F4138" s="101">
        <f t="shared" ref="F4138:M4138" si="1364">F4139</f>
        <v>0</v>
      </c>
      <c r="G4138" s="101">
        <f t="shared" si="1364"/>
        <v>48296</v>
      </c>
      <c r="H4138" s="101">
        <f t="shared" si="1364"/>
        <v>18348.37</v>
      </c>
      <c r="I4138" s="101">
        <f t="shared" si="1364"/>
        <v>0</v>
      </c>
      <c r="J4138" s="101">
        <f t="shared" si="1364"/>
        <v>0</v>
      </c>
      <c r="K4138" s="101">
        <f t="shared" si="1364"/>
        <v>0</v>
      </c>
      <c r="L4138" s="101">
        <f t="shared" si="1364"/>
        <v>0</v>
      </c>
      <c r="M4138" s="101">
        <f t="shared" si="1364"/>
        <v>0</v>
      </c>
      <c r="N4138" s="23"/>
      <c r="O4138" s="23"/>
    </row>
    <row r="4139" spans="1:15">
      <c r="A4139" s="1031"/>
      <c r="B4139" s="352" t="s">
        <v>652</v>
      </c>
      <c r="C4139" s="382"/>
      <c r="D4139" s="331" t="s">
        <v>653</v>
      </c>
      <c r="E4139" s="154">
        <f t="shared" si="1362"/>
        <v>66644.37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18348.37</v>
      </c>
      <c r="I4139" s="155">
        <f>I4140+I4141+I4142+I4143+I4144+I4145+I4146+I4147+I4148+I4149</f>
        <v>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654</v>
      </c>
      <c r="D4140" s="1013" t="s">
        <v>655</v>
      </c>
      <c r="E4140" s="154">
        <f t="shared" si="1362"/>
        <v>18086</v>
      </c>
      <c r="F4140" s="155">
        <f t="shared" ref="F4140:M4142" si="1365">F4653</f>
        <v>0</v>
      </c>
      <c r="G4140" s="155">
        <f t="shared" si="1365"/>
        <v>3040</v>
      </c>
      <c r="H4140" s="155">
        <f t="shared" si="1365"/>
        <v>15046</v>
      </c>
      <c r="I4140" s="155">
        <f t="shared" si="1365"/>
        <v>0</v>
      </c>
      <c r="J4140" s="155">
        <f t="shared" si="1365"/>
        <v>0</v>
      </c>
      <c r="K4140" s="155">
        <f t="shared" si="1365"/>
        <v>0</v>
      </c>
      <c r="L4140" s="155">
        <f t="shared" si="1365"/>
        <v>0</v>
      </c>
      <c r="M4140" s="155">
        <f t="shared" si="1365"/>
        <v>0</v>
      </c>
      <c r="N4140" s="23"/>
      <c r="O4140" s="23"/>
    </row>
    <row r="4141" spans="1:15" ht="21" customHeight="1">
      <c r="A4141" s="1031"/>
      <c r="B4141" s="1101"/>
      <c r="C4141" s="1102" t="s">
        <v>656</v>
      </c>
      <c r="D4141" s="334" t="s">
        <v>657</v>
      </c>
      <c r="E4141" s="154">
        <f t="shared" si="1362"/>
        <v>0</v>
      </c>
      <c r="F4141" s="155">
        <f t="shared" si="1365"/>
        <v>0</v>
      </c>
      <c r="G4141" s="155">
        <f t="shared" si="1365"/>
        <v>0</v>
      </c>
      <c r="H4141" s="155">
        <f t="shared" si="1365"/>
        <v>0</v>
      </c>
      <c r="I4141" s="155">
        <f t="shared" si="1365"/>
        <v>0</v>
      </c>
      <c r="J4141" s="155">
        <f t="shared" si="1365"/>
        <v>0</v>
      </c>
      <c r="K4141" s="155">
        <f t="shared" si="1365"/>
        <v>0</v>
      </c>
      <c r="L4141" s="155">
        <f t="shared" si="1365"/>
        <v>0</v>
      </c>
      <c r="M4141" s="155">
        <f t="shared" si="1365"/>
        <v>0</v>
      </c>
      <c r="N4141" s="23"/>
      <c r="O4141" s="23"/>
    </row>
    <row r="4142" spans="1:15" ht="21">
      <c r="A4142" s="1031"/>
      <c r="B4142" s="1101"/>
      <c r="C4142" s="1102" t="s">
        <v>658</v>
      </c>
      <c r="D4142" s="334" t="s">
        <v>659</v>
      </c>
      <c r="E4142" s="154">
        <f t="shared" si="1362"/>
        <v>0</v>
      </c>
      <c r="F4142" s="155">
        <f t="shared" si="1365"/>
        <v>0</v>
      </c>
      <c r="G4142" s="155">
        <f t="shared" si="1365"/>
        <v>0</v>
      </c>
      <c r="H4142" s="155">
        <f t="shared" si="1365"/>
        <v>0</v>
      </c>
      <c r="I4142" s="155">
        <f t="shared" si="1365"/>
        <v>0</v>
      </c>
      <c r="J4142" s="155">
        <f t="shared" si="1365"/>
        <v>0</v>
      </c>
      <c r="K4142" s="155">
        <f t="shared" si="1365"/>
        <v>0</v>
      </c>
      <c r="L4142" s="155">
        <f t="shared" si="1365"/>
        <v>0</v>
      </c>
      <c r="M4142" s="155">
        <f t="shared" si="1365"/>
        <v>0</v>
      </c>
      <c r="N4142" s="23"/>
      <c r="O4142" s="23"/>
    </row>
    <row r="4143" spans="1:15" ht="20.65">
      <c r="A4143" s="1031"/>
      <c r="B4143" s="1101"/>
      <c r="C4143" s="1100" t="s">
        <v>660</v>
      </c>
      <c r="D4143" s="323" t="s">
        <v>661</v>
      </c>
      <c r="E4143" s="154">
        <f t="shared" si="1362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1.35">
      <c r="A4144" s="1031"/>
      <c r="B4144" s="1067"/>
      <c r="C4144" s="1103" t="s">
        <v>662</v>
      </c>
      <c r="D4144" s="334" t="s">
        <v>663</v>
      </c>
      <c r="E4144" s="154">
        <f t="shared" si="1362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20.65">
      <c r="A4145" s="1031"/>
      <c r="B4145" s="1104"/>
      <c r="C4145" s="1105" t="s">
        <v>664</v>
      </c>
      <c r="D4145" s="1105" t="s">
        <v>665</v>
      </c>
      <c r="E4145" s="154">
        <f t="shared" si="1362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0.65">
      <c r="A4146" s="1031"/>
      <c r="B4146" s="1106"/>
      <c r="C4146" s="1105" t="s">
        <v>666</v>
      </c>
      <c r="D4146" s="1105" t="s">
        <v>667</v>
      </c>
      <c r="E4146" s="154">
        <f t="shared" si="1362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668</v>
      </c>
      <c r="D4147" s="328" t="s">
        <v>669</v>
      </c>
      <c r="E4147" s="154">
        <f t="shared" si="1362"/>
        <v>0</v>
      </c>
      <c r="F4147" s="101"/>
      <c r="G4147" s="155">
        <f t="shared" ref="G4147:M4147" si="1366">G4660</f>
        <v>0</v>
      </c>
      <c r="H4147" s="155">
        <f>H4660</f>
        <v>0</v>
      </c>
      <c r="I4147" s="155">
        <f>I4660</f>
        <v>0</v>
      </c>
      <c r="J4147" s="155">
        <f t="shared" si="1366"/>
        <v>0</v>
      </c>
      <c r="K4147" s="155">
        <f t="shared" si="1366"/>
        <v>0</v>
      </c>
      <c r="L4147" s="155">
        <f t="shared" si="1366"/>
        <v>0</v>
      </c>
      <c r="M4147" s="155">
        <f t="shared" si="1366"/>
        <v>0</v>
      </c>
      <c r="N4147" s="23"/>
      <c r="O4147" s="23"/>
    </row>
    <row r="4148" spans="1:15">
      <c r="A4148" s="1031"/>
      <c r="B4148" s="554"/>
      <c r="C4148" s="553" t="s">
        <v>1061</v>
      </c>
      <c r="D4148" s="328" t="s">
        <v>671</v>
      </c>
      <c r="E4148" s="154">
        <f t="shared" si="1362"/>
        <v>48558.37</v>
      </c>
      <c r="F4148" s="101"/>
      <c r="G4148" s="155">
        <f t="shared" ref="G4148:M4148" si="1367">G4724+G4800+G4283</f>
        <v>45256</v>
      </c>
      <c r="H4148" s="155">
        <f t="shared" si="1367"/>
        <v>3302.37</v>
      </c>
      <c r="I4148" s="155">
        <f t="shared" si="1367"/>
        <v>0</v>
      </c>
      <c r="J4148" s="155">
        <f t="shared" si="1367"/>
        <v>0</v>
      </c>
      <c r="K4148" s="155">
        <f t="shared" si="1367"/>
        <v>0</v>
      </c>
      <c r="L4148" s="155">
        <f t="shared" si="1367"/>
        <v>0</v>
      </c>
      <c r="M4148" s="155">
        <f t="shared" si="1367"/>
        <v>0</v>
      </c>
      <c r="N4148" s="23"/>
      <c r="O4148" s="23"/>
    </row>
    <row r="4149" spans="1:15" ht="32.1">
      <c r="A4149" s="1031"/>
      <c r="B4149" s="554"/>
      <c r="C4149" s="373" t="s">
        <v>672</v>
      </c>
      <c r="D4149" s="328" t="s">
        <v>673</v>
      </c>
      <c r="E4149" s="154">
        <f t="shared" si="1362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674</v>
      </c>
      <c r="C4150" s="1052"/>
      <c r="D4150" s="331" t="s">
        <v>675</v>
      </c>
      <c r="E4150" s="154">
        <f t="shared" si="1362"/>
        <v>911</v>
      </c>
      <c r="F4150" s="155">
        <f t="shared" ref="F4150:M4150" si="1368">F4151</f>
        <v>0</v>
      </c>
      <c r="G4150" s="155">
        <f t="shared" si="1368"/>
        <v>0</v>
      </c>
      <c r="H4150" s="155">
        <f t="shared" si="1368"/>
        <v>911</v>
      </c>
      <c r="I4150" s="155">
        <f t="shared" si="1368"/>
        <v>0</v>
      </c>
      <c r="J4150" s="155">
        <f t="shared" si="1368"/>
        <v>0</v>
      </c>
      <c r="K4150" s="155">
        <f t="shared" si="1368"/>
        <v>0</v>
      </c>
      <c r="L4150" s="155">
        <f t="shared" si="1368"/>
        <v>0</v>
      </c>
      <c r="M4150" s="155">
        <f t="shared" si="1368"/>
        <v>0</v>
      </c>
      <c r="N4150" s="23"/>
      <c r="O4150" s="23"/>
    </row>
    <row r="4151" spans="1:15">
      <c r="A4151" s="1031"/>
      <c r="B4151" s="1053" t="s">
        <v>676</v>
      </c>
      <c r="C4151" s="382"/>
      <c r="D4151" s="328" t="s">
        <v>582</v>
      </c>
      <c r="E4151" s="154">
        <f t="shared" si="1362"/>
        <v>911</v>
      </c>
      <c r="F4151" s="155">
        <f t="shared" ref="F4151:M4151" si="1369">F4155+F4156+F4157+F4158+F4159+F4160+F4161</f>
        <v>0</v>
      </c>
      <c r="G4151" s="155">
        <f t="shared" si="1369"/>
        <v>0</v>
      </c>
      <c r="H4151" s="155">
        <f t="shared" si="1369"/>
        <v>911</v>
      </c>
      <c r="I4151" s="155">
        <f t="shared" si="1369"/>
        <v>0</v>
      </c>
      <c r="J4151" s="155">
        <f t="shared" si="1369"/>
        <v>0</v>
      </c>
      <c r="K4151" s="155">
        <f t="shared" si="1369"/>
        <v>0</v>
      </c>
      <c r="L4151" s="155">
        <f t="shared" si="1369"/>
        <v>0</v>
      </c>
      <c r="M4151" s="155">
        <f t="shared" si="1369"/>
        <v>0</v>
      </c>
      <c r="N4151" s="23"/>
      <c r="O4151" s="23"/>
    </row>
    <row r="4152" spans="1:15">
      <c r="A4152" s="1031"/>
      <c r="B4152" s="1054"/>
      <c r="C4152" s="382" t="s">
        <v>677</v>
      </c>
      <c r="D4152" s="328" t="s">
        <v>678</v>
      </c>
      <c r="E4152" s="154">
        <f t="shared" si="1362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679</v>
      </c>
      <c r="D4153" s="328" t="s">
        <v>680</v>
      </c>
      <c r="E4153" s="154">
        <f t="shared" si="1362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681</v>
      </c>
      <c r="D4154" s="328" t="s">
        <v>682</v>
      </c>
      <c r="E4154" s="154">
        <f t="shared" si="1362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683</v>
      </c>
      <c r="D4155" s="328" t="s">
        <v>684</v>
      </c>
      <c r="E4155" s="154">
        <f t="shared" si="1362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685</v>
      </c>
      <c r="D4156" s="328" t="s">
        <v>686</v>
      </c>
      <c r="E4156" s="154">
        <f t="shared" si="1362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687</v>
      </c>
      <c r="D4157" s="328" t="s">
        <v>688</v>
      </c>
      <c r="E4157" s="154">
        <f t="shared" si="1362"/>
        <v>911</v>
      </c>
      <c r="F4157" s="155">
        <f>F4986</f>
        <v>0</v>
      </c>
      <c r="G4157" s="155">
        <f t="shared" ref="G4157:M4157" si="1370">G4225+G4986</f>
        <v>0</v>
      </c>
      <c r="H4157" s="155">
        <f t="shared" si="1370"/>
        <v>911</v>
      </c>
      <c r="I4157" s="155">
        <f t="shared" si="1370"/>
        <v>0</v>
      </c>
      <c r="J4157" s="155">
        <f t="shared" si="1370"/>
        <v>0</v>
      </c>
      <c r="K4157" s="155">
        <f t="shared" si="1370"/>
        <v>0</v>
      </c>
      <c r="L4157" s="155">
        <f t="shared" si="1370"/>
        <v>0</v>
      </c>
      <c r="M4157" s="155">
        <f t="shared" si="1370"/>
        <v>0</v>
      </c>
      <c r="N4157" s="23"/>
      <c r="O4157" s="23"/>
    </row>
    <row r="4158" spans="1:15">
      <c r="A4158" s="1031"/>
      <c r="B4158" s="1057"/>
      <c r="C4158" s="382" t="s">
        <v>689</v>
      </c>
      <c r="D4158" s="328" t="s">
        <v>690</v>
      </c>
      <c r="E4158" s="154">
        <f t="shared" si="1362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691</v>
      </c>
      <c r="D4159" s="328" t="s">
        <v>584</v>
      </c>
      <c r="E4159" s="154">
        <f t="shared" si="1362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692</v>
      </c>
      <c r="D4160" s="328" t="s">
        <v>693</v>
      </c>
      <c r="E4160" s="154">
        <f t="shared" si="1362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694</v>
      </c>
      <c r="D4161" s="328" t="s">
        <v>695</v>
      </c>
      <c r="E4161" s="154">
        <f t="shared" si="1362"/>
        <v>0</v>
      </c>
      <c r="F4161" s="101"/>
      <c r="G4161" s="101">
        <f>G5235</f>
        <v>0</v>
      </c>
      <c r="H4161" s="101">
        <f t="shared" ref="H4161:M4161" si="1371">H5235</f>
        <v>0</v>
      </c>
      <c r="I4161" s="101">
        <f t="shared" si="1371"/>
        <v>0</v>
      </c>
      <c r="J4161" s="101">
        <f t="shared" si="1371"/>
        <v>0</v>
      </c>
      <c r="K4161" s="101">
        <f t="shared" si="1371"/>
        <v>0</v>
      </c>
      <c r="L4161" s="101">
        <f t="shared" si="1371"/>
        <v>0</v>
      </c>
      <c r="M4161" s="101">
        <f t="shared" si="1371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62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696</v>
      </c>
      <c r="C4163" s="381"/>
      <c r="D4163" s="328" t="s">
        <v>697</v>
      </c>
      <c r="E4163" s="154">
        <f t="shared" si="1362"/>
        <v>346885</v>
      </c>
      <c r="F4163" s="101">
        <f t="shared" ref="F4163" si="1372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73">H4164+H4165+H4166+H4167+H4168+H4169+H4170+H4171+H4172+H4173+H4174+H4175</f>
        <v>156373</v>
      </c>
      <c r="I4163" s="101">
        <f t="shared" si="1373"/>
        <v>57330</v>
      </c>
      <c r="J4163" s="101">
        <f t="shared" si="1373"/>
        <v>57330</v>
      </c>
      <c r="K4163" s="101">
        <f t="shared" si="1373"/>
        <v>204214</v>
      </c>
      <c r="L4163" s="101">
        <f t="shared" si="1373"/>
        <v>149982</v>
      </c>
      <c r="M4163" s="101">
        <f t="shared" si="1373"/>
        <v>11419</v>
      </c>
      <c r="N4163" s="23"/>
      <c r="O4163" s="23"/>
    </row>
    <row r="4164" spans="1:15">
      <c r="A4164" s="1031"/>
      <c r="B4164" s="353" t="s">
        <v>698</v>
      </c>
      <c r="C4164" s="381"/>
      <c r="D4164" s="328" t="s">
        <v>699</v>
      </c>
      <c r="E4164" s="154">
        <f t="shared" si="1362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700</v>
      </c>
      <c r="C4165" s="382"/>
      <c r="D4165" s="328" t="s">
        <v>701</v>
      </c>
      <c r="E4165" s="154">
        <f t="shared" si="1362"/>
        <v>0</v>
      </c>
      <c r="F4165" s="155">
        <f>F4231</f>
        <v>0</v>
      </c>
      <c r="G4165" s="155">
        <f t="shared" ref="G4165:M4165" si="1374">G4231+G4828</f>
        <v>0</v>
      </c>
      <c r="H4165" s="155">
        <f t="shared" si="1374"/>
        <v>0</v>
      </c>
      <c r="I4165" s="155">
        <f t="shared" si="1374"/>
        <v>0</v>
      </c>
      <c r="J4165" s="155">
        <f t="shared" si="1374"/>
        <v>0</v>
      </c>
      <c r="K4165" s="155">
        <f t="shared" si="1374"/>
        <v>0</v>
      </c>
      <c r="L4165" s="155">
        <f t="shared" si="1374"/>
        <v>0</v>
      </c>
      <c r="M4165" s="155">
        <f t="shared" si="1374"/>
        <v>0</v>
      </c>
      <c r="N4165" s="23"/>
      <c r="O4165" s="23"/>
    </row>
    <row r="4166" spans="1:15">
      <c r="A4166" s="1031"/>
      <c r="B4166" s="353" t="s">
        <v>702</v>
      </c>
      <c r="C4166" s="381"/>
      <c r="D4166" s="328" t="s">
        <v>703</v>
      </c>
      <c r="E4166" s="154">
        <f t="shared" si="1362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704</v>
      </c>
      <c r="C4167" s="383"/>
      <c r="D4167" s="328" t="s">
        <v>705</v>
      </c>
      <c r="E4167" s="154">
        <f t="shared" si="1362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706</v>
      </c>
      <c r="C4168" s="385"/>
      <c r="D4168" s="328" t="s">
        <v>707</v>
      </c>
      <c r="E4168" s="154">
        <f t="shared" si="1362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708</v>
      </c>
      <c r="C4169" s="382"/>
      <c r="D4169" s="328" t="s">
        <v>709</v>
      </c>
      <c r="E4169" s="154">
        <f t="shared" si="1362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710</v>
      </c>
      <c r="C4170" s="381"/>
      <c r="D4170" s="328" t="s">
        <v>711</v>
      </c>
      <c r="E4170" s="154">
        <f t="shared" si="1362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712</v>
      </c>
      <c r="C4171" s="381"/>
      <c r="D4171" s="328" t="s">
        <v>713</v>
      </c>
      <c r="E4171" s="154">
        <f t="shared" si="1362"/>
        <v>0</v>
      </c>
      <c r="F4171" s="155">
        <f t="shared" ref="F4171:M4171" si="1375">F4237</f>
        <v>0</v>
      </c>
      <c r="G4171" s="155">
        <f t="shared" si="1375"/>
        <v>0</v>
      </c>
      <c r="H4171" s="155">
        <f t="shared" si="1375"/>
        <v>0</v>
      </c>
      <c r="I4171" s="155">
        <f t="shared" si="1375"/>
        <v>0</v>
      </c>
      <c r="J4171" s="155">
        <f t="shared" si="1375"/>
        <v>0</v>
      </c>
      <c r="K4171" s="155">
        <f t="shared" si="1375"/>
        <v>0</v>
      </c>
      <c r="L4171" s="155">
        <f t="shared" si="1375"/>
        <v>0</v>
      </c>
      <c r="M4171" s="155">
        <f t="shared" si="1375"/>
        <v>0</v>
      </c>
      <c r="N4171" s="23"/>
      <c r="O4171" s="23"/>
    </row>
    <row r="4172" spans="1:15">
      <c r="A4172" s="1031"/>
      <c r="B4172" s="353" t="s">
        <v>714</v>
      </c>
      <c r="C4172" s="382"/>
      <c r="D4172" s="328" t="s">
        <v>715</v>
      </c>
      <c r="E4172" s="154">
        <f t="shared" si="1362"/>
        <v>0</v>
      </c>
      <c r="F4172" s="155"/>
      <c r="G4172" s="155">
        <f t="shared" ref="G4172:M4172" si="1376">G4957+G4904+G4748</f>
        <v>0</v>
      </c>
      <c r="H4172" s="155">
        <f t="shared" si="1376"/>
        <v>0</v>
      </c>
      <c r="I4172" s="155">
        <f t="shared" si="1376"/>
        <v>0</v>
      </c>
      <c r="J4172" s="155">
        <f t="shared" si="1376"/>
        <v>0</v>
      </c>
      <c r="K4172" s="155">
        <f t="shared" si="1376"/>
        <v>0</v>
      </c>
      <c r="L4172" s="155">
        <f t="shared" si="1376"/>
        <v>0</v>
      </c>
      <c r="M4172" s="155">
        <f t="shared" si="1376"/>
        <v>0</v>
      </c>
      <c r="N4172" s="23"/>
      <c r="O4172" s="23"/>
    </row>
    <row r="4173" spans="1:15">
      <c r="A4173" s="1031"/>
      <c r="B4173" s="384" t="s">
        <v>716</v>
      </c>
      <c r="C4173" s="381"/>
      <c r="D4173" s="328" t="s">
        <v>717</v>
      </c>
      <c r="E4173" s="154">
        <f t="shared" si="1362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718</v>
      </c>
      <c r="C4174" s="382"/>
      <c r="D4174" s="328" t="s">
        <v>719</v>
      </c>
      <c r="E4174" s="154">
        <f t="shared" si="1362"/>
        <v>0</v>
      </c>
      <c r="F4174" s="155">
        <f t="shared" ref="F4174:M4174" si="1377">F4240</f>
        <v>0</v>
      </c>
      <c r="G4174" s="155">
        <f t="shared" si="1377"/>
        <v>0</v>
      </c>
      <c r="H4174" s="155">
        <f t="shared" si="1377"/>
        <v>0</v>
      </c>
      <c r="I4174" s="155">
        <f t="shared" si="1377"/>
        <v>0</v>
      </c>
      <c r="J4174" s="155">
        <f t="shared" si="1377"/>
        <v>0</v>
      </c>
      <c r="K4174" s="155">
        <f t="shared" si="1377"/>
        <v>0</v>
      </c>
      <c r="L4174" s="155">
        <f t="shared" si="1377"/>
        <v>0</v>
      </c>
      <c r="M4174" s="155">
        <f t="shared" si="1377"/>
        <v>0</v>
      </c>
      <c r="N4174" s="23"/>
      <c r="O4174" s="23"/>
    </row>
    <row r="4175" spans="1:15" ht="25.5" customHeight="1">
      <c r="A4175" s="1031"/>
      <c r="B4175" s="1336" t="s">
        <v>720</v>
      </c>
      <c r="C4175" s="1337"/>
      <c r="D4175" s="388" t="s">
        <v>721</v>
      </c>
      <c r="E4175" s="154">
        <f t="shared" si="1362"/>
        <v>346885</v>
      </c>
      <c r="F4175" s="155"/>
      <c r="G4175" s="155">
        <f t="shared" ref="G4175:M4175" si="1378">G5191+G4242</f>
        <v>75852</v>
      </c>
      <c r="H4175" s="155">
        <f t="shared" si="1378"/>
        <v>156373</v>
      </c>
      <c r="I4175" s="155">
        <f t="shared" si="1378"/>
        <v>57330</v>
      </c>
      <c r="J4175" s="155">
        <f t="shared" si="1378"/>
        <v>57330</v>
      </c>
      <c r="K4175" s="155">
        <f t="shared" si="1378"/>
        <v>204214</v>
      </c>
      <c r="L4175" s="155">
        <f t="shared" si="1378"/>
        <v>149982</v>
      </c>
      <c r="M4175" s="155">
        <f t="shared" si="1378"/>
        <v>11419</v>
      </c>
      <c r="N4175" s="23"/>
      <c r="O4175" s="23"/>
    </row>
    <row r="4176" spans="1:15">
      <c r="A4176" s="1031"/>
      <c r="B4176" s="353" t="s">
        <v>1062</v>
      </c>
      <c r="C4176" s="338"/>
      <c r="D4176" s="328" t="s">
        <v>727</v>
      </c>
      <c r="E4176" s="154">
        <f t="shared" si="1362"/>
        <v>0</v>
      </c>
      <c r="F4176" s="155"/>
      <c r="G4176" s="101">
        <f>G4177+G4178+G4179</f>
        <v>0</v>
      </c>
      <c r="H4176" s="101">
        <f t="shared" ref="H4176:M4176" si="1379">H4177+H4178+H4179</f>
        <v>0</v>
      </c>
      <c r="I4176" s="101">
        <f t="shared" si="1379"/>
        <v>0</v>
      </c>
      <c r="J4176" s="101">
        <f t="shared" si="1379"/>
        <v>0</v>
      </c>
      <c r="K4176" s="101">
        <f t="shared" si="1379"/>
        <v>0</v>
      </c>
      <c r="L4176" s="101">
        <f t="shared" si="1379"/>
        <v>0</v>
      </c>
      <c r="M4176" s="101">
        <f t="shared" si="1379"/>
        <v>0</v>
      </c>
      <c r="N4176" s="23"/>
      <c r="O4176" s="23"/>
    </row>
    <row r="4177" spans="1:15">
      <c r="A4177" s="1031"/>
      <c r="B4177" s="353" t="s">
        <v>1063</v>
      </c>
      <c r="C4177" s="389"/>
      <c r="D4177" s="328" t="s">
        <v>771</v>
      </c>
      <c r="E4177" s="154">
        <f t="shared" si="1362"/>
        <v>0</v>
      </c>
      <c r="F4177" s="101"/>
      <c r="G4177" s="101">
        <f t="shared" ref="G4177:M4177" si="1380">G4909+G4244+G5193+G4831</f>
        <v>0</v>
      </c>
      <c r="H4177" s="101">
        <f t="shared" si="1380"/>
        <v>0</v>
      </c>
      <c r="I4177" s="101">
        <f t="shared" si="1380"/>
        <v>0</v>
      </c>
      <c r="J4177" s="101">
        <f t="shared" si="1380"/>
        <v>0</v>
      </c>
      <c r="K4177" s="101">
        <f t="shared" si="1380"/>
        <v>0</v>
      </c>
      <c r="L4177" s="101">
        <f t="shared" si="1380"/>
        <v>0</v>
      </c>
      <c r="M4177" s="101">
        <f t="shared" si="1380"/>
        <v>0</v>
      </c>
      <c r="N4177" s="843"/>
      <c r="O4177" s="23"/>
    </row>
    <row r="4178" spans="1:15">
      <c r="A4178" s="1031"/>
      <c r="B4178" s="1108" t="s">
        <v>700</v>
      </c>
      <c r="C4178" s="1108"/>
      <c r="D4178" s="328" t="s">
        <v>730</v>
      </c>
      <c r="E4178" s="154">
        <f t="shared" si="1362"/>
        <v>0</v>
      </c>
      <c r="F4178" s="101"/>
      <c r="G4178" s="101">
        <f t="shared" ref="G4178:M4178" si="1381">G4245+G4832</f>
        <v>0</v>
      </c>
      <c r="H4178" s="101">
        <f t="shared" si="1381"/>
        <v>0</v>
      </c>
      <c r="I4178" s="101">
        <f t="shared" si="1381"/>
        <v>0</v>
      </c>
      <c r="J4178" s="101">
        <f t="shared" si="1381"/>
        <v>0</v>
      </c>
      <c r="K4178" s="101">
        <f t="shared" si="1381"/>
        <v>0</v>
      </c>
      <c r="L4178" s="101">
        <f t="shared" si="1381"/>
        <v>0</v>
      </c>
      <c r="M4178" s="101">
        <f t="shared" si="1381"/>
        <v>0</v>
      </c>
      <c r="N4178" s="843"/>
      <c r="O4178" s="23"/>
    </row>
    <row r="4179" spans="1:15">
      <c r="A4179" s="1031"/>
      <c r="B4179" s="1401" t="s">
        <v>480</v>
      </c>
      <c r="C4179" s="1402"/>
      <c r="D4179" s="328" t="s">
        <v>1018</v>
      </c>
      <c r="E4179" s="154">
        <f t="shared" si="1362"/>
        <v>0</v>
      </c>
      <c r="F4179" s="101"/>
      <c r="G4179" s="101">
        <f>G4833+G5194+G4753</f>
        <v>0</v>
      </c>
      <c r="H4179" s="101">
        <f t="shared" ref="H4179:M4179" si="1382">H4833+H5194+H4753</f>
        <v>0</v>
      </c>
      <c r="I4179" s="101">
        <f t="shared" si="1382"/>
        <v>0</v>
      </c>
      <c r="J4179" s="101">
        <f t="shared" si="1382"/>
        <v>0</v>
      </c>
      <c r="K4179" s="101">
        <f t="shared" si="1382"/>
        <v>0</v>
      </c>
      <c r="L4179" s="101">
        <f t="shared" si="1382"/>
        <v>0</v>
      </c>
      <c r="M4179" s="101">
        <f t="shared" si="1382"/>
        <v>0</v>
      </c>
      <c r="N4179" s="23"/>
      <c r="O4179" s="23"/>
    </row>
    <row r="4180" spans="1:15" ht="12.95">
      <c r="A4180" s="1031"/>
      <c r="B4180" s="1399" t="s">
        <v>733</v>
      </c>
      <c r="C4180" s="1400"/>
      <c r="D4180" s="1109">
        <v>60</v>
      </c>
      <c r="E4180" s="154">
        <f t="shared" si="1362"/>
        <v>342</v>
      </c>
      <c r="F4180" s="101"/>
      <c r="G4180" s="101">
        <f t="shared" ref="G4180:M4183" si="1383">G4246+G4834</f>
        <v>342</v>
      </c>
      <c r="H4180" s="101">
        <f t="shared" si="1383"/>
        <v>0</v>
      </c>
      <c r="I4180" s="101">
        <f t="shared" si="1383"/>
        <v>0</v>
      </c>
      <c r="J4180" s="101">
        <f t="shared" si="1383"/>
        <v>0</v>
      </c>
      <c r="K4180" s="101">
        <f t="shared" si="1383"/>
        <v>0</v>
      </c>
      <c r="L4180" s="101">
        <f t="shared" si="1383"/>
        <v>0</v>
      </c>
      <c r="M4180" s="101">
        <f t="shared" si="1383"/>
        <v>0</v>
      </c>
      <c r="N4180" s="23"/>
      <c r="O4180" s="23"/>
    </row>
    <row r="4181" spans="1:15" ht="12.95">
      <c r="A4181" s="1031"/>
      <c r="B4181" s="1397" t="s">
        <v>319</v>
      </c>
      <c r="C4181" s="1398"/>
      <c r="D4181" s="1109" t="s">
        <v>772</v>
      </c>
      <c r="E4181" s="154">
        <f t="shared" si="1362"/>
        <v>292</v>
      </c>
      <c r="F4181" s="101"/>
      <c r="G4181" s="101">
        <f t="shared" si="1383"/>
        <v>292</v>
      </c>
      <c r="H4181" s="101">
        <f t="shared" si="1383"/>
        <v>0</v>
      </c>
      <c r="I4181" s="101">
        <f t="shared" si="1383"/>
        <v>0</v>
      </c>
      <c r="J4181" s="101">
        <f t="shared" si="1383"/>
        <v>0</v>
      </c>
      <c r="K4181" s="101">
        <f t="shared" si="1383"/>
        <v>0</v>
      </c>
      <c r="L4181" s="101">
        <f t="shared" si="1383"/>
        <v>0</v>
      </c>
      <c r="M4181" s="101">
        <f t="shared" si="1383"/>
        <v>0</v>
      </c>
      <c r="N4181" s="23"/>
      <c r="O4181" s="23"/>
    </row>
    <row r="4182" spans="1:15" ht="12.95">
      <c r="A4182" s="1031"/>
      <c r="B4182" s="1397" t="s">
        <v>321</v>
      </c>
      <c r="C4182" s="1398"/>
      <c r="D4182" s="1109" t="s">
        <v>773</v>
      </c>
      <c r="E4182" s="154">
        <f t="shared" si="1362"/>
        <v>0</v>
      </c>
      <c r="F4182" s="101"/>
      <c r="G4182" s="101">
        <f t="shared" si="1383"/>
        <v>0</v>
      </c>
      <c r="H4182" s="101">
        <f t="shared" si="1383"/>
        <v>0</v>
      </c>
      <c r="I4182" s="101">
        <f t="shared" si="1383"/>
        <v>0</v>
      </c>
      <c r="J4182" s="101">
        <f t="shared" si="1383"/>
        <v>0</v>
      </c>
      <c r="K4182" s="101">
        <f t="shared" si="1383"/>
        <v>0</v>
      </c>
      <c r="L4182" s="101">
        <f t="shared" si="1383"/>
        <v>0</v>
      </c>
      <c r="M4182" s="101">
        <f t="shared" si="1383"/>
        <v>0</v>
      </c>
      <c r="N4182" s="23"/>
      <c r="O4182" s="23"/>
    </row>
    <row r="4183" spans="1:15" ht="12.95">
      <c r="A4183" s="1031"/>
      <c r="B4183" s="1397" t="s">
        <v>323</v>
      </c>
      <c r="C4183" s="1398"/>
      <c r="D4183" s="1109" t="s">
        <v>774</v>
      </c>
      <c r="E4183" s="154">
        <f t="shared" si="1362"/>
        <v>50</v>
      </c>
      <c r="F4183" s="101"/>
      <c r="G4183" s="101">
        <f t="shared" si="1383"/>
        <v>50</v>
      </c>
      <c r="H4183" s="101">
        <f t="shared" si="1383"/>
        <v>0</v>
      </c>
      <c r="I4183" s="101">
        <f t="shared" si="1383"/>
        <v>0</v>
      </c>
      <c r="J4183" s="101">
        <f t="shared" si="1383"/>
        <v>0</v>
      </c>
      <c r="K4183" s="101">
        <f t="shared" si="1383"/>
        <v>0</v>
      </c>
      <c r="L4183" s="101">
        <f t="shared" si="1383"/>
        <v>0</v>
      </c>
      <c r="M4183" s="101">
        <f t="shared" si="1383"/>
        <v>0</v>
      </c>
      <c r="N4183" s="23"/>
      <c r="O4183" s="23"/>
    </row>
    <row r="4184" spans="1:15">
      <c r="A4184" s="1031"/>
      <c r="B4184" s="1003" t="s">
        <v>735</v>
      </c>
      <c r="C4184" s="1014"/>
      <c r="D4184" s="331" t="s">
        <v>736</v>
      </c>
      <c r="E4184" s="100">
        <f t="shared" si="1362"/>
        <v>86477</v>
      </c>
      <c r="F4184" s="101">
        <f t="shared" ref="F4184:M4184" si="1384">F4185+F4195</f>
        <v>0</v>
      </c>
      <c r="G4184" s="101">
        <f t="shared" si="1384"/>
        <v>21013</v>
      </c>
      <c r="H4184" s="101">
        <f t="shared" si="1384"/>
        <v>38707</v>
      </c>
      <c r="I4184" s="101">
        <f t="shared" si="1384"/>
        <v>15033</v>
      </c>
      <c r="J4184" s="101">
        <f t="shared" si="1384"/>
        <v>11724</v>
      </c>
      <c r="K4184" s="101">
        <f t="shared" si="1384"/>
        <v>56186</v>
      </c>
      <c r="L4184" s="101">
        <f t="shared" si="1384"/>
        <v>28688</v>
      </c>
      <c r="M4184" s="101">
        <f t="shared" si="1384"/>
        <v>0</v>
      </c>
      <c r="N4184" s="23"/>
      <c r="O4184" s="23"/>
    </row>
    <row r="4185" spans="1:15">
      <c r="A4185" s="1031"/>
      <c r="B4185" s="332" t="s">
        <v>737</v>
      </c>
      <c r="C4185" s="389"/>
      <c r="D4185" s="328" t="s">
        <v>738</v>
      </c>
      <c r="E4185" s="100">
        <f t="shared" si="1362"/>
        <v>86477</v>
      </c>
      <c r="F4185" s="101">
        <f t="shared" ref="F4185:M4185" si="1385">F4186+F4191+F4193</f>
        <v>0</v>
      </c>
      <c r="G4185" s="101">
        <f t="shared" si="1385"/>
        <v>21013</v>
      </c>
      <c r="H4185" s="101">
        <f t="shared" si="1385"/>
        <v>38707</v>
      </c>
      <c r="I4185" s="101">
        <f t="shared" si="1385"/>
        <v>15033</v>
      </c>
      <c r="J4185" s="101">
        <f t="shared" si="1385"/>
        <v>11724</v>
      </c>
      <c r="K4185" s="101">
        <f t="shared" si="1385"/>
        <v>56186</v>
      </c>
      <c r="L4185" s="101">
        <f t="shared" si="1385"/>
        <v>28688</v>
      </c>
      <c r="M4185" s="101">
        <f t="shared" si="1385"/>
        <v>0</v>
      </c>
      <c r="N4185" s="23"/>
      <c r="O4185" s="23"/>
    </row>
    <row r="4186" spans="1:15">
      <c r="A4186" s="1031"/>
      <c r="B4186" s="996" t="s">
        <v>739</v>
      </c>
      <c r="C4186" s="389"/>
      <c r="D4186" s="328" t="s">
        <v>740</v>
      </c>
      <c r="E4186" s="100">
        <f t="shared" si="1362"/>
        <v>64020</v>
      </c>
      <c r="F4186" s="101">
        <f t="shared" ref="F4186:M4186" si="1386">F4187+F4188+F4189+F4190</f>
        <v>0</v>
      </c>
      <c r="G4186" s="101">
        <f t="shared" si="1386"/>
        <v>15472</v>
      </c>
      <c r="H4186" s="101">
        <f t="shared" si="1386"/>
        <v>28791</v>
      </c>
      <c r="I4186" s="101">
        <f t="shared" si="1386"/>
        <v>11033</v>
      </c>
      <c r="J4186" s="101">
        <f t="shared" si="1386"/>
        <v>8724</v>
      </c>
      <c r="K4186" s="101">
        <f t="shared" si="1386"/>
        <v>41186</v>
      </c>
      <c r="L4186" s="101">
        <f t="shared" si="1386"/>
        <v>21713</v>
      </c>
      <c r="M4186" s="101">
        <f t="shared" si="1386"/>
        <v>0</v>
      </c>
      <c r="N4186" s="23"/>
      <c r="O4186" s="23"/>
    </row>
    <row r="4187" spans="1:15">
      <c r="A4187" s="1031"/>
      <c r="B4187" s="337"/>
      <c r="C4187" s="389" t="s">
        <v>741</v>
      </c>
      <c r="D4187" s="328" t="s">
        <v>742</v>
      </c>
      <c r="E4187" s="154">
        <f t="shared" si="1362"/>
        <v>54745</v>
      </c>
      <c r="F4187" s="155">
        <f t="shared" ref="F4187:M4187" si="1387">F4253+F4313+F4496+F4555+F4619+F4691+F4757+F4841+F4913+F5008+F5072+F5133+F5198+F5263</f>
        <v>0</v>
      </c>
      <c r="G4187" s="155">
        <f t="shared" si="1387"/>
        <v>9012</v>
      </c>
      <c r="H4187" s="155">
        <f t="shared" si="1387"/>
        <v>25976</v>
      </c>
      <c r="I4187" s="155">
        <f t="shared" si="1387"/>
        <v>11033</v>
      </c>
      <c r="J4187" s="155">
        <f t="shared" si="1387"/>
        <v>8724</v>
      </c>
      <c r="K4187" s="155">
        <f t="shared" si="1387"/>
        <v>41186</v>
      </c>
      <c r="L4187" s="155">
        <f t="shared" si="1387"/>
        <v>21713</v>
      </c>
      <c r="M4187" s="155">
        <f t="shared" si="1387"/>
        <v>0</v>
      </c>
      <c r="N4187" s="23"/>
      <c r="O4187" s="23"/>
    </row>
    <row r="4188" spans="1:15">
      <c r="A4188" s="1031"/>
      <c r="B4188" s="337"/>
      <c r="C4188" s="389" t="s">
        <v>743</v>
      </c>
      <c r="D4188" s="328" t="s">
        <v>744</v>
      </c>
      <c r="E4188" s="154">
        <f t="shared" si="1362"/>
        <v>687</v>
      </c>
      <c r="F4188" s="155">
        <f t="shared" ref="F4188:M4188" si="1388">F4314+F4497+F4556+F4620+F4692+F4758+F4842+F4914+F5009+F5134+F5199+F5264+F4254</f>
        <v>0</v>
      </c>
      <c r="G4188" s="155">
        <f t="shared" si="1388"/>
        <v>665</v>
      </c>
      <c r="H4188" s="155">
        <f t="shared" si="1388"/>
        <v>22</v>
      </c>
      <c r="I4188" s="155">
        <f t="shared" si="1388"/>
        <v>0</v>
      </c>
      <c r="J4188" s="155">
        <f t="shared" si="1388"/>
        <v>0</v>
      </c>
      <c r="K4188" s="155">
        <f t="shared" si="1388"/>
        <v>0</v>
      </c>
      <c r="L4188" s="155">
        <f t="shared" si="1388"/>
        <v>0</v>
      </c>
      <c r="M4188" s="155">
        <f t="shared" si="1388"/>
        <v>0</v>
      </c>
      <c r="N4188" s="23"/>
      <c r="O4188" s="23"/>
    </row>
    <row r="4189" spans="1:15">
      <c r="A4189" s="1031"/>
      <c r="B4189" s="337"/>
      <c r="C4189" s="338" t="s">
        <v>745</v>
      </c>
      <c r="D4189" s="328" t="s">
        <v>746</v>
      </c>
      <c r="E4189" s="154">
        <f t="shared" si="1362"/>
        <v>200</v>
      </c>
      <c r="F4189" s="155">
        <f>F4315+F4498+F4557+F4621+F4693+F4759+F4843+F4915+F5010+F5074+F5135+F5200+F5265</f>
        <v>0</v>
      </c>
      <c r="G4189" s="155">
        <f t="shared" ref="G4189:M4189" si="1389">G4315+G4498+G4557+G4621+G4693+G4759+G4843+G4915+G5010+G5074+G5135+G5200+G5265+G4255</f>
        <v>200</v>
      </c>
      <c r="H4189" s="155">
        <f t="shared" si="1389"/>
        <v>0</v>
      </c>
      <c r="I4189" s="155">
        <f t="shared" si="1389"/>
        <v>0</v>
      </c>
      <c r="J4189" s="155">
        <f t="shared" si="1389"/>
        <v>0</v>
      </c>
      <c r="K4189" s="155">
        <f t="shared" si="1389"/>
        <v>0</v>
      </c>
      <c r="L4189" s="155">
        <f t="shared" si="1389"/>
        <v>0</v>
      </c>
      <c r="M4189" s="155">
        <f t="shared" si="1389"/>
        <v>0</v>
      </c>
      <c r="N4189" s="23"/>
      <c r="O4189" s="23"/>
    </row>
    <row r="4190" spans="1:15">
      <c r="A4190" s="1031"/>
      <c r="B4190" s="337"/>
      <c r="C4190" s="338" t="s">
        <v>747</v>
      </c>
      <c r="D4190" s="328" t="s">
        <v>748</v>
      </c>
      <c r="E4190" s="154">
        <f t="shared" si="1362"/>
        <v>8388</v>
      </c>
      <c r="F4190" s="155">
        <f t="shared" ref="F4190:M4190" si="1390">F4256+F4316+F4499+F4558+F4622+F4760+F4844+F4916+F5011+F5075+F5136+F5201+F5266</f>
        <v>0</v>
      </c>
      <c r="G4190" s="155">
        <f t="shared" si="1390"/>
        <v>5595</v>
      </c>
      <c r="H4190" s="155">
        <f t="shared" si="1390"/>
        <v>2793</v>
      </c>
      <c r="I4190" s="155">
        <f t="shared" si="1390"/>
        <v>0</v>
      </c>
      <c r="J4190" s="155">
        <f t="shared" si="1390"/>
        <v>0</v>
      </c>
      <c r="K4190" s="155">
        <f t="shared" si="1390"/>
        <v>0</v>
      </c>
      <c r="L4190" s="155">
        <f t="shared" si="1390"/>
        <v>0</v>
      </c>
      <c r="M4190" s="155">
        <f t="shared" si="1390"/>
        <v>0</v>
      </c>
      <c r="N4190" s="23"/>
      <c r="O4190" s="23"/>
    </row>
    <row r="4191" spans="1:15">
      <c r="A4191" s="1031"/>
      <c r="B4191" s="392" t="s">
        <v>749</v>
      </c>
      <c r="C4191" s="1014"/>
      <c r="D4191" s="331" t="s">
        <v>750</v>
      </c>
      <c r="E4191" s="100">
        <f t="shared" si="1362"/>
        <v>0</v>
      </c>
      <c r="F4191" s="101">
        <f t="shared" ref="F4191:M4191" si="1391">F4192</f>
        <v>0</v>
      </c>
      <c r="G4191" s="101">
        <f t="shared" si="1391"/>
        <v>0</v>
      </c>
      <c r="H4191" s="101">
        <f t="shared" si="1391"/>
        <v>0</v>
      </c>
      <c r="I4191" s="101">
        <f t="shared" si="1391"/>
        <v>0</v>
      </c>
      <c r="J4191" s="101">
        <f t="shared" si="1391"/>
        <v>0</v>
      </c>
      <c r="K4191" s="101">
        <f t="shared" si="1391"/>
        <v>0</v>
      </c>
      <c r="L4191" s="101">
        <f t="shared" si="1391"/>
        <v>0</v>
      </c>
      <c r="M4191" s="101">
        <f t="shared" si="1391"/>
        <v>0</v>
      </c>
      <c r="N4191" s="23"/>
      <c r="O4191" s="23"/>
    </row>
    <row r="4192" spans="1:15">
      <c r="A4192" s="1031"/>
      <c r="B4192" s="392"/>
      <c r="C4192" s="338" t="s">
        <v>751</v>
      </c>
      <c r="D4192" s="328" t="s">
        <v>752</v>
      </c>
      <c r="E4192" s="154">
        <f t="shared" si="1362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753</v>
      </c>
      <c r="C4193" s="1014"/>
      <c r="D4193" s="331" t="s">
        <v>754</v>
      </c>
      <c r="E4193" s="100">
        <f t="shared" si="1362"/>
        <v>22457</v>
      </c>
      <c r="F4193" s="101">
        <f t="shared" ref="F4193:M4193" si="1392">F4259+F4319+F4502+F4561+F4625+F4697+F4763+F4847+F4919+F5014+F5078+F5139+F5204+F5269</f>
        <v>0</v>
      </c>
      <c r="G4193" s="101">
        <f t="shared" si="1392"/>
        <v>5541</v>
      </c>
      <c r="H4193" s="101">
        <f t="shared" si="1392"/>
        <v>9916</v>
      </c>
      <c r="I4193" s="101">
        <f t="shared" si="1392"/>
        <v>4000</v>
      </c>
      <c r="J4193" s="101">
        <f t="shared" si="1392"/>
        <v>3000</v>
      </c>
      <c r="K4193" s="101">
        <f t="shared" si="1392"/>
        <v>15000</v>
      </c>
      <c r="L4193" s="101">
        <f t="shared" si="1392"/>
        <v>6975</v>
      </c>
      <c r="M4193" s="101">
        <f t="shared" si="1392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62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755</v>
      </c>
      <c r="C4195" s="1014"/>
      <c r="D4195" s="331" t="s">
        <v>756</v>
      </c>
      <c r="E4195" s="100">
        <f t="shared" si="1362"/>
        <v>0</v>
      </c>
      <c r="F4195" s="101">
        <f t="shared" ref="F4195:M4196" si="1393">F4196</f>
        <v>0</v>
      </c>
      <c r="G4195" s="101">
        <f t="shared" si="1393"/>
        <v>0</v>
      </c>
      <c r="H4195" s="101">
        <f t="shared" si="1393"/>
        <v>0</v>
      </c>
      <c r="I4195" s="101">
        <f t="shared" si="1393"/>
        <v>0</v>
      </c>
      <c r="J4195" s="101">
        <f t="shared" si="1393"/>
        <v>0</v>
      </c>
      <c r="K4195" s="101">
        <f t="shared" si="1393"/>
        <v>0</v>
      </c>
      <c r="L4195" s="101">
        <f t="shared" si="1393"/>
        <v>0</v>
      </c>
      <c r="M4195" s="101">
        <f t="shared" si="1393"/>
        <v>0</v>
      </c>
      <c r="N4195" s="23"/>
      <c r="O4195" s="23"/>
    </row>
    <row r="4196" spans="1:15">
      <c r="A4196" s="1031"/>
      <c r="B4196" s="1063" t="s">
        <v>757</v>
      </c>
      <c r="C4196" s="1064"/>
      <c r="D4196" s="331" t="s">
        <v>758</v>
      </c>
      <c r="E4196" s="100">
        <f t="shared" si="1362"/>
        <v>0</v>
      </c>
      <c r="F4196" s="101">
        <f t="shared" si="1393"/>
        <v>0</v>
      </c>
      <c r="G4196" s="101">
        <f t="shared" si="1393"/>
        <v>0</v>
      </c>
      <c r="H4196" s="101">
        <f t="shared" si="1393"/>
        <v>0</v>
      </c>
      <c r="I4196" s="101">
        <f t="shared" si="1393"/>
        <v>0</v>
      </c>
      <c r="J4196" s="101">
        <f t="shared" si="1393"/>
        <v>0</v>
      </c>
      <c r="K4196" s="101">
        <f t="shared" si="1393"/>
        <v>0</v>
      </c>
      <c r="L4196" s="101">
        <f t="shared" si="1393"/>
        <v>0</v>
      </c>
      <c r="M4196" s="101">
        <f t="shared" si="1393"/>
        <v>0</v>
      </c>
      <c r="N4196" s="23"/>
      <c r="O4196" s="23"/>
    </row>
    <row r="4197" spans="1:15">
      <c r="A4197" s="1031"/>
      <c r="B4197" s="337"/>
      <c r="C4197" s="338" t="s">
        <v>759</v>
      </c>
      <c r="D4197" s="328" t="s">
        <v>760</v>
      </c>
      <c r="E4197" s="154">
        <f t="shared" si="1362"/>
        <v>0</v>
      </c>
      <c r="F4197" s="155">
        <f t="shared" ref="F4197:M4197" si="1394">F4923</f>
        <v>0</v>
      </c>
      <c r="G4197" s="155">
        <f t="shared" si="1394"/>
        <v>0</v>
      </c>
      <c r="H4197" s="155">
        <f t="shared" si="1394"/>
        <v>0</v>
      </c>
      <c r="I4197" s="155">
        <f>I4923+I5208</f>
        <v>0</v>
      </c>
      <c r="J4197" s="155">
        <f t="shared" si="1394"/>
        <v>0</v>
      </c>
      <c r="K4197" s="155">
        <f t="shared" si="1394"/>
        <v>0</v>
      </c>
      <c r="L4197" s="155">
        <f t="shared" si="1394"/>
        <v>0</v>
      </c>
      <c r="M4197" s="155">
        <f t="shared" si="1394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62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643</v>
      </c>
      <c r="C4199" s="1014"/>
      <c r="D4199" s="331" t="s">
        <v>644</v>
      </c>
      <c r="E4199" s="154">
        <f t="shared" si="1362"/>
        <v>0</v>
      </c>
      <c r="F4199" s="101">
        <f t="shared" ref="F4199:M4199" si="1395">F4200</f>
        <v>0</v>
      </c>
      <c r="G4199" s="101">
        <f t="shared" si="1395"/>
        <v>0</v>
      </c>
      <c r="H4199" s="101">
        <f t="shared" si="1395"/>
        <v>0</v>
      </c>
      <c r="I4199" s="101">
        <f t="shared" si="1395"/>
        <v>0</v>
      </c>
      <c r="J4199" s="101">
        <f t="shared" si="1395"/>
        <v>0</v>
      </c>
      <c r="K4199" s="101">
        <f t="shared" si="1395"/>
        <v>0</v>
      </c>
      <c r="L4199" s="101">
        <f t="shared" si="1395"/>
        <v>0</v>
      </c>
      <c r="M4199" s="101">
        <f t="shared" si="1395"/>
        <v>0</v>
      </c>
      <c r="N4199" s="23"/>
      <c r="O4199" s="23"/>
    </row>
    <row r="4200" spans="1:15">
      <c r="A4200" s="1031"/>
      <c r="B4200" s="337" t="s">
        <v>645</v>
      </c>
      <c r="C4200" s="1014"/>
      <c r="D4200" s="331" t="s">
        <v>646</v>
      </c>
      <c r="E4200" s="154">
        <f t="shared" si="1362"/>
        <v>0</v>
      </c>
      <c r="F4200" s="101">
        <f t="shared" ref="F4200:M4200" si="1396">F5211</f>
        <v>0</v>
      </c>
      <c r="G4200" s="101">
        <f t="shared" si="1396"/>
        <v>0</v>
      </c>
      <c r="H4200" s="101">
        <f>H5211+H4703</f>
        <v>0</v>
      </c>
      <c r="I4200" s="101">
        <f t="shared" si="1396"/>
        <v>0</v>
      </c>
      <c r="J4200" s="101">
        <f>J4266+J4509+J4632+J4704+J4770+J4854+J4926+J5021+J5211</f>
        <v>0</v>
      </c>
      <c r="K4200" s="101">
        <f t="shared" si="1396"/>
        <v>0</v>
      </c>
      <c r="L4200" s="101">
        <f t="shared" si="1396"/>
        <v>0</v>
      </c>
      <c r="M4200" s="101">
        <f t="shared" si="1396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62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342" t="s">
        <v>761</v>
      </c>
      <c r="B4202" s="1343"/>
      <c r="C4202" s="1344"/>
      <c r="D4202" s="395" t="s">
        <v>762</v>
      </c>
      <c r="E4202" s="995">
        <f t="shared" si="1362"/>
        <v>101592</v>
      </c>
      <c r="F4202" s="397">
        <f>F4203+F4271+F4334+F4391</f>
        <v>0</v>
      </c>
      <c r="G4202" s="397">
        <f>G4203+G4271</f>
        <v>18903</v>
      </c>
      <c r="H4202" s="397">
        <f t="shared" ref="H4202:M4202" si="1397">H4203+H4271</f>
        <v>74656</v>
      </c>
      <c r="I4202" s="397">
        <f t="shared" si="1397"/>
        <v>5033</v>
      </c>
      <c r="J4202" s="397">
        <f t="shared" si="1397"/>
        <v>3000</v>
      </c>
      <c r="K4202" s="397">
        <f t="shared" si="1397"/>
        <v>22304</v>
      </c>
      <c r="L4202" s="397">
        <f t="shared" si="1397"/>
        <v>16713</v>
      </c>
      <c r="M4202" s="397">
        <f t="shared" si="1397"/>
        <v>7499</v>
      </c>
      <c r="N4202" s="23"/>
      <c r="O4202" s="23"/>
    </row>
    <row r="4203" spans="1:15">
      <c r="A4203" s="398" t="s">
        <v>763</v>
      </c>
      <c r="B4203" s="399"/>
      <c r="C4203" s="400"/>
      <c r="D4203" s="401" t="s">
        <v>653</v>
      </c>
      <c r="E4203" s="402">
        <f t="shared" si="1362"/>
        <v>101591</v>
      </c>
      <c r="F4203" s="403">
        <f t="shared" ref="F4203:M4203" si="1398">F4268</f>
        <v>0</v>
      </c>
      <c r="G4203" s="403">
        <f t="shared" si="1398"/>
        <v>18902</v>
      </c>
      <c r="H4203" s="403">
        <f t="shared" si="1398"/>
        <v>74656</v>
      </c>
      <c r="I4203" s="403">
        <f t="shared" si="1398"/>
        <v>5033</v>
      </c>
      <c r="J4203" s="403">
        <f t="shared" si="1398"/>
        <v>3000</v>
      </c>
      <c r="K4203" s="403">
        <f t="shared" si="1398"/>
        <v>22304</v>
      </c>
      <c r="L4203" s="403">
        <f t="shared" si="1398"/>
        <v>16713</v>
      </c>
      <c r="M4203" s="403">
        <f t="shared" si="1398"/>
        <v>7499</v>
      </c>
      <c r="N4203" s="23"/>
      <c r="O4203" s="23"/>
    </row>
    <row r="4204" spans="1:15">
      <c r="A4204" s="1324" t="s">
        <v>647</v>
      </c>
      <c r="B4204" s="1325"/>
      <c r="C4204" s="1326"/>
      <c r="D4204" s="477"/>
      <c r="E4204" s="154">
        <f t="shared" si="1362"/>
        <v>101591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399">H4205+H4216+H4229+H4250+H4261+H4265+H4243+H4246</f>
        <v>74656</v>
      </c>
      <c r="I4204" s="478">
        <f t="shared" si="1399"/>
        <v>5033</v>
      </c>
      <c r="J4204" s="478">
        <f t="shared" si="1399"/>
        <v>3000</v>
      </c>
      <c r="K4204" s="478">
        <f t="shared" si="1399"/>
        <v>22304</v>
      </c>
      <c r="L4204" s="478">
        <f t="shared" si="1399"/>
        <v>16713</v>
      </c>
      <c r="M4204" s="478">
        <f t="shared" si="1399"/>
        <v>7499</v>
      </c>
      <c r="N4204" s="23"/>
      <c r="O4204" s="23"/>
    </row>
    <row r="4205" spans="1:15">
      <c r="A4205" s="1031"/>
      <c r="B4205" s="1097" t="s">
        <v>650</v>
      </c>
      <c r="C4205" s="1098"/>
      <c r="D4205" s="1013" t="s">
        <v>651</v>
      </c>
      <c r="E4205" s="154">
        <f t="shared" si="1362"/>
        <v>0</v>
      </c>
      <c r="F4205" s="155">
        <f t="shared" ref="F4205:M4205" si="1400">F4206</f>
        <v>0</v>
      </c>
      <c r="G4205" s="155">
        <f t="shared" si="1400"/>
        <v>0</v>
      </c>
      <c r="H4205" s="155">
        <f t="shared" si="1400"/>
        <v>0</v>
      </c>
      <c r="I4205" s="155">
        <f t="shared" si="1400"/>
        <v>0</v>
      </c>
      <c r="J4205" s="155">
        <f t="shared" si="1400"/>
        <v>0</v>
      </c>
      <c r="K4205" s="155">
        <f t="shared" si="1400"/>
        <v>0</v>
      </c>
      <c r="L4205" s="155">
        <f t="shared" si="1400"/>
        <v>0</v>
      </c>
      <c r="M4205" s="155">
        <f t="shared" si="1400"/>
        <v>0</v>
      </c>
      <c r="N4205" s="23"/>
      <c r="O4205" s="23"/>
    </row>
    <row r="4206" spans="1:15">
      <c r="A4206" s="1031"/>
      <c r="B4206" s="352" t="s">
        <v>652</v>
      </c>
      <c r="C4206" s="382"/>
      <c r="D4206" s="331" t="s">
        <v>653</v>
      </c>
      <c r="E4206" s="154">
        <f t="shared" si="1362"/>
        <v>0</v>
      </c>
      <c r="F4206" s="155">
        <f t="shared" ref="F4206:M4206" si="1401">F4207+F4208+F4209+F4210+F4211+F4212+F4213+F4214</f>
        <v>0</v>
      </c>
      <c r="G4206" s="155">
        <f t="shared" si="1401"/>
        <v>0</v>
      </c>
      <c r="H4206" s="155">
        <f t="shared" si="1401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01"/>
        <v>0</v>
      </c>
      <c r="L4206" s="155">
        <f t="shared" si="1401"/>
        <v>0</v>
      </c>
      <c r="M4206" s="155">
        <f t="shared" si="1401"/>
        <v>0</v>
      </c>
      <c r="N4206" s="23"/>
      <c r="O4206" s="23"/>
    </row>
    <row r="4207" spans="1:15" hidden="1">
      <c r="A4207" s="413"/>
      <c r="B4207" s="541"/>
      <c r="C4207" s="542" t="s">
        <v>654</v>
      </c>
      <c r="D4207" s="539" t="s">
        <v>655</v>
      </c>
      <c r="E4207" s="154">
        <f t="shared" si="136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1.35" hidden="1">
      <c r="A4208" s="413"/>
      <c r="B4208" s="541"/>
      <c r="C4208" s="543" t="s">
        <v>656</v>
      </c>
      <c r="D4208" s="544" t="s">
        <v>657</v>
      </c>
      <c r="E4208" s="154">
        <f t="shared" si="1362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1" hidden="1">
      <c r="A4209" s="413"/>
      <c r="B4209" s="541"/>
      <c r="C4209" s="543" t="s">
        <v>658</v>
      </c>
      <c r="D4209" s="544" t="s">
        <v>659</v>
      </c>
      <c r="E4209" s="154">
        <f t="shared" si="1362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0.65" hidden="1">
      <c r="A4210" s="413"/>
      <c r="B4210" s="541"/>
      <c r="C4210" s="542" t="s">
        <v>660</v>
      </c>
      <c r="D4210" s="539" t="s">
        <v>661</v>
      </c>
      <c r="E4210" s="154">
        <f t="shared" ref="E4210:E4281" si="1402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1.35" hidden="1">
      <c r="A4211" s="413"/>
      <c r="B4211" s="545"/>
      <c r="C4211" s="546" t="s">
        <v>662</v>
      </c>
      <c r="D4211" s="547" t="s">
        <v>663</v>
      </c>
      <c r="E4211" s="154">
        <f t="shared" si="1402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20.65" hidden="1">
      <c r="A4212" s="413"/>
      <c r="B4212" s="489"/>
      <c r="C4212" s="490" t="s">
        <v>664</v>
      </c>
      <c r="D4212" s="548" t="s">
        <v>665</v>
      </c>
      <c r="E4212" s="154">
        <f t="shared" si="1402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0.65" hidden="1">
      <c r="A4213" s="413"/>
      <c r="B4213" s="549"/>
      <c r="C4213" s="550" t="s">
        <v>666</v>
      </c>
      <c r="D4213" s="1110" t="s">
        <v>667</v>
      </c>
      <c r="E4213" s="154">
        <f t="shared" si="1402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668</v>
      </c>
      <c r="D4214" s="1113" t="s">
        <v>669</v>
      </c>
      <c r="E4214" s="154">
        <f t="shared" si="1402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672</v>
      </c>
      <c r="D4215" s="1116" t="s">
        <v>673</v>
      </c>
      <c r="E4215" s="154">
        <f t="shared" si="1402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674</v>
      </c>
      <c r="C4216" s="1052"/>
      <c r="D4216" s="331" t="s">
        <v>675</v>
      </c>
      <c r="E4216" s="154">
        <f t="shared" si="1402"/>
        <v>0</v>
      </c>
      <c r="F4216" s="155">
        <f t="shared" ref="F4216:M4216" si="1403">F4217</f>
        <v>0</v>
      </c>
      <c r="G4216" s="155">
        <f t="shared" si="1403"/>
        <v>0</v>
      </c>
      <c r="H4216" s="155">
        <f t="shared" si="1403"/>
        <v>0</v>
      </c>
      <c r="I4216" s="155">
        <f t="shared" si="1403"/>
        <v>0</v>
      </c>
      <c r="J4216" s="155">
        <f t="shared" si="1403"/>
        <v>0</v>
      </c>
      <c r="K4216" s="155">
        <f t="shared" si="1403"/>
        <v>0</v>
      </c>
      <c r="L4216" s="155">
        <f t="shared" si="1403"/>
        <v>0</v>
      </c>
      <c r="M4216" s="155">
        <f t="shared" si="1403"/>
        <v>0</v>
      </c>
      <c r="N4216" s="23"/>
      <c r="O4216" s="23"/>
    </row>
    <row r="4217" spans="1:15" ht="12" customHeight="1">
      <c r="A4217" s="1031"/>
      <c r="B4217" s="1057" t="s">
        <v>676</v>
      </c>
      <c r="C4217" s="382"/>
      <c r="D4217" s="331" t="s">
        <v>582</v>
      </c>
      <c r="E4217" s="154">
        <f t="shared" si="1402"/>
        <v>0</v>
      </c>
      <c r="F4217" s="155">
        <f t="shared" ref="F4217:M4217" si="1404">F4221+F4222+F4223+F4224+F4225+F4226+F4227</f>
        <v>0</v>
      </c>
      <c r="G4217" s="155">
        <f t="shared" si="1404"/>
        <v>0</v>
      </c>
      <c r="H4217" s="155">
        <f t="shared" si="1404"/>
        <v>0</v>
      </c>
      <c r="I4217" s="155">
        <f t="shared" si="1404"/>
        <v>0</v>
      </c>
      <c r="J4217" s="155">
        <f t="shared" si="1404"/>
        <v>0</v>
      </c>
      <c r="K4217" s="155">
        <f t="shared" si="1404"/>
        <v>0</v>
      </c>
      <c r="L4217" s="155">
        <f t="shared" si="1404"/>
        <v>0</v>
      </c>
      <c r="M4217" s="155">
        <f t="shared" si="1404"/>
        <v>0</v>
      </c>
      <c r="N4217" s="23"/>
      <c r="O4217" s="23"/>
    </row>
    <row r="4218" spans="1:15" hidden="1">
      <c r="A4218" s="413"/>
      <c r="B4218" s="1054"/>
      <c r="C4218" s="1055" t="s">
        <v>677</v>
      </c>
      <c r="D4218" s="1117" t="s">
        <v>678</v>
      </c>
      <c r="E4218" s="154">
        <f t="shared" si="1402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679</v>
      </c>
      <c r="D4219" s="1117" t="s">
        <v>680</v>
      </c>
      <c r="E4219" s="154">
        <f t="shared" si="1402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681</v>
      </c>
      <c r="D4220" s="1117" t="s">
        <v>682</v>
      </c>
      <c r="E4220" s="154">
        <f t="shared" si="1402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683</v>
      </c>
      <c r="D4221" s="331" t="s">
        <v>684</v>
      </c>
      <c r="E4221" s="154">
        <f t="shared" si="1402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685</v>
      </c>
      <c r="D4222" s="331" t="s">
        <v>686</v>
      </c>
      <c r="E4222" s="154">
        <f t="shared" si="1402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687</v>
      </c>
      <c r="D4223" s="331" t="s">
        <v>688</v>
      </c>
      <c r="E4223" s="154">
        <f t="shared" si="1402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689</v>
      </c>
      <c r="D4224" s="331" t="s">
        <v>690</v>
      </c>
      <c r="E4224" s="154">
        <f t="shared" si="1402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687</v>
      </c>
      <c r="D4225" s="439" t="s">
        <v>688</v>
      </c>
      <c r="E4225" s="94">
        <f t="shared" si="1402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692</v>
      </c>
      <c r="D4226" s="331" t="s">
        <v>693</v>
      </c>
      <c r="E4226" s="100">
        <f t="shared" si="1402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694</v>
      </c>
      <c r="D4227" s="331" t="s">
        <v>695</v>
      </c>
      <c r="E4227" s="100">
        <f t="shared" si="1402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02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696</v>
      </c>
      <c r="C4229" s="381"/>
      <c r="D4229" s="331" t="s">
        <v>697</v>
      </c>
      <c r="E4229" s="100">
        <f t="shared" si="1402"/>
        <v>70348</v>
      </c>
      <c r="F4229" s="101">
        <f t="shared" ref="F4229" si="1405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06">H4230+H4231+H4232+H4233+H4234+H4235+H4236+H4237+H4238+H4239+H4240+H4242</f>
        <v>65543</v>
      </c>
      <c r="I4229" s="101">
        <f t="shared" si="1406"/>
        <v>0</v>
      </c>
      <c r="J4229" s="101">
        <f t="shared" si="1406"/>
        <v>0</v>
      </c>
      <c r="K4229" s="101">
        <f t="shared" si="1406"/>
        <v>7304</v>
      </c>
      <c r="L4229" s="101">
        <f t="shared" si="1406"/>
        <v>9738</v>
      </c>
      <c r="M4229" s="101">
        <f t="shared" si="1406"/>
        <v>7499</v>
      </c>
      <c r="N4229" s="23"/>
      <c r="O4229" s="23"/>
    </row>
    <row r="4230" spans="1:15">
      <c r="A4230" s="413"/>
      <c r="B4230" s="434" t="s">
        <v>698</v>
      </c>
      <c r="C4230" s="502"/>
      <c r="D4230" s="423" t="s">
        <v>699</v>
      </c>
      <c r="E4230" s="94">
        <f t="shared" si="1402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700</v>
      </c>
      <c r="C4231" s="454"/>
      <c r="D4231" s="423" t="s">
        <v>701</v>
      </c>
      <c r="E4231" s="94">
        <f t="shared" si="1402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702</v>
      </c>
      <c r="C4232" s="502"/>
      <c r="D4232" s="423" t="s">
        <v>703</v>
      </c>
      <c r="E4232" s="94">
        <f t="shared" si="1402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704</v>
      </c>
      <c r="C4233" s="503"/>
      <c r="D4233" s="423" t="s">
        <v>705</v>
      </c>
      <c r="E4233" s="94">
        <f t="shared" si="1402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706</v>
      </c>
      <c r="C4234" s="505"/>
      <c r="D4234" s="423" t="s">
        <v>707</v>
      </c>
      <c r="E4234" s="94">
        <f t="shared" si="1402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708</v>
      </c>
      <c r="C4235" s="454"/>
      <c r="D4235" s="423" t="s">
        <v>709</v>
      </c>
      <c r="E4235" s="94">
        <f t="shared" si="1402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710</v>
      </c>
      <c r="C4236" s="502"/>
      <c r="D4236" s="423" t="s">
        <v>711</v>
      </c>
      <c r="E4236" s="94">
        <f t="shared" si="1402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712</v>
      </c>
      <c r="C4237" s="502"/>
      <c r="D4237" s="423" t="s">
        <v>713</v>
      </c>
      <c r="E4237" s="94">
        <f t="shared" si="1402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714</v>
      </c>
      <c r="C4238" s="454"/>
      <c r="D4238" s="423" t="s">
        <v>715</v>
      </c>
      <c r="E4238" s="94">
        <f t="shared" si="1402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716</v>
      </c>
      <c r="C4239" s="502"/>
      <c r="D4239" s="423" t="s">
        <v>717</v>
      </c>
      <c r="E4239" s="94">
        <f t="shared" si="1402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718</v>
      </c>
      <c r="C4240" s="454"/>
      <c r="D4240" s="423" t="s">
        <v>719</v>
      </c>
      <c r="E4240" s="94">
        <f t="shared" si="1402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02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327" t="s">
        <v>720</v>
      </c>
      <c r="C4242" s="1328"/>
      <c r="D4242" s="969" t="s">
        <v>721</v>
      </c>
      <c r="E4242" s="94">
        <f t="shared" si="1402"/>
        <v>70348</v>
      </c>
      <c r="F4242" s="417"/>
      <c r="G4242" s="417">
        <f>G877</f>
        <v>4805</v>
      </c>
      <c r="H4242" s="417">
        <f t="shared" ref="H4242:M4242" si="1407">H877</f>
        <v>65543</v>
      </c>
      <c r="I4242" s="417">
        <f t="shared" si="1407"/>
        <v>0</v>
      </c>
      <c r="J4242" s="417">
        <f t="shared" si="1407"/>
        <v>0</v>
      </c>
      <c r="K4242" s="417">
        <f t="shared" si="1407"/>
        <v>7304</v>
      </c>
      <c r="L4242" s="417">
        <f t="shared" si="1407"/>
        <v>9738</v>
      </c>
      <c r="M4242" s="417">
        <f t="shared" si="1407"/>
        <v>7499</v>
      </c>
      <c r="N4242" s="23"/>
      <c r="O4242" s="23"/>
    </row>
    <row r="4243" spans="1:15">
      <c r="A4243" s="413"/>
      <c r="B4243" s="353" t="s">
        <v>1064</v>
      </c>
      <c r="C4243" s="338"/>
      <c r="D4243" s="328" t="s">
        <v>727</v>
      </c>
      <c r="E4243" s="94">
        <f t="shared" si="1402"/>
        <v>0</v>
      </c>
      <c r="F4243" s="417"/>
      <c r="G4243" s="417">
        <f>G4244+G4245</f>
        <v>0</v>
      </c>
      <c r="H4243" s="417">
        <f t="shared" ref="H4243:M4243" si="1408">H4244+H4245</f>
        <v>0</v>
      </c>
      <c r="I4243" s="417">
        <f t="shared" si="1408"/>
        <v>0</v>
      </c>
      <c r="J4243" s="417">
        <f t="shared" si="1408"/>
        <v>0</v>
      </c>
      <c r="K4243" s="417">
        <f t="shared" si="1408"/>
        <v>0</v>
      </c>
      <c r="L4243" s="417">
        <f t="shared" si="1408"/>
        <v>0</v>
      </c>
      <c r="M4243" s="417">
        <f t="shared" si="1408"/>
        <v>0</v>
      </c>
      <c r="N4243" s="23"/>
      <c r="O4243" s="23"/>
    </row>
    <row r="4244" spans="1:15">
      <c r="A4244" s="413"/>
      <c r="B4244" s="353" t="s">
        <v>1063</v>
      </c>
      <c r="C4244" s="389"/>
      <c r="D4244" s="328" t="s">
        <v>728</v>
      </c>
      <c r="E4244" s="94">
        <f t="shared" si="1402"/>
        <v>0</v>
      </c>
      <c r="F4244" s="417"/>
      <c r="G4244" s="417">
        <f t="shared" ref="G4244:M4249" si="1409">G879</f>
        <v>0</v>
      </c>
      <c r="H4244" s="417">
        <f t="shared" si="1409"/>
        <v>0</v>
      </c>
      <c r="I4244" s="417">
        <f t="shared" si="1409"/>
        <v>0</v>
      </c>
      <c r="J4244" s="417">
        <f t="shared" si="1409"/>
        <v>0</v>
      </c>
      <c r="K4244" s="417">
        <f t="shared" si="1409"/>
        <v>0</v>
      </c>
      <c r="L4244" s="417">
        <f t="shared" si="1409"/>
        <v>0</v>
      </c>
      <c r="M4244" s="417">
        <f t="shared" si="1409"/>
        <v>0</v>
      </c>
      <c r="N4244" s="23"/>
      <c r="O4244" s="23"/>
    </row>
    <row r="4245" spans="1:15">
      <c r="A4245" s="413"/>
      <c r="B4245" s="392" t="s">
        <v>700</v>
      </c>
      <c r="C4245" s="389"/>
      <c r="D4245" s="328" t="s">
        <v>730</v>
      </c>
      <c r="E4245" s="94">
        <f t="shared" si="1402"/>
        <v>0</v>
      </c>
      <c r="F4245" s="417"/>
      <c r="G4245" s="417">
        <f t="shared" si="1409"/>
        <v>0</v>
      </c>
      <c r="H4245" s="417">
        <f t="shared" si="1409"/>
        <v>0</v>
      </c>
      <c r="I4245" s="417">
        <f t="shared" si="1409"/>
        <v>0</v>
      </c>
      <c r="J4245" s="417">
        <f t="shared" si="1409"/>
        <v>0</v>
      </c>
      <c r="K4245" s="417">
        <f t="shared" si="1409"/>
        <v>0</v>
      </c>
      <c r="L4245" s="417">
        <f t="shared" si="1409"/>
        <v>0</v>
      </c>
      <c r="M4245" s="417">
        <f t="shared" si="1409"/>
        <v>0</v>
      </c>
      <c r="N4245" s="23"/>
      <c r="O4245" s="23"/>
    </row>
    <row r="4246" spans="1:15" ht="12.95">
      <c r="A4246" s="413"/>
      <c r="B4246" s="1399" t="s">
        <v>733</v>
      </c>
      <c r="C4246" s="1400"/>
      <c r="D4246" s="1109">
        <v>60</v>
      </c>
      <c r="E4246" s="94">
        <f t="shared" si="1402"/>
        <v>342</v>
      </c>
      <c r="F4246" s="417"/>
      <c r="G4246" s="417">
        <f t="shared" si="1409"/>
        <v>342</v>
      </c>
      <c r="H4246" s="417">
        <f t="shared" si="1409"/>
        <v>0</v>
      </c>
      <c r="I4246" s="417">
        <f t="shared" si="1409"/>
        <v>0</v>
      </c>
      <c r="J4246" s="417">
        <f t="shared" si="1409"/>
        <v>0</v>
      </c>
      <c r="K4246" s="417">
        <f t="shared" si="1409"/>
        <v>0</v>
      </c>
      <c r="L4246" s="417">
        <f t="shared" si="1409"/>
        <v>0</v>
      </c>
      <c r="M4246" s="417">
        <f t="shared" si="1409"/>
        <v>0</v>
      </c>
      <c r="N4246" s="23"/>
      <c r="O4246" s="23"/>
    </row>
    <row r="4247" spans="1:15" ht="12.95">
      <c r="A4247" s="413"/>
      <c r="B4247" s="1397" t="s">
        <v>319</v>
      </c>
      <c r="C4247" s="1398"/>
      <c r="D4247" s="1109" t="s">
        <v>772</v>
      </c>
      <c r="E4247" s="94">
        <f t="shared" si="1402"/>
        <v>292</v>
      </c>
      <c r="F4247" s="417"/>
      <c r="G4247" s="63">
        <f t="shared" si="1409"/>
        <v>292</v>
      </c>
      <c r="H4247" s="63">
        <f t="shared" si="1409"/>
        <v>0</v>
      </c>
      <c r="I4247" s="63">
        <f t="shared" si="1409"/>
        <v>0</v>
      </c>
      <c r="J4247" s="63">
        <f t="shared" si="1409"/>
        <v>0</v>
      </c>
      <c r="K4247" s="63">
        <f t="shared" si="1409"/>
        <v>0</v>
      </c>
      <c r="L4247" s="63">
        <f t="shared" si="1409"/>
        <v>0</v>
      </c>
      <c r="M4247" s="63">
        <f t="shared" si="1409"/>
        <v>0</v>
      </c>
      <c r="N4247" s="23"/>
      <c r="O4247" s="23"/>
    </row>
    <row r="4248" spans="1:15" ht="12.95">
      <c r="A4248" s="413"/>
      <c r="B4248" s="1397" t="s">
        <v>321</v>
      </c>
      <c r="C4248" s="1398"/>
      <c r="D4248" s="1109" t="s">
        <v>773</v>
      </c>
      <c r="E4248" s="94">
        <f t="shared" si="1402"/>
        <v>0</v>
      </c>
      <c r="F4248" s="417"/>
      <c r="G4248" s="63">
        <f t="shared" si="1409"/>
        <v>0</v>
      </c>
      <c r="H4248" s="63">
        <f t="shared" si="1409"/>
        <v>0</v>
      </c>
      <c r="I4248" s="63">
        <f t="shared" si="1409"/>
        <v>0</v>
      </c>
      <c r="J4248" s="63">
        <f t="shared" si="1409"/>
        <v>0</v>
      </c>
      <c r="K4248" s="63">
        <f t="shared" si="1409"/>
        <v>0</v>
      </c>
      <c r="L4248" s="63">
        <f t="shared" si="1409"/>
        <v>0</v>
      </c>
      <c r="M4248" s="63">
        <f t="shared" si="1409"/>
        <v>0</v>
      </c>
      <c r="N4248" s="23"/>
      <c r="O4248" s="23"/>
    </row>
    <row r="4249" spans="1:15" ht="12.95">
      <c r="A4249" s="413"/>
      <c r="B4249" s="1397" t="s">
        <v>323</v>
      </c>
      <c r="C4249" s="1398"/>
      <c r="D4249" s="1109" t="s">
        <v>774</v>
      </c>
      <c r="E4249" s="94">
        <f t="shared" si="1402"/>
        <v>50</v>
      </c>
      <c r="F4249" s="417"/>
      <c r="G4249" s="63">
        <f t="shared" si="1409"/>
        <v>50</v>
      </c>
      <c r="H4249" s="63">
        <f t="shared" si="1409"/>
        <v>0</v>
      </c>
      <c r="I4249" s="63">
        <f t="shared" si="1409"/>
        <v>0</v>
      </c>
      <c r="J4249" s="63">
        <f t="shared" si="1409"/>
        <v>0</v>
      </c>
      <c r="K4249" s="63">
        <f t="shared" si="1409"/>
        <v>0</v>
      </c>
      <c r="L4249" s="63">
        <f t="shared" si="1409"/>
        <v>0</v>
      </c>
      <c r="M4249" s="63">
        <f t="shared" si="1409"/>
        <v>0</v>
      </c>
      <c r="N4249" s="23"/>
      <c r="O4249" s="23"/>
    </row>
    <row r="4250" spans="1:15">
      <c r="A4250" s="1031"/>
      <c r="B4250" s="1003" t="s">
        <v>735</v>
      </c>
      <c r="C4250" s="1014"/>
      <c r="D4250" s="331" t="s">
        <v>736</v>
      </c>
      <c r="E4250" s="154">
        <f t="shared" si="1402"/>
        <v>30901</v>
      </c>
      <c r="F4250" s="101">
        <f t="shared" ref="F4250:M4250" si="1410">F4251+F4261</f>
        <v>0</v>
      </c>
      <c r="G4250" s="101">
        <f t="shared" si="1410"/>
        <v>13755</v>
      </c>
      <c r="H4250" s="101">
        <f t="shared" si="1410"/>
        <v>9113</v>
      </c>
      <c r="I4250" s="101">
        <f t="shared" si="1410"/>
        <v>5033</v>
      </c>
      <c r="J4250" s="101">
        <f t="shared" si="1410"/>
        <v>3000</v>
      </c>
      <c r="K4250" s="101">
        <f t="shared" si="1410"/>
        <v>15000</v>
      </c>
      <c r="L4250" s="101">
        <f t="shared" si="1410"/>
        <v>6975</v>
      </c>
      <c r="M4250" s="101">
        <f t="shared" si="1410"/>
        <v>0</v>
      </c>
      <c r="N4250" s="23"/>
      <c r="O4250" s="23"/>
    </row>
    <row r="4251" spans="1:15">
      <c r="A4251" s="1031"/>
      <c r="B4251" s="332" t="s">
        <v>737</v>
      </c>
      <c r="C4251" s="389"/>
      <c r="D4251" s="328" t="s">
        <v>738</v>
      </c>
      <c r="E4251" s="154">
        <f t="shared" si="1402"/>
        <v>30901</v>
      </c>
      <c r="F4251" s="101">
        <f t="shared" ref="F4251:M4251" si="1411">F4252+F4257+F4259</f>
        <v>0</v>
      </c>
      <c r="G4251" s="101">
        <f t="shared" si="1411"/>
        <v>13755</v>
      </c>
      <c r="H4251" s="101">
        <f t="shared" si="1411"/>
        <v>9113</v>
      </c>
      <c r="I4251" s="101">
        <f t="shared" si="1411"/>
        <v>5033</v>
      </c>
      <c r="J4251" s="101">
        <f t="shared" si="1411"/>
        <v>3000</v>
      </c>
      <c r="K4251" s="101">
        <f t="shared" si="1411"/>
        <v>15000</v>
      </c>
      <c r="L4251" s="101">
        <f t="shared" si="1411"/>
        <v>6975</v>
      </c>
      <c r="M4251" s="101">
        <f t="shared" si="1411"/>
        <v>0</v>
      </c>
      <c r="N4251" s="23"/>
      <c r="O4251" s="23"/>
    </row>
    <row r="4252" spans="1:15">
      <c r="A4252" s="1031"/>
      <c r="B4252" s="996" t="s">
        <v>739</v>
      </c>
      <c r="C4252" s="389"/>
      <c r="D4252" s="328" t="s">
        <v>740</v>
      </c>
      <c r="E4252" s="154">
        <f t="shared" si="1402"/>
        <v>11901</v>
      </c>
      <c r="F4252" s="101">
        <f t="shared" ref="F4252:M4252" si="1412">F4253+F4254+F4255+F4256</f>
        <v>0</v>
      </c>
      <c r="G4252" s="101">
        <f t="shared" si="1412"/>
        <v>8755</v>
      </c>
      <c r="H4252" s="101">
        <f t="shared" si="1412"/>
        <v>2113</v>
      </c>
      <c r="I4252" s="101">
        <f t="shared" si="1412"/>
        <v>1033</v>
      </c>
      <c r="J4252" s="101">
        <f t="shared" si="1412"/>
        <v>0</v>
      </c>
      <c r="K4252" s="101">
        <f t="shared" si="1412"/>
        <v>0</v>
      </c>
      <c r="L4252" s="101">
        <f t="shared" si="1412"/>
        <v>0</v>
      </c>
      <c r="M4252" s="101">
        <f t="shared" si="1412"/>
        <v>0</v>
      </c>
      <c r="N4252" s="23"/>
      <c r="O4252" s="23"/>
    </row>
    <row r="4253" spans="1:15">
      <c r="A4253" s="413"/>
      <c r="B4253" s="425"/>
      <c r="C4253" s="422" t="s">
        <v>741</v>
      </c>
      <c r="D4253" s="423" t="s">
        <v>742</v>
      </c>
      <c r="E4253" s="94">
        <f t="shared" si="1402"/>
        <v>8939</v>
      </c>
      <c r="F4253" s="448"/>
      <c r="G4253" s="218">
        <f t="shared" ref="G4253:M4256" si="1413">G888</f>
        <v>6827</v>
      </c>
      <c r="H4253" s="218">
        <f t="shared" si="1413"/>
        <v>1079</v>
      </c>
      <c r="I4253" s="218">
        <f t="shared" si="1413"/>
        <v>1033</v>
      </c>
      <c r="J4253" s="218">
        <f t="shared" si="1413"/>
        <v>0</v>
      </c>
      <c r="K4253" s="218">
        <f t="shared" si="1413"/>
        <v>0</v>
      </c>
      <c r="L4253" s="218">
        <f t="shared" si="1413"/>
        <v>0</v>
      </c>
      <c r="M4253" s="218">
        <f t="shared" si="1413"/>
        <v>0</v>
      </c>
      <c r="N4253" s="23"/>
      <c r="O4253" s="23"/>
    </row>
    <row r="4254" spans="1:15">
      <c r="A4254" s="413"/>
      <c r="B4254" s="425"/>
      <c r="C4254" s="422" t="s">
        <v>743</v>
      </c>
      <c r="D4254" s="423" t="s">
        <v>744</v>
      </c>
      <c r="E4254" s="94">
        <f t="shared" si="1402"/>
        <v>267</v>
      </c>
      <c r="F4254" s="448"/>
      <c r="G4254" s="218">
        <f t="shared" si="1413"/>
        <v>245</v>
      </c>
      <c r="H4254" s="218">
        <f t="shared" si="1413"/>
        <v>22</v>
      </c>
      <c r="I4254" s="218">
        <f t="shared" si="1413"/>
        <v>0</v>
      </c>
      <c r="J4254" s="218">
        <f t="shared" si="1413"/>
        <v>0</v>
      </c>
      <c r="K4254" s="218">
        <f t="shared" si="1413"/>
        <v>0</v>
      </c>
      <c r="L4254" s="218">
        <f t="shared" si="1413"/>
        <v>0</v>
      </c>
      <c r="M4254" s="218">
        <f t="shared" si="1413"/>
        <v>0</v>
      </c>
      <c r="N4254" s="23"/>
      <c r="O4254" s="23"/>
    </row>
    <row r="4255" spans="1:15">
      <c r="A4255" s="413"/>
      <c r="B4255" s="425"/>
      <c r="C4255" s="428" t="s">
        <v>745</v>
      </c>
      <c r="D4255" s="423" t="s">
        <v>746</v>
      </c>
      <c r="E4255" s="94">
        <f t="shared" si="1402"/>
        <v>0</v>
      </c>
      <c r="F4255" s="448"/>
      <c r="G4255" s="218">
        <f t="shared" si="1413"/>
        <v>0</v>
      </c>
      <c r="H4255" s="218">
        <f t="shared" si="1413"/>
        <v>0</v>
      </c>
      <c r="I4255" s="218">
        <f t="shared" si="1413"/>
        <v>0</v>
      </c>
      <c r="J4255" s="218">
        <f t="shared" si="1413"/>
        <v>0</v>
      </c>
      <c r="K4255" s="218">
        <f t="shared" si="1413"/>
        <v>0</v>
      </c>
      <c r="L4255" s="218">
        <f t="shared" si="1413"/>
        <v>0</v>
      </c>
      <c r="M4255" s="218">
        <f t="shared" si="1413"/>
        <v>0</v>
      </c>
      <c r="N4255" s="23"/>
      <c r="O4255" s="23"/>
    </row>
    <row r="4256" spans="1:15">
      <c r="A4256" s="413"/>
      <c r="B4256" s="425"/>
      <c r="C4256" s="428" t="s">
        <v>747</v>
      </c>
      <c r="D4256" s="423" t="s">
        <v>748</v>
      </c>
      <c r="E4256" s="94">
        <f t="shared" si="1402"/>
        <v>2695</v>
      </c>
      <c r="F4256" s="448"/>
      <c r="G4256" s="218">
        <f t="shared" si="1413"/>
        <v>1683</v>
      </c>
      <c r="H4256" s="218">
        <f t="shared" si="1413"/>
        <v>1012</v>
      </c>
      <c r="I4256" s="218">
        <f t="shared" si="1413"/>
        <v>0</v>
      </c>
      <c r="J4256" s="218">
        <f t="shared" si="1413"/>
        <v>0</v>
      </c>
      <c r="K4256" s="218">
        <f t="shared" si="1413"/>
        <v>0</v>
      </c>
      <c r="L4256" s="218">
        <f t="shared" si="1413"/>
        <v>0</v>
      </c>
      <c r="M4256" s="218">
        <f t="shared" si="1413"/>
        <v>0</v>
      </c>
      <c r="N4256" s="23"/>
      <c r="O4256" s="23"/>
    </row>
    <row r="4257" spans="1:15">
      <c r="A4257" s="1031"/>
      <c r="B4257" s="392" t="s">
        <v>749</v>
      </c>
      <c r="C4257" s="1014"/>
      <c r="D4257" s="331" t="s">
        <v>750</v>
      </c>
      <c r="E4257" s="154">
        <f t="shared" si="1402"/>
        <v>0</v>
      </c>
      <c r="F4257" s="101">
        <f t="shared" ref="F4257:M4257" si="1414">F4258</f>
        <v>0</v>
      </c>
      <c r="G4257" s="101">
        <f t="shared" si="1414"/>
        <v>0</v>
      </c>
      <c r="H4257" s="101">
        <f t="shared" si="1414"/>
        <v>0</v>
      </c>
      <c r="I4257" s="101">
        <f t="shared" si="1414"/>
        <v>0</v>
      </c>
      <c r="J4257" s="101">
        <f t="shared" si="1414"/>
        <v>0</v>
      </c>
      <c r="K4257" s="101">
        <f t="shared" si="1414"/>
        <v>0</v>
      </c>
      <c r="L4257" s="101">
        <f t="shared" si="1414"/>
        <v>0</v>
      </c>
      <c r="M4257" s="101">
        <f t="shared" si="1414"/>
        <v>0</v>
      </c>
      <c r="N4257" s="23"/>
      <c r="O4257" s="23"/>
    </row>
    <row r="4258" spans="1:15">
      <c r="A4258" s="413"/>
      <c r="B4258" s="425"/>
      <c r="C4258" s="428" t="s">
        <v>751</v>
      </c>
      <c r="D4258" s="423" t="s">
        <v>752</v>
      </c>
      <c r="E4258" s="94">
        <f t="shared" si="1402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753</v>
      </c>
      <c r="C4259" s="462"/>
      <c r="D4259" s="439" t="s">
        <v>754</v>
      </c>
      <c r="E4259" s="94">
        <f t="shared" si="1402"/>
        <v>19000</v>
      </c>
      <c r="F4259" s="417"/>
      <c r="G4259" s="218">
        <f>G894</f>
        <v>5000</v>
      </c>
      <c r="H4259" s="218">
        <f t="shared" ref="H4259:M4259" si="1415">H894</f>
        <v>7000</v>
      </c>
      <c r="I4259" s="218">
        <f t="shared" si="1415"/>
        <v>4000</v>
      </c>
      <c r="J4259" s="218">
        <f t="shared" si="1415"/>
        <v>3000</v>
      </c>
      <c r="K4259" s="218">
        <f t="shared" si="1415"/>
        <v>15000</v>
      </c>
      <c r="L4259" s="218">
        <f t="shared" si="1415"/>
        <v>6975</v>
      </c>
      <c r="M4259" s="218">
        <f t="shared" si="1415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02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755</v>
      </c>
      <c r="C4261" s="1014"/>
      <c r="D4261" s="331" t="s">
        <v>756</v>
      </c>
      <c r="E4261" s="154">
        <f t="shared" si="1402"/>
        <v>0</v>
      </c>
      <c r="F4261" s="101">
        <f t="shared" ref="F4261:M4262" si="1416">F4262</f>
        <v>0</v>
      </c>
      <c r="G4261" s="101">
        <f t="shared" si="1416"/>
        <v>0</v>
      </c>
      <c r="H4261" s="101">
        <f t="shared" si="1416"/>
        <v>0</v>
      </c>
      <c r="I4261" s="101">
        <f t="shared" si="1416"/>
        <v>0</v>
      </c>
      <c r="J4261" s="101">
        <f t="shared" si="1416"/>
        <v>0</v>
      </c>
      <c r="K4261" s="101">
        <f t="shared" si="1416"/>
        <v>0</v>
      </c>
      <c r="L4261" s="101">
        <f t="shared" si="1416"/>
        <v>0</v>
      </c>
      <c r="M4261" s="101">
        <f t="shared" si="1416"/>
        <v>0</v>
      </c>
      <c r="N4261" s="23"/>
      <c r="O4261" s="23"/>
    </row>
    <row r="4262" spans="1:15">
      <c r="A4262" s="1031"/>
      <c r="B4262" s="1063" t="s">
        <v>757</v>
      </c>
      <c r="C4262" s="1064"/>
      <c r="D4262" s="331" t="s">
        <v>758</v>
      </c>
      <c r="E4262" s="154">
        <f t="shared" si="1402"/>
        <v>0</v>
      </c>
      <c r="F4262" s="101">
        <f t="shared" si="1416"/>
        <v>0</v>
      </c>
      <c r="G4262" s="101">
        <f t="shared" si="1416"/>
        <v>0</v>
      </c>
      <c r="H4262" s="101">
        <f t="shared" si="1416"/>
        <v>0</v>
      </c>
      <c r="I4262" s="101">
        <f t="shared" si="1416"/>
        <v>0</v>
      </c>
      <c r="J4262" s="101">
        <f t="shared" si="1416"/>
        <v>0</v>
      </c>
      <c r="K4262" s="101">
        <f t="shared" si="1416"/>
        <v>0</v>
      </c>
      <c r="L4262" s="101">
        <f t="shared" si="1416"/>
        <v>0</v>
      </c>
      <c r="M4262" s="101">
        <f t="shared" si="1416"/>
        <v>0</v>
      </c>
      <c r="N4262" s="23"/>
      <c r="O4262" s="23"/>
    </row>
    <row r="4263" spans="1:15">
      <c r="A4263" s="413"/>
      <c r="B4263" s="425"/>
      <c r="C4263" s="428" t="s">
        <v>759</v>
      </c>
      <c r="D4263" s="423" t="s">
        <v>760</v>
      </c>
      <c r="E4263" s="94">
        <f t="shared" si="1402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02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643</v>
      </c>
      <c r="C4265" s="1014"/>
      <c r="D4265" s="331" t="s">
        <v>644</v>
      </c>
      <c r="E4265" s="154">
        <f t="shared" si="1402"/>
        <v>0</v>
      </c>
      <c r="F4265" s="101">
        <f t="shared" ref="F4265:M4265" si="1417">F4266</f>
        <v>0</v>
      </c>
      <c r="G4265" s="101">
        <f t="shared" si="1417"/>
        <v>0</v>
      </c>
      <c r="H4265" s="101">
        <f t="shared" si="1417"/>
        <v>0</v>
      </c>
      <c r="I4265" s="101">
        <f t="shared" si="1417"/>
        <v>0</v>
      </c>
      <c r="J4265" s="101">
        <f t="shared" si="1417"/>
        <v>0</v>
      </c>
      <c r="K4265" s="101">
        <f t="shared" si="1417"/>
        <v>0</v>
      </c>
      <c r="L4265" s="101">
        <f t="shared" si="1417"/>
        <v>0</v>
      </c>
      <c r="M4265" s="101">
        <f t="shared" si="1417"/>
        <v>0</v>
      </c>
      <c r="N4265" s="23"/>
      <c r="O4265" s="23"/>
    </row>
    <row r="4266" spans="1:15">
      <c r="A4266" s="1031"/>
      <c r="B4266" s="425" t="s">
        <v>645</v>
      </c>
      <c r="C4266" s="462"/>
      <c r="D4266" s="439" t="s">
        <v>646</v>
      </c>
      <c r="E4266" s="94">
        <f t="shared" si="1402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776</v>
      </c>
      <c r="B4267" s="517"/>
      <c r="C4267" s="517"/>
      <c r="D4267" s="518"/>
      <c r="E4267" s="94">
        <f t="shared" si="1402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777</v>
      </c>
      <c r="C4268" s="521"/>
      <c r="D4268" s="522" t="s">
        <v>778</v>
      </c>
      <c r="E4268" s="154">
        <f t="shared" si="1402"/>
        <v>101591</v>
      </c>
      <c r="F4268" s="155">
        <f t="shared" ref="F4268:M4268" si="1418">F4269</f>
        <v>0</v>
      </c>
      <c r="G4268" s="155">
        <f t="shared" si="1418"/>
        <v>18902</v>
      </c>
      <c r="H4268" s="155">
        <f t="shared" si="1418"/>
        <v>74656</v>
      </c>
      <c r="I4268" s="155">
        <f t="shared" si="1418"/>
        <v>5033</v>
      </c>
      <c r="J4268" s="155">
        <f t="shared" si="1418"/>
        <v>3000</v>
      </c>
      <c r="K4268" s="155">
        <f t="shared" si="1418"/>
        <v>22304</v>
      </c>
      <c r="L4268" s="155">
        <f t="shared" si="1418"/>
        <v>16713</v>
      </c>
      <c r="M4268" s="155">
        <f t="shared" si="1418"/>
        <v>7499</v>
      </c>
      <c r="N4268" s="23"/>
      <c r="O4268" s="23"/>
    </row>
    <row r="4269" spans="1:15">
      <c r="A4269" s="519"/>
      <c r="B4269" s="523"/>
      <c r="C4269" s="523" t="s">
        <v>779</v>
      </c>
      <c r="D4269" s="524" t="s">
        <v>780</v>
      </c>
      <c r="E4269" s="94">
        <f t="shared" si="1402"/>
        <v>101591</v>
      </c>
      <c r="F4269" s="63"/>
      <c r="G4269" s="218">
        <f>G4204</f>
        <v>18902</v>
      </c>
      <c r="H4269" s="218">
        <f t="shared" ref="H4269:M4269" si="1419">H4204</f>
        <v>74656</v>
      </c>
      <c r="I4269" s="218">
        <f t="shared" si="1419"/>
        <v>5033</v>
      </c>
      <c r="J4269" s="218">
        <f t="shared" si="1419"/>
        <v>3000</v>
      </c>
      <c r="K4269" s="218">
        <f t="shared" si="1419"/>
        <v>22304</v>
      </c>
      <c r="L4269" s="218">
        <f t="shared" si="1419"/>
        <v>16713</v>
      </c>
      <c r="M4269" s="218">
        <f t="shared" si="1419"/>
        <v>7499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02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781</v>
      </c>
      <c r="B4271" s="528"/>
      <c r="C4271" s="529"/>
      <c r="D4271" s="530" t="s">
        <v>782</v>
      </c>
      <c r="E4271" s="531">
        <f t="shared" si="1402"/>
        <v>1</v>
      </c>
      <c r="F4271" s="532">
        <f t="shared" ref="F4271:M4271" si="1420">F4328+F4329+F4330+F4331+F4332</f>
        <v>0</v>
      </c>
      <c r="G4271" s="532">
        <f t="shared" si="1420"/>
        <v>1</v>
      </c>
      <c r="H4271" s="532">
        <f t="shared" si="1420"/>
        <v>0</v>
      </c>
      <c r="I4271" s="532">
        <f t="shared" si="1420"/>
        <v>0</v>
      </c>
      <c r="J4271" s="532">
        <f t="shared" si="1420"/>
        <v>0</v>
      </c>
      <c r="K4271" s="532">
        <f t="shared" si="1420"/>
        <v>0</v>
      </c>
      <c r="L4271" s="532">
        <f t="shared" si="1420"/>
        <v>0</v>
      </c>
      <c r="M4271" s="532">
        <f t="shared" si="1420"/>
        <v>0</v>
      </c>
      <c r="N4271" s="23"/>
      <c r="O4271" s="23"/>
    </row>
    <row r="4272" spans="1:15">
      <c r="A4272" s="1324" t="s">
        <v>647</v>
      </c>
      <c r="B4272" s="1325"/>
      <c r="C4272" s="1326"/>
      <c r="D4272" s="477"/>
      <c r="E4272" s="154">
        <f t="shared" si="1402"/>
        <v>1</v>
      </c>
      <c r="F4272" s="478">
        <f t="shared" ref="F4272:M4272" si="1421">F4273+F4284+F4297+F4310</f>
        <v>0</v>
      </c>
      <c r="G4272" s="478">
        <f t="shared" si="1421"/>
        <v>1</v>
      </c>
      <c r="H4272" s="478">
        <f t="shared" si="1421"/>
        <v>0</v>
      </c>
      <c r="I4272" s="478">
        <f t="shared" si="1421"/>
        <v>0</v>
      </c>
      <c r="J4272" s="478">
        <f t="shared" si="1421"/>
        <v>0</v>
      </c>
      <c r="K4272" s="478">
        <f t="shared" si="1421"/>
        <v>0</v>
      </c>
      <c r="L4272" s="478">
        <f t="shared" si="1421"/>
        <v>0</v>
      </c>
      <c r="M4272" s="478">
        <f t="shared" si="1421"/>
        <v>0</v>
      </c>
      <c r="N4272" s="23"/>
      <c r="O4272" s="23"/>
    </row>
    <row r="4273" spans="1:15">
      <c r="A4273" s="1031"/>
      <c r="B4273" s="554" t="s">
        <v>650</v>
      </c>
      <c r="C4273" s="1098"/>
      <c r="D4273" s="1013" t="s">
        <v>651</v>
      </c>
      <c r="E4273" s="154">
        <f t="shared" si="1402"/>
        <v>1</v>
      </c>
      <c r="F4273" s="155">
        <f t="shared" ref="F4273:M4273" si="1422">F4274</f>
        <v>0</v>
      </c>
      <c r="G4273" s="155">
        <f t="shared" si="1422"/>
        <v>1</v>
      </c>
      <c r="H4273" s="155">
        <f t="shared" si="1422"/>
        <v>0</v>
      </c>
      <c r="I4273" s="155">
        <f t="shared" si="1422"/>
        <v>0</v>
      </c>
      <c r="J4273" s="155">
        <f t="shared" si="1422"/>
        <v>0</v>
      </c>
      <c r="K4273" s="155">
        <f t="shared" si="1422"/>
        <v>0</v>
      </c>
      <c r="L4273" s="155">
        <f t="shared" si="1422"/>
        <v>0</v>
      </c>
      <c r="M4273" s="155">
        <f t="shared" si="1422"/>
        <v>0</v>
      </c>
      <c r="N4273" s="23"/>
      <c r="O4273" s="23"/>
    </row>
    <row r="4274" spans="1:15">
      <c r="A4274" s="1031"/>
      <c r="B4274" s="353" t="s">
        <v>652</v>
      </c>
      <c r="C4274" s="382"/>
      <c r="D4274" s="331" t="s">
        <v>653</v>
      </c>
      <c r="E4274" s="154">
        <f t="shared" si="1402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23">H4275+H4276+H4277+H4278+H4279+H4280+H4281+H4282+H4283</f>
        <v>0</v>
      </c>
      <c r="I4274" s="155">
        <f t="shared" si="1423"/>
        <v>0</v>
      </c>
      <c r="J4274" s="155">
        <f t="shared" si="1423"/>
        <v>0</v>
      </c>
      <c r="K4274" s="155">
        <f t="shared" si="1423"/>
        <v>0</v>
      </c>
      <c r="L4274" s="155">
        <f t="shared" si="1423"/>
        <v>0</v>
      </c>
      <c r="M4274" s="155">
        <f t="shared" si="1423"/>
        <v>0</v>
      </c>
      <c r="N4274" s="23"/>
      <c r="O4274" s="23"/>
    </row>
    <row r="4275" spans="1:15" ht="0.75" customHeight="1">
      <c r="A4275" s="1031"/>
      <c r="B4275" s="1099"/>
      <c r="C4275" s="1100" t="s">
        <v>654</v>
      </c>
      <c r="D4275" s="1013" t="s">
        <v>655</v>
      </c>
      <c r="E4275" s="154">
        <f t="shared" si="1402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1.35" hidden="1">
      <c r="A4276" s="1031"/>
      <c r="B4276" s="1099"/>
      <c r="C4276" s="1102" t="s">
        <v>656</v>
      </c>
      <c r="D4276" s="1118" t="s">
        <v>657</v>
      </c>
      <c r="E4276" s="154">
        <f t="shared" si="1402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1" hidden="1">
      <c r="A4277" s="1031"/>
      <c r="B4277" s="1099"/>
      <c r="C4277" s="1102" t="s">
        <v>658</v>
      </c>
      <c r="D4277" s="1118" t="s">
        <v>659</v>
      </c>
      <c r="E4277" s="154">
        <f t="shared" si="1402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0.65" hidden="1">
      <c r="A4278" s="1031"/>
      <c r="B4278" s="1099"/>
      <c r="C4278" s="1100" t="s">
        <v>660</v>
      </c>
      <c r="D4278" s="1013" t="s">
        <v>661</v>
      </c>
      <c r="E4278" s="154">
        <f t="shared" si="1402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1.35" hidden="1">
      <c r="A4279" s="1031"/>
      <c r="B4279" s="1067"/>
      <c r="C4279" s="1103" t="s">
        <v>662</v>
      </c>
      <c r="D4279" s="334" t="s">
        <v>663</v>
      </c>
      <c r="E4279" s="154">
        <f t="shared" si="1402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664</v>
      </c>
      <c r="D4280" s="551" t="s">
        <v>665</v>
      </c>
      <c r="E4280" s="154">
        <f t="shared" si="1402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666</v>
      </c>
      <c r="D4281" s="551" t="s">
        <v>667</v>
      </c>
      <c r="E4281" s="154">
        <f t="shared" si="1402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668</v>
      </c>
      <c r="D4282" s="331" t="s">
        <v>669</v>
      </c>
      <c r="E4282" s="154">
        <f t="shared" ref="E4282:E4334" si="1424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1061</v>
      </c>
      <c r="D4283" s="331" t="s">
        <v>671</v>
      </c>
      <c r="E4283" s="1122">
        <f t="shared" si="1424"/>
        <v>1</v>
      </c>
      <c r="F4283" s="219"/>
      <c r="G4283" s="218">
        <f>G979</f>
        <v>1</v>
      </c>
      <c r="H4283" s="218">
        <f t="shared" ref="H4283:M4283" si="1425">H979</f>
        <v>0</v>
      </c>
      <c r="I4283" s="218">
        <f t="shared" si="1425"/>
        <v>0</v>
      </c>
      <c r="J4283" s="218">
        <f t="shared" si="1425"/>
        <v>0</v>
      </c>
      <c r="K4283" s="218">
        <f t="shared" si="1425"/>
        <v>0</v>
      </c>
      <c r="L4283" s="218">
        <f t="shared" si="1425"/>
        <v>0</v>
      </c>
      <c r="M4283" s="218">
        <f t="shared" si="1425"/>
        <v>0</v>
      </c>
      <c r="N4283" s="23"/>
      <c r="O4283" s="23"/>
    </row>
    <row r="4284" spans="1:15">
      <c r="A4284" s="1031"/>
      <c r="B4284" s="352" t="s">
        <v>674</v>
      </c>
      <c r="C4284" s="1052"/>
      <c r="D4284" s="331" t="s">
        <v>675</v>
      </c>
      <c r="E4284" s="154">
        <f t="shared" si="1424"/>
        <v>0</v>
      </c>
      <c r="F4284" s="155">
        <f t="shared" ref="F4284:M4284" si="1426">F4285</f>
        <v>0</v>
      </c>
      <c r="G4284" s="155">
        <f t="shared" si="1426"/>
        <v>0</v>
      </c>
      <c r="H4284" s="155">
        <f t="shared" si="1426"/>
        <v>0</v>
      </c>
      <c r="I4284" s="155">
        <f t="shared" si="1426"/>
        <v>0</v>
      </c>
      <c r="J4284" s="155">
        <f t="shared" si="1426"/>
        <v>0</v>
      </c>
      <c r="K4284" s="155">
        <f t="shared" si="1426"/>
        <v>0</v>
      </c>
      <c r="L4284" s="155">
        <f t="shared" si="1426"/>
        <v>0</v>
      </c>
      <c r="M4284" s="155">
        <f t="shared" si="1426"/>
        <v>0</v>
      </c>
      <c r="N4284" s="23"/>
      <c r="O4284" s="23"/>
    </row>
    <row r="4285" spans="1:15" ht="12" customHeight="1">
      <c r="A4285" s="1031"/>
      <c r="B4285" s="1053" t="s">
        <v>676</v>
      </c>
      <c r="C4285" s="382"/>
      <c r="D4285" s="328" t="s">
        <v>582</v>
      </c>
      <c r="E4285" s="154">
        <f t="shared" si="1424"/>
        <v>0</v>
      </c>
      <c r="F4285" s="155">
        <f t="shared" ref="F4285:M4285" si="1427">F4289+F4290+F4291+F4292+F4293+F4294+F4295</f>
        <v>0</v>
      </c>
      <c r="G4285" s="155">
        <f t="shared" si="1427"/>
        <v>0</v>
      </c>
      <c r="H4285" s="155">
        <f t="shared" si="1427"/>
        <v>0</v>
      </c>
      <c r="I4285" s="155">
        <f t="shared" si="1427"/>
        <v>0</v>
      </c>
      <c r="J4285" s="155">
        <f t="shared" si="1427"/>
        <v>0</v>
      </c>
      <c r="K4285" s="155">
        <f t="shared" si="1427"/>
        <v>0</v>
      </c>
      <c r="L4285" s="155">
        <f t="shared" si="1427"/>
        <v>0</v>
      </c>
      <c r="M4285" s="155">
        <f t="shared" si="1427"/>
        <v>0</v>
      </c>
      <c r="N4285" s="23"/>
      <c r="O4285" s="23"/>
    </row>
    <row r="4286" spans="1:15" hidden="1">
      <c r="A4286" s="1031"/>
      <c r="B4286" s="1054"/>
      <c r="C4286" s="1055" t="s">
        <v>677</v>
      </c>
      <c r="D4286" s="1056" t="s">
        <v>678</v>
      </c>
      <c r="E4286" s="154">
        <f t="shared" si="1424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679</v>
      </c>
      <c r="D4287" s="1056" t="s">
        <v>680</v>
      </c>
      <c r="E4287" s="154">
        <f t="shared" si="1424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681</v>
      </c>
      <c r="D4288" s="1056" t="s">
        <v>682</v>
      </c>
      <c r="E4288" s="154">
        <f t="shared" si="1424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683</v>
      </c>
      <c r="D4289" s="328" t="s">
        <v>684</v>
      </c>
      <c r="E4289" s="154">
        <f t="shared" si="1424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685</v>
      </c>
      <c r="D4290" s="328" t="s">
        <v>686</v>
      </c>
      <c r="E4290" s="154">
        <f t="shared" si="1424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687</v>
      </c>
      <c r="D4291" s="328" t="s">
        <v>688</v>
      </c>
      <c r="E4291" s="154">
        <f t="shared" si="1424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689</v>
      </c>
      <c r="D4292" s="328" t="s">
        <v>690</v>
      </c>
      <c r="E4292" s="154">
        <f t="shared" si="1424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691</v>
      </c>
      <c r="D4293" s="328" t="s">
        <v>584</v>
      </c>
      <c r="E4293" s="154">
        <f t="shared" si="1424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692</v>
      </c>
      <c r="D4294" s="328" t="s">
        <v>693</v>
      </c>
      <c r="E4294" s="154">
        <f t="shared" si="1424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694</v>
      </c>
      <c r="D4295" s="328" t="s">
        <v>695</v>
      </c>
      <c r="E4295" s="154">
        <f t="shared" si="1424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24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696</v>
      </c>
      <c r="C4297" s="381"/>
      <c r="D4297" s="328" t="s">
        <v>697</v>
      </c>
      <c r="E4297" s="154">
        <f t="shared" si="1424"/>
        <v>0</v>
      </c>
      <c r="F4297" s="155">
        <f t="shared" ref="F4297:M4297" si="1428">F4298+F4299+F4300+F4301+F4302+F4303+F4304+F4305+F4306+F4307+F4308</f>
        <v>0</v>
      </c>
      <c r="G4297" s="155">
        <f t="shared" si="1428"/>
        <v>0</v>
      </c>
      <c r="H4297" s="155">
        <f t="shared" si="1428"/>
        <v>0</v>
      </c>
      <c r="I4297" s="155">
        <f t="shared" si="1428"/>
        <v>0</v>
      </c>
      <c r="J4297" s="155">
        <f t="shared" si="1428"/>
        <v>0</v>
      </c>
      <c r="K4297" s="155">
        <f t="shared" si="1428"/>
        <v>0</v>
      </c>
      <c r="L4297" s="155">
        <f t="shared" si="1428"/>
        <v>0</v>
      </c>
      <c r="M4297" s="155">
        <f t="shared" si="1428"/>
        <v>0</v>
      </c>
      <c r="N4297" s="23"/>
      <c r="O4297" s="23"/>
    </row>
    <row r="4298" spans="1:15" hidden="1">
      <c r="A4298" s="1031"/>
      <c r="B4298" s="352" t="s">
        <v>698</v>
      </c>
      <c r="C4298" s="381"/>
      <c r="D4298" s="328" t="s">
        <v>699</v>
      </c>
      <c r="E4298" s="154">
        <f t="shared" si="1424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700</v>
      </c>
      <c r="C4299" s="382"/>
      <c r="D4299" s="328" t="s">
        <v>701</v>
      </c>
      <c r="E4299" s="154">
        <f t="shared" si="1424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702</v>
      </c>
      <c r="C4300" s="381"/>
      <c r="D4300" s="328" t="s">
        <v>703</v>
      </c>
      <c r="E4300" s="154">
        <f t="shared" si="1424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704</v>
      </c>
      <c r="C4301" s="383"/>
      <c r="D4301" s="328" t="s">
        <v>705</v>
      </c>
      <c r="E4301" s="154">
        <f t="shared" si="1424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706</v>
      </c>
      <c r="C4302" s="385"/>
      <c r="D4302" s="328" t="s">
        <v>707</v>
      </c>
      <c r="E4302" s="154">
        <f t="shared" si="1424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708</v>
      </c>
      <c r="C4303" s="382"/>
      <c r="D4303" s="331" t="s">
        <v>709</v>
      </c>
      <c r="E4303" s="154">
        <f t="shared" si="1424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710</v>
      </c>
      <c r="C4304" s="381"/>
      <c r="D4304" s="328" t="s">
        <v>711</v>
      </c>
      <c r="E4304" s="154">
        <f t="shared" si="1424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712</v>
      </c>
      <c r="C4305" s="381"/>
      <c r="D4305" s="328" t="s">
        <v>713</v>
      </c>
      <c r="E4305" s="154">
        <f t="shared" si="1424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714</v>
      </c>
      <c r="C4306" s="1060"/>
      <c r="D4306" s="331" t="s">
        <v>715</v>
      </c>
      <c r="E4306" s="154">
        <f t="shared" si="1424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716</v>
      </c>
      <c r="C4307" s="381"/>
      <c r="D4307" s="328" t="s">
        <v>717</v>
      </c>
      <c r="E4307" s="154">
        <f t="shared" si="1424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718</v>
      </c>
      <c r="C4308" s="1060"/>
      <c r="D4308" s="331" t="s">
        <v>719</v>
      </c>
      <c r="E4308" s="154">
        <f t="shared" si="1424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24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735</v>
      </c>
      <c r="C4310" s="1014"/>
      <c r="D4310" s="331" t="s">
        <v>736</v>
      </c>
      <c r="E4310" s="154">
        <f t="shared" si="1424"/>
        <v>0</v>
      </c>
      <c r="F4310" s="155">
        <f t="shared" ref="F4310:M4310" si="1429">F4311+F4321</f>
        <v>0</v>
      </c>
      <c r="G4310" s="155">
        <f t="shared" si="1429"/>
        <v>0</v>
      </c>
      <c r="H4310" s="155">
        <f t="shared" si="1429"/>
        <v>0</v>
      </c>
      <c r="I4310" s="155">
        <f t="shared" si="1429"/>
        <v>0</v>
      </c>
      <c r="J4310" s="155">
        <f t="shared" si="1429"/>
        <v>0</v>
      </c>
      <c r="K4310" s="155">
        <f t="shared" si="1429"/>
        <v>0</v>
      </c>
      <c r="L4310" s="155">
        <f t="shared" si="1429"/>
        <v>0</v>
      </c>
      <c r="M4310" s="155">
        <f t="shared" si="1429"/>
        <v>0</v>
      </c>
      <c r="N4310" s="23"/>
      <c r="O4310" s="23"/>
    </row>
    <row r="4311" spans="1:15">
      <c r="A4311" s="1031"/>
      <c r="B4311" s="332" t="s">
        <v>737</v>
      </c>
      <c r="C4311" s="389"/>
      <c r="D4311" s="328" t="s">
        <v>738</v>
      </c>
      <c r="E4311" s="154">
        <f t="shared" si="1424"/>
        <v>0</v>
      </c>
      <c r="F4311" s="155">
        <f t="shared" ref="F4311:M4311" si="1430">F4312+F4317+F4319</f>
        <v>0</v>
      </c>
      <c r="G4311" s="155">
        <f t="shared" si="1430"/>
        <v>0</v>
      </c>
      <c r="H4311" s="155">
        <f t="shared" si="1430"/>
        <v>0</v>
      </c>
      <c r="I4311" s="155">
        <f t="shared" si="1430"/>
        <v>0</v>
      </c>
      <c r="J4311" s="155">
        <f t="shared" si="1430"/>
        <v>0</v>
      </c>
      <c r="K4311" s="155">
        <f t="shared" si="1430"/>
        <v>0</v>
      </c>
      <c r="L4311" s="155">
        <f t="shared" si="1430"/>
        <v>0</v>
      </c>
      <c r="M4311" s="155">
        <f t="shared" si="1430"/>
        <v>0</v>
      </c>
      <c r="N4311" s="23"/>
      <c r="O4311" s="23"/>
    </row>
    <row r="4312" spans="1:15">
      <c r="A4312" s="1031"/>
      <c r="B4312" s="996" t="s">
        <v>739</v>
      </c>
      <c r="C4312" s="389"/>
      <c r="D4312" s="328" t="s">
        <v>740</v>
      </c>
      <c r="E4312" s="154">
        <f t="shared" si="1424"/>
        <v>0</v>
      </c>
      <c r="F4312" s="155">
        <f t="shared" ref="F4312:M4312" si="1431">F4313+F4314+F4315+F4316</f>
        <v>0</v>
      </c>
      <c r="G4312" s="155">
        <f t="shared" si="1431"/>
        <v>0</v>
      </c>
      <c r="H4312" s="155">
        <f t="shared" si="1431"/>
        <v>0</v>
      </c>
      <c r="I4312" s="155">
        <f t="shared" si="1431"/>
        <v>0</v>
      </c>
      <c r="J4312" s="155">
        <f t="shared" si="1431"/>
        <v>0</v>
      </c>
      <c r="K4312" s="155">
        <f t="shared" si="1431"/>
        <v>0</v>
      </c>
      <c r="L4312" s="155">
        <f t="shared" si="1431"/>
        <v>0</v>
      </c>
      <c r="M4312" s="155">
        <f t="shared" si="1431"/>
        <v>0</v>
      </c>
      <c r="N4312" s="23"/>
      <c r="O4312" s="23"/>
    </row>
    <row r="4313" spans="1:15">
      <c r="A4313" s="413"/>
      <c r="B4313" s="425"/>
      <c r="C4313" s="422" t="s">
        <v>741</v>
      </c>
      <c r="D4313" s="423" t="s">
        <v>742</v>
      </c>
      <c r="E4313" s="94">
        <f t="shared" si="1424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743</v>
      </c>
      <c r="D4314" s="423" t="s">
        <v>744</v>
      </c>
      <c r="E4314" s="94">
        <f t="shared" si="1424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745</v>
      </c>
      <c r="D4315" s="423" t="s">
        <v>746</v>
      </c>
      <c r="E4315" s="94">
        <f t="shared" si="1424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747</v>
      </c>
      <c r="D4316" s="423" t="s">
        <v>748</v>
      </c>
      <c r="E4316" s="94">
        <f t="shared" si="1424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749</v>
      </c>
      <c r="C4317" s="1014"/>
      <c r="D4317" s="331" t="s">
        <v>750</v>
      </c>
      <c r="E4317" s="154">
        <f t="shared" si="1424"/>
        <v>0</v>
      </c>
      <c r="F4317" s="101">
        <f t="shared" ref="F4317:M4317" si="1432">F4318</f>
        <v>0</v>
      </c>
      <c r="G4317" s="101">
        <f t="shared" si="1432"/>
        <v>0</v>
      </c>
      <c r="H4317" s="101">
        <f t="shared" si="1432"/>
        <v>0</v>
      </c>
      <c r="I4317" s="101">
        <f t="shared" si="1432"/>
        <v>0</v>
      </c>
      <c r="J4317" s="101">
        <f t="shared" si="1432"/>
        <v>0</v>
      </c>
      <c r="K4317" s="101">
        <f t="shared" si="1432"/>
        <v>0</v>
      </c>
      <c r="L4317" s="101">
        <f t="shared" si="1432"/>
        <v>0</v>
      </c>
      <c r="M4317" s="101">
        <f t="shared" si="1432"/>
        <v>0</v>
      </c>
      <c r="N4317" s="23"/>
      <c r="O4317" s="23"/>
    </row>
    <row r="4318" spans="1:15">
      <c r="A4318" s="413"/>
      <c r="B4318" s="425"/>
      <c r="C4318" s="428" t="s">
        <v>751</v>
      </c>
      <c r="D4318" s="423" t="s">
        <v>752</v>
      </c>
      <c r="E4318" s="94">
        <f t="shared" si="1424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753</v>
      </c>
      <c r="C4319" s="462"/>
      <c r="D4319" s="439" t="s">
        <v>754</v>
      </c>
      <c r="E4319" s="94">
        <f t="shared" si="1424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24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755</v>
      </c>
      <c r="C4321" s="1014"/>
      <c r="D4321" s="331" t="s">
        <v>756</v>
      </c>
      <c r="E4321" s="154">
        <f t="shared" si="1424"/>
        <v>0</v>
      </c>
      <c r="F4321" s="101">
        <f t="shared" ref="F4321:M4322" si="1433">F4322</f>
        <v>0</v>
      </c>
      <c r="G4321" s="101">
        <f t="shared" si="1433"/>
        <v>0</v>
      </c>
      <c r="H4321" s="101">
        <f t="shared" si="1433"/>
        <v>0</v>
      </c>
      <c r="I4321" s="101">
        <f t="shared" si="1433"/>
        <v>0</v>
      </c>
      <c r="J4321" s="101">
        <f t="shared" si="1433"/>
        <v>0</v>
      </c>
      <c r="K4321" s="101">
        <f t="shared" si="1433"/>
        <v>0</v>
      </c>
      <c r="L4321" s="101">
        <f t="shared" si="1433"/>
        <v>0</v>
      </c>
      <c r="M4321" s="101">
        <f t="shared" si="1433"/>
        <v>0</v>
      </c>
      <c r="N4321" s="23"/>
      <c r="O4321" s="23"/>
    </row>
    <row r="4322" spans="1:15">
      <c r="A4322" s="1031"/>
      <c r="B4322" s="1063" t="s">
        <v>757</v>
      </c>
      <c r="C4322" s="1064"/>
      <c r="D4322" s="331" t="s">
        <v>758</v>
      </c>
      <c r="E4322" s="154">
        <f t="shared" si="1424"/>
        <v>0</v>
      </c>
      <c r="F4322" s="101">
        <f t="shared" si="1433"/>
        <v>0</v>
      </c>
      <c r="G4322" s="101">
        <f t="shared" si="1433"/>
        <v>0</v>
      </c>
      <c r="H4322" s="101">
        <f t="shared" si="1433"/>
        <v>0</v>
      </c>
      <c r="I4322" s="101">
        <f t="shared" si="1433"/>
        <v>0</v>
      </c>
      <c r="J4322" s="101">
        <f t="shared" si="1433"/>
        <v>0</v>
      </c>
      <c r="K4322" s="101">
        <f t="shared" si="1433"/>
        <v>0</v>
      </c>
      <c r="L4322" s="101">
        <f t="shared" si="1433"/>
        <v>0</v>
      </c>
      <c r="M4322" s="101">
        <f t="shared" si="1433"/>
        <v>0</v>
      </c>
      <c r="N4322" s="23"/>
      <c r="O4322" s="23"/>
    </row>
    <row r="4323" spans="1:15" ht="12" customHeight="1">
      <c r="A4323" s="413"/>
      <c r="B4323" s="425"/>
      <c r="C4323" s="428" t="s">
        <v>759</v>
      </c>
      <c r="D4323" s="423" t="s">
        <v>760</v>
      </c>
      <c r="E4323" s="94">
        <f t="shared" si="1424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24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643</v>
      </c>
      <c r="C4325" s="1014"/>
      <c r="D4325" s="331" t="s">
        <v>644</v>
      </c>
      <c r="E4325" s="154">
        <f t="shared" si="1424"/>
        <v>0</v>
      </c>
      <c r="F4325" s="101">
        <f t="shared" ref="F4325:M4325" si="1434">F4326</f>
        <v>0</v>
      </c>
      <c r="G4325" s="101">
        <f t="shared" si="1434"/>
        <v>0</v>
      </c>
      <c r="H4325" s="101">
        <f t="shared" si="1434"/>
        <v>0</v>
      </c>
      <c r="I4325" s="101">
        <f t="shared" si="1434"/>
        <v>0</v>
      </c>
      <c r="J4325" s="101">
        <f t="shared" si="1434"/>
        <v>0</v>
      </c>
      <c r="K4325" s="101">
        <f t="shared" si="1434"/>
        <v>0</v>
      </c>
      <c r="L4325" s="101">
        <f t="shared" si="1434"/>
        <v>0</v>
      </c>
      <c r="M4325" s="101">
        <f t="shared" si="1434"/>
        <v>0</v>
      </c>
      <c r="N4325" s="23"/>
      <c r="O4325" s="23"/>
    </row>
    <row r="4326" spans="1:15">
      <c r="A4326" s="413"/>
      <c r="B4326" s="425" t="s">
        <v>645</v>
      </c>
      <c r="C4326" s="462"/>
      <c r="D4326" s="439" t="s">
        <v>646</v>
      </c>
      <c r="E4326" s="94">
        <f t="shared" si="1424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776</v>
      </c>
      <c r="B4327" s="517"/>
      <c r="C4327" s="517"/>
      <c r="D4327" s="518"/>
      <c r="E4327" s="94">
        <f t="shared" si="1424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786</v>
      </c>
      <c r="C4328" s="565"/>
      <c r="D4328" s="518" t="s">
        <v>787</v>
      </c>
      <c r="E4328" s="94">
        <f t="shared" si="1424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788</v>
      </c>
      <c r="C4329" s="565"/>
      <c r="D4329" s="518" t="s">
        <v>789</v>
      </c>
      <c r="E4329" s="94">
        <f t="shared" si="1424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345" t="s">
        <v>790</v>
      </c>
      <c r="C4330" s="1345"/>
      <c r="D4330" s="518" t="s">
        <v>791</v>
      </c>
      <c r="E4330" s="94">
        <f t="shared" si="1424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792</v>
      </c>
      <c r="C4331" s="565"/>
      <c r="D4331" s="518" t="s">
        <v>793</v>
      </c>
      <c r="E4331" s="94">
        <f t="shared" si="1424"/>
        <v>1</v>
      </c>
      <c r="F4331" s="63"/>
      <c r="G4331" s="218">
        <f>G4283</f>
        <v>1</v>
      </c>
      <c r="H4331" s="218">
        <f t="shared" ref="H4331:M4331" si="1435">H4283</f>
        <v>0</v>
      </c>
      <c r="I4331" s="218">
        <f t="shared" si="1435"/>
        <v>0</v>
      </c>
      <c r="J4331" s="218">
        <f t="shared" si="1435"/>
        <v>0</v>
      </c>
      <c r="K4331" s="218">
        <f t="shared" si="1435"/>
        <v>0</v>
      </c>
      <c r="L4331" s="218">
        <f t="shared" si="1435"/>
        <v>0</v>
      </c>
      <c r="M4331" s="218">
        <f t="shared" si="1435"/>
        <v>0</v>
      </c>
      <c r="N4331" s="23"/>
      <c r="O4331" s="23"/>
    </row>
    <row r="4332" spans="1:15">
      <c r="A4332" s="519"/>
      <c r="B4332" s="523" t="s">
        <v>794</v>
      </c>
      <c r="C4332" s="568"/>
      <c r="D4332" s="518" t="s">
        <v>795</v>
      </c>
      <c r="E4332" s="94">
        <f t="shared" si="1424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24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796</v>
      </c>
      <c r="B4334" s="571"/>
      <c r="C4334" s="572"/>
      <c r="D4334" s="573" t="s">
        <v>588</v>
      </c>
      <c r="E4334" s="574">
        <f t="shared" si="1424"/>
        <v>0</v>
      </c>
      <c r="F4334" s="575">
        <f t="shared" ref="F4334:M4335" si="1436">F4335</f>
        <v>0</v>
      </c>
      <c r="G4334" s="575">
        <f t="shared" si="1436"/>
        <v>0</v>
      </c>
      <c r="H4334" s="575">
        <f t="shared" si="1436"/>
        <v>0</v>
      </c>
      <c r="I4334" s="575">
        <f t="shared" si="1436"/>
        <v>0</v>
      </c>
      <c r="J4334" s="575">
        <f t="shared" si="1436"/>
        <v>0</v>
      </c>
      <c r="K4334" s="575">
        <f t="shared" si="1436"/>
        <v>0</v>
      </c>
      <c r="L4334" s="575">
        <f t="shared" si="1436"/>
        <v>0</v>
      </c>
      <c r="M4334" s="575">
        <f t="shared" si="1436"/>
        <v>0</v>
      </c>
      <c r="N4334" s="23"/>
      <c r="O4334" s="23"/>
    </row>
    <row r="4335" spans="1:15">
      <c r="A4335" s="1123"/>
      <c r="B4335" s="1324" t="s">
        <v>647</v>
      </c>
      <c r="C4335" s="1325"/>
      <c r="D4335" s="1326"/>
      <c r="E4335" s="355">
        <f>E4336</f>
        <v>0</v>
      </c>
      <c r="F4335" s="355">
        <f t="shared" si="1436"/>
        <v>0</v>
      </c>
      <c r="G4335" s="355">
        <f t="shared" si="1436"/>
        <v>0</v>
      </c>
      <c r="H4335" s="355">
        <f t="shared" si="1436"/>
        <v>0</v>
      </c>
      <c r="I4335" s="355">
        <f t="shared" si="1436"/>
        <v>0</v>
      </c>
      <c r="J4335" s="355">
        <f t="shared" si="1436"/>
        <v>0</v>
      </c>
      <c r="K4335" s="355">
        <f t="shared" si="1436"/>
        <v>0</v>
      </c>
      <c r="L4335" s="355">
        <f t="shared" si="1436"/>
        <v>0</v>
      </c>
      <c r="M4335" s="355">
        <f t="shared" si="1436"/>
        <v>0</v>
      </c>
      <c r="N4335" s="23"/>
      <c r="O4335" s="23"/>
    </row>
    <row r="4336" spans="1:15">
      <c r="A4336" s="1403" t="s">
        <v>647</v>
      </c>
      <c r="B4336" s="1404"/>
      <c r="C4336" s="1405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37">I4336+J4336+K4336+L4336</f>
        <v>0</v>
      </c>
      <c r="H4336" s="154">
        <f t="shared" si="1437"/>
        <v>0</v>
      </c>
      <c r="I4336" s="154">
        <f t="shared" si="1437"/>
        <v>0</v>
      </c>
      <c r="J4336" s="154">
        <f t="shared" si="1437"/>
        <v>0</v>
      </c>
      <c r="K4336" s="154">
        <f t="shared" si="1437"/>
        <v>0</v>
      </c>
      <c r="L4336" s="154">
        <f t="shared" si="1437"/>
        <v>0</v>
      </c>
      <c r="M4336" s="154">
        <f t="shared" si="1437"/>
        <v>0</v>
      </c>
      <c r="N4336" s="23"/>
      <c r="O4336" s="23"/>
    </row>
    <row r="4337" spans="1:15">
      <c r="A4337" s="413"/>
      <c r="B4337" s="787" t="s">
        <v>650</v>
      </c>
      <c r="C4337" s="538"/>
      <c r="D4337" s="539" t="s">
        <v>651</v>
      </c>
      <c r="E4337" s="154">
        <f t="shared" ref="E4337:E4400" si="1438">G4337+H4337+I4337+J4337</f>
        <v>0</v>
      </c>
      <c r="F4337" s="63">
        <f t="shared" ref="F4337:M4337" si="1439">F4338</f>
        <v>0</v>
      </c>
      <c r="G4337" s="63">
        <f t="shared" si="1439"/>
        <v>0</v>
      </c>
      <c r="H4337" s="63">
        <f t="shared" si="1439"/>
        <v>0</v>
      </c>
      <c r="I4337" s="63">
        <f t="shared" si="1439"/>
        <v>0</v>
      </c>
      <c r="J4337" s="63">
        <f t="shared" si="1439"/>
        <v>0</v>
      </c>
      <c r="K4337" s="63">
        <f t="shared" si="1439"/>
        <v>0</v>
      </c>
      <c r="L4337" s="63">
        <f t="shared" si="1439"/>
        <v>0</v>
      </c>
      <c r="M4337" s="63">
        <f t="shared" si="1439"/>
        <v>0</v>
      </c>
      <c r="N4337" s="23"/>
      <c r="O4337" s="23"/>
    </row>
    <row r="4338" spans="1:15" ht="12" customHeight="1">
      <c r="A4338" s="413"/>
      <c r="B4338" s="781" t="s">
        <v>652</v>
      </c>
      <c r="C4338" s="476"/>
      <c r="D4338" s="540" t="s">
        <v>653</v>
      </c>
      <c r="E4338" s="154">
        <f t="shared" si="1438"/>
        <v>0</v>
      </c>
      <c r="F4338" s="63">
        <f t="shared" ref="F4338:M4338" si="1440">F4339+F4340+F4341+F4342+F4343+F4344+F4345+F4346</f>
        <v>0</v>
      </c>
      <c r="G4338" s="63">
        <f t="shared" si="1440"/>
        <v>0</v>
      </c>
      <c r="H4338" s="63">
        <f t="shared" si="1440"/>
        <v>0</v>
      </c>
      <c r="I4338" s="63">
        <f t="shared" si="1440"/>
        <v>0</v>
      </c>
      <c r="J4338" s="63">
        <f t="shared" si="1440"/>
        <v>0</v>
      </c>
      <c r="K4338" s="63">
        <f t="shared" si="1440"/>
        <v>0</v>
      </c>
      <c r="L4338" s="63">
        <f t="shared" si="1440"/>
        <v>0</v>
      </c>
      <c r="M4338" s="63">
        <f t="shared" si="1440"/>
        <v>0</v>
      </c>
      <c r="N4338" s="23"/>
      <c r="O4338" s="23"/>
    </row>
    <row r="4339" spans="1:15" hidden="1">
      <c r="A4339" s="413"/>
      <c r="B4339" s="541"/>
      <c r="C4339" s="542" t="s">
        <v>654</v>
      </c>
      <c r="D4339" s="539" t="s">
        <v>655</v>
      </c>
      <c r="E4339" s="154">
        <f t="shared" si="1438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1.35" hidden="1">
      <c r="A4340" s="413"/>
      <c r="B4340" s="541"/>
      <c r="C4340" s="543" t="s">
        <v>656</v>
      </c>
      <c r="D4340" s="544" t="s">
        <v>657</v>
      </c>
      <c r="E4340" s="154">
        <f t="shared" si="1438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1" hidden="1">
      <c r="A4341" s="413"/>
      <c r="B4341" s="541"/>
      <c r="C4341" s="543" t="s">
        <v>658</v>
      </c>
      <c r="D4341" s="544" t="s">
        <v>659</v>
      </c>
      <c r="E4341" s="154">
        <f t="shared" si="1438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0.65" hidden="1">
      <c r="A4342" s="413"/>
      <c r="B4342" s="541"/>
      <c r="C4342" s="542" t="s">
        <v>660</v>
      </c>
      <c r="D4342" s="539" t="s">
        <v>661</v>
      </c>
      <c r="E4342" s="154">
        <f t="shared" si="1438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1.35" hidden="1">
      <c r="A4343" s="413"/>
      <c r="B4343" s="545"/>
      <c r="C4343" s="546" t="s">
        <v>662</v>
      </c>
      <c r="D4343" s="547" t="s">
        <v>663</v>
      </c>
      <c r="E4343" s="154">
        <f t="shared" si="1438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20.65" hidden="1">
      <c r="A4344" s="413"/>
      <c r="B4344" s="489"/>
      <c r="C4344" s="490" t="s">
        <v>664</v>
      </c>
      <c r="D4344" s="548" t="s">
        <v>665</v>
      </c>
      <c r="E4344" s="154">
        <f t="shared" si="1438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0.65" hidden="1">
      <c r="A4345" s="413"/>
      <c r="B4345" s="549"/>
      <c r="C4345" s="550" t="s">
        <v>666</v>
      </c>
      <c r="D4345" s="551" t="s">
        <v>667</v>
      </c>
      <c r="E4345" s="154">
        <f t="shared" si="1438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668</v>
      </c>
      <c r="D4346" s="331" t="s">
        <v>669</v>
      </c>
      <c r="E4346" s="154">
        <f t="shared" si="1438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38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674</v>
      </c>
      <c r="C4348" s="1052"/>
      <c r="D4348" s="331" t="s">
        <v>675</v>
      </c>
      <c r="E4348" s="154">
        <f t="shared" si="1438"/>
        <v>0</v>
      </c>
      <c r="F4348" s="63">
        <f t="shared" ref="F4348:M4348" si="1441">F4349</f>
        <v>0</v>
      </c>
      <c r="G4348" s="63">
        <f t="shared" si="1441"/>
        <v>0</v>
      </c>
      <c r="H4348" s="63">
        <f t="shared" si="1441"/>
        <v>0</v>
      </c>
      <c r="I4348" s="63">
        <f t="shared" si="1441"/>
        <v>0</v>
      </c>
      <c r="J4348" s="63">
        <f t="shared" si="1441"/>
        <v>0</v>
      </c>
      <c r="K4348" s="63">
        <f t="shared" si="1441"/>
        <v>0</v>
      </c>
      <c r="L4348" s="63">
        <f t="shared" si="1441"/>
        <v>0</v>
      </c>
      <c r="M4348" s="63">
        <f t="shared" si="1441"/>
        <v>0</v>
      </c>
      <c r="N4348" s="23"/>
      <c r="O4348" s="23"/>
    </row>
    <row r="4349" spans="1:15">
      <c r="A4349" s="413"/>
      <c r="B4349" s="1053" t="s">
        <v>676</v>
      </c>
      <c r="C4349" s="382"/>
      <c r="D4349" s="328" t="s">
        <v>582</v>
      </c>
      <c r="E4349" s="154">
        <f t="shared" si="1438"/>
        <v>0</v>
      </c>
      <c r="F4349" s="63">
        <f t="shared" ref="F4349:M4349" si="1442">F4353+F4354+F4355+F4356+F4357+F4358+F4359</f>
        <v>0</v>
      </c>
      <c r="G4349" s="63">
        <f t="shared" si="1442"/>
        <v>0</v>
      </c>
      <c r="H4349" s="63">
        <f t="shared" si="1442"/>
        <v>0</v>
      </c>
      <c r="I4349" s="63">
        <f t="shared" si="1442"/>
        <v>0</v>
      </c>
      <c r="J4349" s="63">
        <f t="shared" si="1442"/>
        <v>0</v>
      </c>
      <c r="K4349" s="63">
        <f t="shared" si="1442"/>
        <v>0</v>
      </c>
      <c r="L4349" s="63">
        <f t="shared" si="1442"/>
        <v>0</v>
      </c>
      <c r="M4349" s="63">
        <f t="shared" si="1442"/>
        <v>0</v>
      </c>
      <c r="N4349" s="23"/>
      <c r="O4349" s="23"/>
    </row>
    <row r="4350" spans="1:15" hidden="1">
      <c r="A4350" s="413"/>
      <c r="B4350" s="1054"/>
      <c r="C4350" s="1055" t="s">
        <v>677</v>
      </c>
      <c r="D4350" s="1056" t="s">
        <v>678</v>
      </c>
      <c r="E4350" s="154">
        <f t="shared" si="1438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679</v>
      </c>
      <c r="D4351" s="1056" t="s">
        <v>680</v>
      </c>
      <c r="E4351" s="154">
        <f t="shared" si="1438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681</v>
      </c>
      <c r="D4352" s="1056" t="s">
        <v>682</v>
      </c>
      <c r="E4352" s="154">
        <f t="shared" si="1438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683</v>
      </c>
      <c r="D4353" s="328" t="s">
        <v>684</v>
      </c>
      <c r="E4353" s="154">
        <f t="shared" si="1438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685</v>
      </c>
      <c r="D4354" s="328" t="s">
        <v>686</v>
      </c>
      <c r="E4354" s="154">
        <f t="shared" si="1438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687</v>
      </c>
      <c r="D4355" s="328" t="s">
        <v>688</v>
      </c>
      <c r="E4355" s="154">
        <f t="shared" si="1438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689</v>
      </c>
      <c r="D4356" s="328" t="s">
        <v>690</v>
      </c>
      <c r="E4356" s="154">
        <f t="shared" si="1438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691</v>
      </c>
      <c r="D4357" s="328" t="s">
        <v>584</v>
      </c>
      <c r="E4357" s="154">
        <f t="shared" si="1438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692</v>
      </c>
      <c r="D4358" s="328" t="s">
        <v>693</v>
      </c>
      <c r="E4358" s="154">
        <f t="shared" si="1438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694</v>
      </c>
      <c r="D4359" s="328" t="s">
        <v>695</v>
      </c>
      <c r="E4359" s="154">
        <f t="shared" si="1438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38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696</v>
      </c>
      <c r="C4361" s="381"/>
      <c r="D4361" s="328" t="s">
        <v>697</v>
      </c>
      <c r="E4361" s="154">
        <f t="shared" si="1438"/>
        <v>0</v>
      </c>
      <c r="F4361" s="63">
        <f t="shared" ref="F4361:M4361" si="1443">F4362+F4363+F4364+F4365+F4366+F4367+F4368+F4369+F4370+F4371+F4372</f>
        <v>0</v>
      </c>
      <c r="G4361" s="63">
        <f t="shared" si="1443"/>
        <v>0</v>
      </c>
      <c r="H4361" s="63">
        <f t="shared" si="1443"/>
        <v>0</v>
      </c>
      <c r="I4361" s="63">
        <f t="shared" si="1443"/>
        <v>0</v>
      </c>
      <c r="J4361" s="63">
        <f t="shared" si="1443"/>
        <v>0</v>
      </c>
      <c r="K4361" s="63">
        <f t="shared" si="1443"/>
        <v>0</v>
      </c>
      <c r="L4361" s="63">
        <f t="shared" si="1443"/>
        <v>0</v>
      </c>
      <c r="M4361" s="63">
        <f t="shared" si="1443"/>
        <v>0</v>
      </c>
      <c r="N4361" s="23"/>
      <c r="O4361" s="23"/>
    </row>
    <row r="4362" spans="1:15" hidden="1">
      <c r="A4362" s="413"/>
      <c r="B4362" s="352" t="s">
        <v>698</v>
      </c>
      <c r="C4362" s="381"/>
      <c r="D4362" s="328" t="s">
        <v>699</v>
      </c>
      <c r="E4362" s="154">
        <f t="shared" si="1438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700</v>
      </c>
      <c r="C4363" s="382"/>
      <c r="D4363" s="328" t="s">
        <v>701</v>
      </c>
      <c r="E4363" s="154">
        <f t="shared" si="1438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702</v>
      </c>
      <c r="C4364" s="381"/>
      <c r="D4364" s="328" t="s">
        <v>703</v>
      </c>
      <c r="E4364" s="154">
        <f t="shared" si="1438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704</v>
      </c>
      <c r="C4365" s="383"/>
      <c r="D4365" s="328" t="s">
        <v>705</v>
      </c>
      <c r="E4365" s="154">
        <f t="shared" si="1438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706</v>
      </c>
      <c r="C4366" s="385"/>
      <c r="D4366" s="328" t="s">
        <v>707</v>
      </c>
      <c r="E4366" s="154">
        <f t="shared" si="1438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708</v>
      </c>
      <c r="C4367" s="382"/>
      <c r="D4367" s="331" t="s">
        <v>709</v>
      </c>
      <c r="E4367" s="154">
        <f t="shared" si="1438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710</v>
      </c>
      <c r="C4368" s="381"/>
      <c r="D4368" s="328" t="s">
        <v>711</v>
      </c>
      <c r="E4368" s="154">
        <f t="shared" si="1438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712</v>
      </c>
      <c r="C4369" s="381"/>
      <c r="D4369" s="328" t="s">
        <v>713</v>
      </c>
      <c r="E4369" s="154">
        <f t="shared" si="1438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714</v>
      </c>
      <c r="C4370" s="1060"/>
      <c r="D4370" s="331" t="s">
        <v>715</v>
      </c>
      <c r="E4370" s="154">
        <f t="shared" si="1438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716</v>
      </c>
      <c r="C4371" s="381"/>
      <c r="D4371" s="328" t="s">
        <v>717</v>
      </c>
      <c r="E4371" s="154">
        <f t="shared" si="1438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718</v>
      </c>
      <c r="C4372" s="1060"/>
      <c r="D4372" s="331" t="s">
        <v>719</v>
      </c>
      <c r="E4372" s="154">
        <f t="shared" si="1438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38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735</v>
      </c>
      <c r="C4374" s="1014"/>
      <c r="D4374" s="331" t="s">
        <v>736</v>
      </c>
      <c r="E4374" s="154">
        <f t="shared" si="1438"/>
        <v>0</v>
      </c>
      <c r="F4374" s="63">
        <f t="shared" ref="F4374:M4374" si="1444">F4375+F4385</f>
        <v>0</v>
      </c>
      <c r="G4374" s="63">
        <f t="shared" si="1444"/>
        <v>0</v>
      </c>
      <c r="H4374" s="63">
        <f t="shared" si="1444"/>
        <v>0</v>
      </c>
      <c r="I4374" s="63">
        <f t="shared" si="1444"/>
        <v>0</v>
      </c>
      <c r="J4374" s="63">
        <f t="shared" si="1444"/>
        <v>0</v>
      </c>
      <c r="K4374" s="63">
        <f t="shared" si="1444"/>
        <v>0</v>
      </c>
      <c r="L4374" s="63">
        <f t="shared" si="1444"/>
        <v>0</v>
      </c>
      <c r="M4374" s="63">
        <f t="shared" si="1444"/>
        <v>0</v>
      </c>
      <c r="N4374" s="23"/>
      <c r="O4374" s="23"/>
    </row>
    <row r="4375" spans="1:15" hidden="1">
      <c r="A4375" s="413"/>
      <c r="B4375" s="332" t="s">
        <v>801</v>
      </c>
      <c r="C4375" s="389"/>
      <c r="D4375" s="328" t="s">
        <v>738</v>
      </c>
      <c r="E4375" s="154">
        <f t="shared" si="1438"/>
        <v>0</v>
      </c>
      <c r="F4375" s="63">
        <f t="shared" ref="F4375:M4375" si="1445">F4376+F4381+F4383</f>
        <v>0</v>
      </c>
      <c r="G4375" s="63">
        <f t="shared" si="1445"/>
        <v>0</v>
      </c>
      <c r="H4375" s="63">
        <f t="shared" si="1445"/>
        <v>0</v>
      </c>
      <c r="I4375" s="63">
        <f t="shared" si="1445"/>
        <v>0</v>
      </c>
      <c r="J4375" s="63">
        <f t="shared" si="1445"/>
        <v>0</v>
      </c>
      <c r="K4375" s="63">
        <f t="shared" si="1445"/>
        <v>0</v>
      </c>
      <c r="L4375" s="63">
        <f t="shared" si="1445"/>
        <v>0</v>
      </c>
      <c r="M4375" s="63">
        <f t="shared" si="1445"/>
        <v>0</v>
      </c>
      <c r="N4375" s="23"/>
      <c r="O4375" s="23"/>
    </row>
    <row r="4376" spans="1:15" hidden="1">
      <c r="A4376" s="413"/>
      <c r="B4376" s="996" t="s">
        <v>739</v>
      </c>
      <c r="C4376" s="389"/>
      <c r="D4376" s="328" t="s">
        <v>740</v>
      </c>
      <c r="E4376" s="154">
        <f t="shared" si="1438"/>
        <v>0</v>
      </c>
      <c r="F4376" s="63">
        <f t="shared" ref="F4376:M4376" si="1446">F4377+F4378+F4379+F4380</f>
        <v>0</v>
      </c>
      <c r="G4376" s="63">
        <f t="shared" si="1446"/>
        <v>0</v>
      </c>
      <c r="H4376" s="63">
        <f t="shared" si="1446"/>
        <v>0</v>
      </c>
      <c r="I4376" s="63">
        <f t="shared" si="1446"/>
        <v>0</v>
      </c>
      <c r="J4376" s="63">
        <f t="shared" si="1446"/>
        <v>0</v>
      </c>
      <c r="K4376" s="63">
        <f t="shared" si="1446"/>
        <v>0</v>
      </c>
      <c r="L4376" s="63">
        <f t="shared" si="1446"/>
        <v>0</v>
      </c>
      <c r="M4376" s="63">
        <f t="shared" si="1446"/>
        <v>0</v>
      </c>
      <c r="N4376" s="23"/>
      <c r="O4376" s="23"/>
    </row>
    <row r="4377" spans="1:15" hidden="1">
      <c r="A4377" s="413"/>
      <c r="B4377" s="392"/>
      <c r="C4377" s="1062" t="s">
        <v>741</v>
      </c>
      <c r="D4377" s="331" t="s">
        <v>742</v>
      </c>
      <c r="E4377" s="154">
        <f t="shared" si="1438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743</v>
      </c>
      <c r="D4378" s="331" t="s">
        <v>744</v>
      </c>
      <c r="E4378" s="154">
        <f t="shared" si="1438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745</v>
      </c>
      <c r="D4379" s="331" t="s">
        <v>746</v>
      </c>
      <c r="E4379" s="154">
        <f t="shared" si="1438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747</v>
      </c>
      <c r="D4380" s="331" t="s">
        <v>748</v>
      </c>
      <c r="E4380" s="154">
        <f t="shared" si="1438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749</v>
      </c>
      <c r="C4381" s="1014"/>
      <c r="D4381" s="331" t="s">
        <v>750</v>
      </c>
      <c r="E4381" s="154">
        <f t="shared" si="1438"/>
        <v>0</v>
      </c>
      <c r="F4381" s="63">
        <f t="shared" ref="F4381:M4381" si="1447">F4382</f>
        <v>0</v>
      </c>
      <c r="G4381" s="63">
        <f t="shared" si="1447"/>
        <v>0</v>
      </c>
      <c r="H4381" s="63">
        <f t="shared" si="1447"/>
        <v>0</v>
      </c>
      <c r="I4381" s="63">
        <f t="shared" si="1447"/>
        <v>0</v>
      </c>
      <c r="J4381" s="63">
        <f t="shared" si="1447"/>
        <v>0</v>
      </c>
      <c r="K4381" s="63">
        <f t="shared" si="1447"/>
        <v>0</v>
      </c>
      <c r="L4381" s="63">
        <f t="shared" si="1447"/>
        <v>0</v>
      </c>
      <c r="M4381" s="63">
        <f t="shared" si="1447"/>
        <v>0</v>
      </c>
      <c r="N4381" s="23"/>
      <c r="O4381" s="23"/>
    </row>
    <row r="4382" spans="1:15" hidden="1">
      <c r="A4382" s="413"/>
      <c r="B4382" s="392"/>
      <c r="C4382" s="1014" t="s">
        <v>751</v>
      </c>
      <c r="D4382" s="331" t="s">
        <v>752</v>
      </c>
      <c r="E4382" s="154">
        <f t="shared" si="1438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753</v>
      </c>
      <c r="C4383" s="1014"/>
      <c r="D4383" s="331" t="s">
        <v>754</v>
      </c>
      <c r="E4383" s="154">
        <f t="shared" si="1438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38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802</v>
      </c>
      <c r="C4385" s="1014"/>
      <c r="D4385" s="331" t="s">
        <v>756</v>
      </c>
      <c r="E4385" s="154">
        <f t="shared" si="1438"/>
        <v>0</v>
      </c>
      <c r="F4385" s="63">
        <f t="shared" ref="F4385:M4386" si="1448">F4386</f>
        <v>0</v>
      </c>
      <c r="G4385" s="63">
        <f t="shared" si="1448"/>
        <v>0</v>
      </c>
      <c r="H4385" s="63">
        <f t="shared" si="1448"/>
        <v>0</v>
      </c>
      <c r="I4385" s="63">
        <f t="shared" si="1448"/>
        <v>0</v>
      </c>
      <c r="J4385" s="63">
        <f t="shared" si="1448"/>
        <v>0</v>
      </c>
      <c r="K4385" s="63">
        <f t="shared" si="1448"/>
        <v>0</v>
      </c>
      <c r="L4385" s="63">
        <f t="shared" si="1448"/>
        <v>0</v>
      </c>
      <c r="M4385" s="63">
        <f t="shared" si="1448"/>
        <v>0</v>
      </c>
      <c r="N4385" s="23"/>
      <c r="O4385" s="23"/>
    </row>
    <row r="4386" spans="1:15" hidden="1">
      <c r="A4386" s="413"/>
      <c r="B4386" s="1063" t="s">
        <v>757</v>
      </c>
      <c r="C4386" s="1064"/>
      <c r="D4386" s="331" t="s">
        <v>758</v>
      </c>
      <c r="E4386" s="154">
        <f t="shared" si="1438"/>
        <v>0</v>
      </c>
      <c r="F4386" s="63">
        <f t="shared" si="1448"/>
        <v>0</v>
      </c>
      <c r="G4386" s="63">
        <f t="shared" si="1448"/>
        <v>0</v>
      </c>
      <c r="H4386" s="63">
        <f t="shared" si="1448"/>
        <v>0</v>
      </c>
      <c r="I4386" s="63">
        <f t="shared" si="1448"/>
        <v>0</v>
      </c>
      <c r="J4386" s="63">
        <f t="shared" si="1448"/>
        <v>0</v>
      </c>
      <c r="K4386" s="63">
        <f t="shared" si="1448"/>
        <v>0</v>
      </c>
      <c r="L4386" s="63">
        <f t="shared" si="1448"/>
        <v>0</v>
      </c>
      <c r="M4386" s="63">
        <f t="shared" si="1448"/>
        <v>0</v>
      </c>
      <c r="N4386" s="23"/>
      <c r="O4386" s="23"/>
    </row>
    <row r="4387" spans="1:15" hidden="1">
      <c r="A4387" s="413"/>
      <c r="B4387" s="392"/>
      <c r="C4387" s="338" t="s">
        <v>759</v>
      </c>
      <c r="D4387" s="331" t="s">
        <v>760</v>
      </c>
      <c r="E4387" s="154">
        <f t="shared" si="1438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38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643</v>
      </c>
      <c r="C4389" s="1014"/>
      <c r="D4389" s="331" t="s">
        <v>644</v>
      </c>
      <c r="E4389" s="154">
        <f t="shared" si="1438"/>
        <v>0</v>
      </c>
      <c r="F4389" s="155">
        <f t="shared" ref="F4389:M4389" si="1449">F4390</f>
        <v>0</v>
      </c>
      <c r="G4389" s="155">
        <f t="shared" si="1449"/>
        <v>0</v>
      </c>
      <c r="H4389" s="155">
        <f t="shared" si="1449"/>
        <v>0</v>
      </c>
      <c r="I4389" s="155">
        <f t="shared" si="1449"/>
        <v>0</v>
      </c>
      <c r="J4389" s="155">
        <f t="shared" si="1449"/>
        <v>0</v>
      </c>
      <c r="K4389" s="155">
        <f t="shared" si="1449"/>
        <v>0</v>
      </c>
      <c r="L4389" s="155">
        <f t="shared" si="1449"/>
        <v>0</v>
      </c>
      <c r="M4389" s="155">
        <f t="shared" si="1449"/>
        <v>0</v>
      </c>
      <c r="N4389" s="23"/>
      <c r="O4389" s="23"/>
    </row>
    <row r="4390" spans="1:15" hidden="1">
      <c r="A4390" s="413"/>
      <c r="B4390" s="425" t="s">
        <v>645</v>
      </c>
      <c r="C4390" s="462"/>
      <c r="D4390" s="439" t="s">
        <v>646</v>
      </c>
      <c r="E4390" s="154">
        <f t="shared" si="1438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406" t="s">
        <v>804</v>
      </c>
      <c r="B4391" s="1407"/>
      <c r="C4391" s="1407"/>
      <c r="D4391" s="573" t="s">
        <v>701</v>
      </c>
      <c r="E4391" s="154">
        <f t="shared" si="1438"/>
        <v>0</v>
      </c>
      <c r="F4391" s="403">
        <f t="shared" ref="F4391:M4391" si="1450">F4449+F4450+F4451</f>
        <v>0</v>
      </c>
      <c r="G4391" s="403">
        <f t="shared" si="1450"/>
        <v>0</v>
      </c>
      <c r="H4391" s="403">
        <f t="shared" si="1450"/>
        <v>0</v>
      </c>
      <c r="I4391" s="403">
        <f t="shared" si="1450"/>
        <v>0</v>
      </c>
      <c r="J4391" s="403">
        <f t="shared" si="1450"/>
        <v>0</v>
      </c>
      <c r="K4391" s="403">
        <f t="shared" si="1450"/>
        <v>0</v>
      </c>
      <c r="L4391" s="403">
        <f t="shared" si="1450"/>
        <v>0</v>
      </c>
      <c r="M4391" s="403">
        <f t="shared" si="1450"/>
        <v>0</v>
      </c>
      <c r="N4391" s="23"/>
      <c r="O4391" s="23"/>
    </row>
    <row r="4392" spans="1:15" hidden="1">
      <c r="A4392" s="413"/>
      <c r="B4392" s="475" t="s">
        <v>645</v>
      </c>
      <c r="C4392" s="476"/>
      <c r="D4392" s="420" t="s">
        <v>646</v>
      </c>
      <c r="E4392" s="94">
        <f t="shared" si="1438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324" t="s">
        <v>647</v>
      </c>
      <c r="B4393" s="1325"/>
      <c r="C4393" s="1326"/>
      <c r="D4393" s="477"/>
      <c r="E4393" s="154">
        <f t="shared" si="1438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650</v>
      </c>
      <c r="C4394" s="1125"/>
      <c r="D4394" s="323" t="s">
        <v>651</v>
      </c>
      <c r="E4394" s="154">
        <f t="shared" si="1438"/>
        <v>0</v>
      </c>
      <c r="F4394" s="155">
        <f t="shared" ref="F4394:M4394" si="1451">F4395</f>
        <v>0</v>
      </c>
      <c r="G4394" s="155">
        <f t="shared" si="1451"/>
        <v>0</v>
      </c>
      <c r="H4394" s="155">
        <f t="shared" si="1451"/>
        <v>0</v>
      </c>
      <c r="I4394" s="155">
        <f t="shared" si="1451"/>
        <v>0</v>
      </c>
      <c r="J4394" s="155">
        <f t="shared" si="1451"/>
        <v>0</v>
      </c>
      <c r="K4394" s="155">
        <f t="shared" si="1451"/>
        <v>0</v>
      </c>
      <c r="L4394" s="155">
        <f t="shared" si="1451"/>
        <v>0</v>
      </c>
      <c r="M4394" s="155">
        <f t="shared" si="1451"/>
        <v>0</v>
      </c>
      <c r="N4394" s="23"/>
      <c r="O4394" s="23"/>
    </row>
    <row r="4395" spans="1:15">
      <c r="A4395" s="1032"/>
      <c r="B4395" s="353" t="s">
        <v>652</v>
      </c>
      <c r="C4395" s="382"/>
      <c r="D4395" s="328" t="s">
        <v>653</v>
      </c>
      <c r="E4395" s="154">
        <f t="shared" si="1438"/>
        <v>0</v>
      </c>
      <c r="F4395" s="155">
        <f t="shared" ref="F4395:M4395" si="1452">F4396+F4397+F4398+F4399+F4400+F4401+F4402+F4403</f>
        <v>0</v>
      </c>
      <c r="G4395" s="155">
        <f t="shared" si="1452"/>
        <v>0</v>
      </c>
      <c r="H4395" s="155">
        <f t="shared" si="1452"/>
        <v>0</v>
      </c>
      <c r="I4395" s="155">
        <f t="shared" si="1452"/>
        <v>0</v>
      </c>
      <c r="J4395" s="155">
        <f t="shared" si="1452"/>
        <v>0</v>
      </c>
      <c r="K4395" s="155">
        <f t="shared" si="1452"/>
        <v>0</v>
      </c>
      <c r="L4395" s="155">
        <f t="shared" si="1452"/>
        <v>0</v>
      </c>
      <c r="M4395" s="155">
        <f t="shared" si="1452"/>
        <v>0</v>
      </c>
      <c r="N4395" s="23"/>
      <c r="O4395" s="23"/>
    </row>
    <row r="4396" spans="1:15" ht="0.75" customHeight="1">
      <c r="A4396" s="1032"/>
      <c r="B4396" s="1101"/>
      <c r="C4396" s="1100" t="s">
        <v>654</v>
      </c>
      <c r="D4396" s="323" t="s">
        <v>655</v>
      </c>
      <c r="E4396" s="154">
        <f t="shared" si="1438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1.35" hidden="1">
      <c r="A4397" s="1032"/>
      <c r="B4397" s="1101"/>
      <c r="C4397" s="1102" t="s">
        <v>656</v>
      </c>
      <c r="D4397" s="334" t="s">
        <v>657</v>
      </c>
      <c r="E4397" s="154">
        <f t="shared" si="1438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1" hidden="1">
      <c r="A4398" s="1032"/>
      <c r="B4398" s="1101"/>
      <c r="C4398" s="1102" t="s">
        <v>658</v>
      </c>
      <c r="D4398" s="334" t="s">
        <v>659</v>
      </c>
      <c r="E4398" s="154">
        <f t="shared" si="1438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0.65" hidden="1">
      <c r="A4399" s="1032"/>
      <c r="B4399" s="1101"/>
      <c r="C4399" s="1100" t="s">
        <v>660</v>
      </c>
      <c r="D4399" s="323" t="s">
        <v>661</v>
      </c>
      <c r="E4399" s="154">
        <f t="shared" si="1438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1.35" hidden="1">
      <c r="A4400" s="1032"/>
      <c r="B4400" s="1067"/>
      <c r="C4400" s="1103" t="s">
        <v>662</v>
      </c>
      <c r="D4400" s="334" t="s">
        <v>663</v>
      </c>
      <c r="E4400" s="154">
        <f t="shared" si="1438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20.65" hidden="1">
      <c r="A4401" s="1032"/>
      <c r="B4401" s="1104"/>
      <c r="C4401" s="1105" t="s">
        <v>664</v>
      </c>
      <c r="D4401" s="1105" t="s">
        <v>665</v>
      </c>
      <c r="E4401" s="154">
        <f t="shared" ref="E4401:E4464" si="1453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0.65" hidden="1">
      <c r="A4402" s="1032"/>
      <c r="B4402" s="1106"/>
      <c r="C4402" s="1105" t="s">
        <v>666</v>
      </c>
      <c r="D4402" s="1105" t="s">
        <v>667</v>
      </c>
      <c r="E4402" s="154">
        <f t="shared" si="1453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668</v>
      </c>
      <c r="D4403" s="328" t="s">
        <v>669</v>
      </c>
      <c r="E4403" s="154">
        <f t="shared" si="1453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53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674</v>
      </c>
      <c r="C4405" s="381"/>
      <c r="D4405" s="328" t="s">
        <v>675</v>
      </c>
      <c r="E4405" s="154">
        <f t="shared" si="1453"/>
        <v>0</v>
      </c>
      <c r="F4405" s="155">
        <f t="shared" ref="F4405:M4405" si="1454">F4406</f>
        <v>0</v>
      </c>
      <c r="G4405" s="155">
        <f t="shared" si="1454"/>
        <v>0</v>
      </c>
      <c r="H4405" s="155">
        <f t="shared" si="1454"/>
        <v>0</v>
      </c>
      <c r="I4405" s="155">
        <f t="shared" si="1454"/>
        <v>0</v>
      </c>
      <c r="J4405" s="155">
        <f t="shared" si="1454"/>
        <v>0</v>
      </c>
      <c r="K4405" s="155">
        <f t="shared" si="1454"/>
        <v>0</v>
      </c>
      <c r="L4405" s="155">
        <f t="shared" si="1454"/>
        <v>0</v>
      </c>
      <c r="M4405" s="155">
        <f t="shared" si="1454"/>
        <v>0</v>
      </c>
      <c r="N4405" s="23"/>
      <c r="O4405" s="23"/>
    </row>
    <row r="4406" spans="1:15" ht="0.75" customHeight="1">
      <c r="A4406" s="1032"/>
      <c r="B4406" s="1053" t="s">
        <v>676</v>
      </c>
      <c r="C4406" s="382"/>
      <c r="D4406" s="328" t="s">
        <v>582</v>
      </c>
      <c r="E4406" s="154">
        <f t="shared" si="1453"/>
        <v>0</v>
      </c>
      <c r="F4406" s="155">
        <f t="shared" ref="F4406:M4406" si="1455">F4410+F4411+F4412+F4413+F4414+F4415+F4416</f>
        <v>0</v>
      </c>
      <c r="G4406" s="155">
        <f t="shared" si="1455"/>
        <v>0</v>
      </c>
      <c r="H4406" s="155">
        <f t="shared" si="1455"/>
        <v>0</v>
      </c>
      <c r="I4406" s="155">
        <f t="shared" si="1455"/>
        <v>0</v>
      </c>
      <c r="J4406" s="155">
        <f t="shared" si="1455"/>
        <v>0</v>
      </c>
      <c r="K4406" s="155">
        <f t="shared" si="1455"/>
        <v>0</v>
      </c>
      <c r="L4406" s="155">
        <f t="shared" si="1455"/>
        <v>0</v>
      </c>
      <c r="M4406" s="155">
        <f t="shared" si="1455"/>
        <v>0</v>
      </c>
      <c r="N4406" s="23"/>
      <c r="O4406" s="23"/>
    </row>
    <row r="4407" spans="1:15" ht="0.75" customHeight="1">
      <c r="A4407" s="1032"/>
      <c r="B4407" s="1127"/>
      <c r="C4407" s="1055" t="s">
        <v>677</v>
      </c>
      <c r="D4407" s="1056" t="s">
        <v>678</v>
      </c>
      <c r="E4407" s="154">
        <f t="shared" si="1453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679</v>
      </c>
      <c r="D4408" s="1056" t="s">
        <v>680</v>
      </c>
      <c r="E4408" s="154">
        <f t="shared" si="1453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681</v>
      </c>
      <c r="D4409" s="1056" t="s">
        <v>682</v>
      </c>
      <c r="E4409" s="154">
        <f t="shared" si="1453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683</v>
      </c>
      <c r="D4410" s="328" t="s">
        <v>684</v>
      </c>
      <c r="E4410" s="154">
        <f t="shared" si="1453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685</v>
      </c>
      <c r="D4411" s="328" t="s">
        <v>686</v>
      </c>
      <c r="E4411" s="154">
        <f t="shared" si="1453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687</v>
      </c>
      <c r="D4412" s="328" t="s">
        <v>688</v>
      </c>
      <c r="E4412" s="154">
        <f t="shared" si="1453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689</v>
      </c>
      <c r="D4413" s="328" t="s">
        <v>690</v>
      </c>
      <c r="E4413" s="154">
        <f t="shared" si="1453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691</v>
      </c>
      <c r="D4414" s="328" t="s">
        <v>584</v>
      </c>
      <c r="E4414" s="154">
        <f t="shared" si="1453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692</v>
      </c>
      <c r="D4415" s="328" t="s">
        <v>693</v>
      </c>
      <c r="E4415" s="154">
        <f t="shared" si="1453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694</v>
      </c>
      <c r="D4416" s="328" t="s">
        <v>695</v>
      </c>
      <c r="E4416" s="154">
        <f t="shared" si="1453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53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696</v>
      </c>
      <c r="C4418" s="381"/>
      <c r="D4418" s="328" t="s">
        <v>697</v>
      </c>
      <c r="E4418" s="154">
        <f t="shared" si="1453"/>
        <v>0</v>
      </c>
      <c r="F4418" s="155">
        <f t="shared" ref="F4418:M4418" si="1456">F4419+F4420+F4421+F4422+F4423+F4424+F4425+F4426+F4427+F4428+F4429</f>
        <v>0</v>
      </c>
      <c r="G4418" s="155">
        <f t="shared" si="1456"/>
        <v>0</v>
      </c>
      <c r="H4418" s="155">
        <f t="shared" si="1456"/>
        <v>0</v>
      </c>
      <c r="I4418" s="155">
        <f t="shared" si="1456"/>
        <v>0</v>
      </c>
      <c r="J4418" s="155">
        <f t="shared" si="1456"/>
        <v>0</v>
      </c>
      <c r="K4418" s="155">
        <f t="shared" si="1456"/>
        <v>0</v>
      </c>
      <c r="L4418" s="155">
        <f t="shared" si="1456"/>
        <v>0</v>
      </c>
      <c r="M4418" s="155">
        <f t="shared" si="1456"/>
        <v>0</v>
      </c>
      <c r="N4418" s="23"/>
      <c r="O4418" s="23"/>
    </row>
    <row r="4419" spans="1:15" ht="0.75" customHeight="1">
      <c r="A4419" s="1032"/>
      <c r="B4419" s="353" t="s">
        <v>698</v>
      </c>
      <c r="C4419" s="381"/>
      <c r="D4419" s="328" t="s">
        <v>699</v>
      </c>
      <c r="E4419" s="154">
        <f t="shared" si="1453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700</v>
      </c>
      <c r="C4420" s="382"/>
      <c r="D4420" s="328" t="s">
        <v>701</v>
      </c>
      <c r="E4420" s="154">
        <f t="shared" si="1453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702</v>
      </c>
      <c r="C4421" s="381"/>
      <c r="D4421" s="328" t="s">
        <v>703</v>
      </c>
      <c r="E4421" s="154">
        <f t="shared" si="1453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704</v>
      </c>
      <c r="C4422" s="383"/>
      <c r="D4422" s="328" t="s">
        <v>705</v>
      </c>
      <c r="E4422" s="154">
        <f t="shared" si="1453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706</v>
      </c>
      <c r="C4423" s="385"/>
      <c r="D4423" s="328" t="s">
        <v>707</v>
      </c>
      <c r="E4423" s="154">
        <f t="shared" si="1453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708</v>
      </c>
      <c r="C4424" s="382"/>
      <c r="D4424" s="328" t="s">
        <v>709</v>
      </c>
      <c r="E4424" s="154">
        <f t="shared" si="1453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710</v>
      </c>
      <c r="C4425" s="381"/>
      <c r="D4425" s="328" t="s">
        <v>711</v>
      </c>
      <c r="E4425" s="154">
        <f t="shared" si="1453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712</v>
      </c>
      <c r="C4426" s="381"/>
      <c r="D4426" s="328" t="s">
        <v>713</v>
      </c>
      <c r="E4426" s="154">
        <f t="shared" si="1453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714</v>
      </c>
      <c r="C4427" s="382"/>
      <c r="D4427" s="328" t="s">
        <v>715</v>
      </c>
      <c r="E4427" s="154">
        <f t="shared" si="1453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716</v>
      </c>
      <c r="C4428" s="381"/>
      <c r="D4428" s="328" t="s">
        <v>717</v>
      </c>
      <c r="E4428" s="154">
        <f t="shared" si="1453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718</v>
      </c>
      <c r="C4429" s="382"/>
      <c r="D4429" s="328" t="s">
        <v>719</v>
      </c>
      <c r="E4429" s="154">
        <f t="shared" si="1453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53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735</v>
      </c>
      <c r="C4431" s="338"/>
      <c r="D4431" s="328" t="s">
        <v>736</v>
      </c>
      <c r="E4431" s="154">
        <f t="shared" si="1453"/>
        <v>0</v>
      </c>
      <c r="F4431" s="155">
        <f t="shared" ref="F4431:M4431" si="1457">F4432+F4442</f>
        <v>0</v>
      </c>
      <c r="G4431" s="155">
        <f t="shared" si="1457"/>
        <v>0</v>
      </c>
      <c r="H4431" s="155">
        <f t="shared" si="1457"/>
        <v>0</v>
      </c>
      <c r="I4431" s="155">
        <f t="shared" si="1457"/>
        <v>0</v>
      </c>
      <c r="J4431" s="155">
        <f t="shared" si="1457"/>
        <v>0</v>
      </c>
      <c r="K4431" s="155">
        <f t="shared" si="1457"/>
        <v>0</v>
      </c>
      <c r="L4431" s="155">
        <f t="shared" si="1457"/>
        <v>0</v>
      </c>
      <c r="M4431" s="155">
        <f t="shared" si="1457"/>
        <v>0</v>
      </c>
      <c r="N4431" s="23"/>
      <c r="O4431" s="23"/>
    </row>
    <row r="4432" spans="1:15">
      <c r="A4432" s="1032"/>
      <c r="B4432" s="332" t="s">
        <v>737</v>
      </c>
      <c r="C4432" s="389"/>
      <c r="D4432" s="328" t="s">
        <v>738</v>
      </c>
      <c r="E4432" s="154">
        <f t="shared" si="1453"/>
        <v>0</v>
      </c>
      <c r="F4432" s="155">
        <f t="shared" ref="F4432:M4432" si="1458">F4433+F4438+F4440</f>
        <v>0</v>
      </c>
      <c r="G4432" s="155">
        <f t="shared" si="1458"/>
        <v>0</v>
      </c>
      <c r="H4432" s="155">
        <f t="shared" si="1458"/>
        <v>0</v>
      </c>
      <c r="I4432" s="155">
        <f t="shared" si="1458"/>
        <v>0</v>
      </c>
      <c r="J4432" s="155">
        <f t="shared" si="1458"/>
        <v>0</v>
      </c>
      <c r="K4432" s="155">
        <f t="shared" si="1458"/>
        <v>0</v>
      </c>
      <c r="L4432" s="155">
        <f t="shared" si="1458"/>
        <v>0</v>
      </c>
      <c r="M4432" s="155">
        <f t="shared" si="1458"/>
        <v>0</v>
      </c>
      <c r="N4432" s="23"/>
      <c r="O4432" s="23"/>
    </row>
    <row r="4433" spans="1:15" ht="1.5" customHeight="1">
      <c r="A4433" s="1032"/>
      <c r="B4433" s="332" t="s">
        <v>739</v>
      </c>
      <c r="C4433" s="389"/>
      <c r="D4433" s="328" t="s">
        <v>740</v>
      </c>
      <c r="E4433" s="154">
        <f t="shared" si="1453"/>
        <v>0</v>
      </c>
      <c r="F4433" s="155">
        <f t="shared" ref="F4433:M4433" si="1459">F4434+F4435+F4436+F4437</f>
        <v>0</v>
      </c>
      <c r="G4433" s="155">
        <f t="shared" si="1459"/>
        <v>0</v>
      </c>
      <c r="H4433" s="155">
        <f t="shared" si="1459"/>
        <v>0</v>
      </c>
      <c r="I4433" s="155">
        <f t="shared" si="1459"/>
        <v>0</v>
      </c>
      <c r="J4433" s="155">
        <f t="shared" si="1459"/>
        <v>0</v>
      </c>
      <c r="K4433" s="155">
        <f t="shared" si="1459"/>
        <v>0</v>
      </c>
      <c r="L4433" s="155">
        <f t="shared" si="1459"/>
        <v>0</v>
      </c>
      <c r="M4433" s="155">
        <f t="shared" si="1459"/>
        <v>0</v>
      </c>
      <c r="N4433" s="23"/>
      <c r="O4433" s="23"/>
    </row>
    <row r="4434" spans="1:15" ht="0.75" hidden="1" customHeight="1">
      <c r="A4434" s="1032"/>
      <c r="B4434" s="337"/>
      <c r="C4434" s="389" t="s">
        <v>741</v>
      </c>
      <c r="D4434" s="328" t="s">
        <v>742</v>
      </c>
      <c r="E4434" s="154">
        <f t="shared" si="1453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743</v>
      </c>
      <c r="D4435" s="328" t="s">
        <v>744</v>
      </c>
      <c r="E4435" s="154">
        <f t="shared" si="1453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745</v>
      </c>
      <c r="D4436" s="328" t="s">
        <v>746</v>
      </c>
      <c r="E4436" s="154">
        <f t="shared" si="1453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747</v>
      </c>
      <c r="D4437" s="328" t="s">
        <v>748</v>
      </c>
      <c r="E4437" s="154">
        <f t="shared" si="1453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749</v>
      </c>
      <c r="C4438" s="338"/>
      <c r="D4438" s="328" t="s">
        <v>750</v>
      </c>
      <c r="E4438" s="154">
        <f t="shared" si="1453"/>
        <v>0</v>
      </c>
      <c r="F4438" s="155">
        <f t="shared" ref="F4438:M4438" si="1460">F4439</f>
        <v>0</v>
      </c>
      <c r="G4438" s="155">
        <f t="shared" si="1460"/>
        <v>0</v>
      </c>
      <c r="H4438" s="155">
        <f t="shared" si="1460"/>
        <v>0</v>
      </c>
      <c r="I4438" s="155">
        <f t="shared" si="1460"/>
        <v>0</v>
      </c>
      <c r="J4438" s="155">
        <f t="shared" si="1460"/>
        <v>0</v>
      </c>
      <c r="K4438" s="155">
        <f t="shared" si="1460"/>
        <v>0</v>
      </c>
      <c r="L4438" s="155">
        <f t="shared" si="1460"/>
        <v>0</v>
      </c>
      <c r="M4438" s="155">
        <f t="shared" si="1460"/>
        <v>0</v>
      </c>
      <c r="N4438" s="23"/>
      <c r="O4438" s="23"/>
    </row>
    <row r="4439" spans="1:15" hidden="1">
      <c r="A4439" s="1032"/>
      <c r="B4439" s="337"/>
      <c r="C4439" s="338" t="s">
        <v>751</v>
      </c>
      <c r="D4439" s="328" t="s">
        <v>752</v>
      </c>
      <c r="E4439" s="154">
        <f t="shared" si="1453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753</v>
      </c>
      <c r="C4440" s="338"/>
      <c r="D4440" s="328" t="s">
        <v>754</v>
      </c>
      <c r="E4440" s="154">
        <f t="shared" si="1453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53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755</v>
      </c>
      <c r="C4442" s="338"/>
      <c r="D4442" s="328" t="s">
        <v>756</v>
      </c>
      <c r="E4442" s="154">
        <f t="shared" si="1453"/>
        <v>0</v>
      </c>
      <c r="F4442" s="155">
        <f t="shared" ref="F4442:M4443" si="1461">F4443</f>
        <v>0</v>
      </c>
      <c r="G4442" s="155">
        <f t="shared" si="1461"/>
        <v>0</v>
      </c>
      <c r="H4442" s="155">
        <f t="shared" si="1461"/>
        <v>0</v>
      </c>
      <c r="I4442" s="155">
        <f t="shared" si="1461"/>
        <v>0</v>
      </c>
      <c r="J4442" s="155">
        <f t="shared" si="1461"/>
        <v>0</v>
      </c>
      <c r="K4442" s="155">
        <f t="shared" si="1461"/>
        <v>0</v>
      </c>
      <c r="L4442" s="155">
        <f t="shared" si="1461"/>
        <v>0</v>
      </c>
      <c r="M4442" s="155">
        <f t="shared" si="1461"/>
        <v>0</v>
      </c>
      <c r="N4442" s="23"/>
      <c r="O4442" s="23"/>
    </row>
    <row r="4443" spans="1:15">
      <c r="A4443" s="1032"/>
      <c r="B4443" s="1128" t="s">
        <v>757</v>
      </c>
      <c r="C4443" s="1129"/>
      <c r="D4443" s="328" t="s">
        <v>758</v>
      </c>
      <c r="E4443" s="154">
        <f t="shared" si="1453"/>
        <v>0</v>
      </c>
      <c r="F4443" s="155">
        <f t="shared" si="1461"/>
        <v>0</v>
      </c>
      <c r="G4443" s="155">
        <f t="shared" si="1461"/>
        <v>0</v>
      </c>
      <c r="H4443" s="155">
        <f t="shared" si="1461"/>
        <v>0</v>
      </c>
      <c r="I4443" s="155">
        <f t="shared" si="1461"/>
        <v>0</v>
      </c>
      <c r="J4443" s="155">
        <f t="shared" si="1461"/>
        <v>0</v>
      </c>
      <c r="K4443" s="155">
        <f t="shared" si="1461"/>
        <v>0</v>
      </c>
      <c r="L4443" s="155">
        <f t="shared" si="1461"/>
        <v>0</v>
      </c>
      <c r="M4443" s="155">
        <f t="shared" si="1461"/>
        <v>0</v>
      </c>
      <c r="N4443" s="23"/>
      <c r="O4443" s="23"/>
    </row>
    <row r="4444" spans="1:15" ht="12" customHeight="1">
      <c r="A4444" s="413"/>
      <c r="B4444" s="430"/>
      <c r="C4444" s="462" t="s">
        <v>759</v>
      </c>
      <c r="D4444" s="439" t="s">
        <v>760</v>
      </c>
      <c r="E4444" s="94">
        <f t="shared" si="1453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53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643</v>
      </c>
      <c r="C4446" s="1014"/>
      <c r="D4446" s="331" t="s">
        <v>644</v>
      </c>
      <c r="E4446" s="154">
        <f t="shared" si="1453"/>
        <v>0</v>
      </c>
      <c r="F4446" s="101">
        <f t="shared" ref="F4446:M4446" si="1462">F4447</f>
        <v>0</v>
      </c>
      <c r="G4446" s="101">
        <f t="shared" si="1462"/>
        <v>0</v>
      </c>
      <c r="H4446" s="101">
        <f t="shared" si="1462"/>
        <v>0</v>
      </c>
      <c r="I4446" s="101">
        <f t="shared" si="1462"/>
        <v>0</v>
      </c>
      <c r="J4446" s="101">
        <f t="shared" si="1462"/>
        <v>0</v>
      </c>
      <c r="K4446" s="101">
        <f t="shared" si="1462"/>
        <v>0</v>
      </c>
      <c r="L4446" s="101">
        <f t="shared" si="1462"/>
        <v>0</v>
      </c>
      <c r="M4446" s="101">
        <f t="shared" si="1462"/>
        <v>0</v>
      </c>
      <c r="N4446" s="23"/>
      <c r="O4446" s="23"/>
    </row>
    <row r="4447" spans="1:15">
      <c r="A4447" s="413"/>
      <c r="B4447" s="425" t="s">
        <v>645</v>
      </c>
      <c r="C4447" s="462"/>
      <c r="D4447" s="439" t="s">
        <v>646</v>
      </c>
      <c r="E4447" s="94">
        <f t="shared" si="1453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776</v>
      </c>
      <c r="B4448" s="517"/>
      <c r="C4448" s="517"/>
      <c r="D4448" s="518"/>
      <c r="E4448" s="94">
        <f t="shared" si="1453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345" t="s">
        <v>806</v>
      </c>
      <c r="C4449" s="1345"/>
      <c r="D4449" s="518" t="s">
        <v>807</v>
      </c>
      <c r="E4449" s="94">
        <f t="shared" si="1453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345" t="s">
        <v>808</v>
      </c>
      <c r="C4450" s="1345"/>
      <c r="D4450" s="518" t="s">
        <v>809</v>
      </c>
      <c r="E4450" s="94">
        <f t="shared" si="1453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345" t="s">
        <v>810</v>
      </c>
      <c r="C4451" s="1345"/>
      <c r="D4451" s="518" t="s">
        <v>811</v>
      </c>
      <c r="E4451" s="94">
        <f t="shared" si="1453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53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408" t="s">
        <v>812</v>
      </c>
      <c r="B4453" s="1409"/>
      <c r="C4453" s="1409"/>
      <c r="D4453" s="767" t="s">
        <v>610</v>
      </c>
      <c r="E4453" s="100">
        <f t="shared" si="1453"/>
        <v>4077</v>
      </c>
      <c r="F4453" s="397">
        <f t="shared" ref="F4453:M4453" si="1463">F4454+F4513</f>
        <v>0</v>
      </c>
      <c r="G4453" s="397">
        <f t="shared" si="1463"/>
        <v>1161</v>
      </c>
      <c r="H4453" s="397">
        <f t="shared" si="1463"/>
        <v>2916</v>
      </c>
      <c r="I4453" s="397">
        <f t="shared" si="1463"/>
        <v>0</v>
      </c>
      <c r="J4453" s="397">
        <f t="shared" si="1463"/>
        <v>0</v>
      </c>
      <c r="K4453" s="397">
        <f t="shared" si="1463"/>
        <v>0</v>
      </c>
      <c r="L4453" s="397">
        <f t="shared" si="1463"/>
        <v>0</v>
      </c>
      <c r="M4453" s="397">
        <f t="shared" si="1463"/>
        <v>0</v>
      </c>
      <c r="N4453" s="23"/>
      <c r="O4453" s="23"/>
    </row>
    <row r="4454" spans="1:15">
      <c r="A4454" s="1131" t="s">
        <v>813</v>
      </c>
      <c r="B4454" s="769"/>
      <c r="C4454" s="1132"/>
      <c r="D4454" s="573" t="s">
        <v>773</v>
      </c>
      <c r="E4454" s="100">
        <f t="shared" si="1453"/>
        <v>0</v>
      </c>
      <c r="F4454" s="575">
        <f t="shared" ref="F4454:M4454" si="1464">F4511</f>
        <v>0</v>
      </c>
      <c r="G4454" s="575">
        <f t="shared" si="1464"/>
        <v>0</v>
      </c>
      <c r="H4454" s="575">
        <f t="shared" si="1464"/>
        <v>0</v>
      </c>
      <c r="I4454" s="575">
        <f t="shared" si="1464"/>
        <v>0</v>
      </c>
      <c r="J4454" s="575">
        <f t="shared" si="1464"/>
        <v>0</v>
      </c>
      <c r="K4454" s="575">
        <f t="shared" si="1464"/>
        <v>0</v>
      </c>
      <c r="L4454" s="575">
        <f t="shared" si="1464"/>
        <v>0</v>
      </c>
      <c r="M4454" s="575">
        <f t="shared" si="1464"/>
        <v>0</v>
      </c>
      <c r="N4454" s="23"/>
      <c r="O4454" s="23"/>
    </row>
    <row r="4455" spans="1:15">
      <c r="A4455" s="1324" t="s">
        <v>647</v>
      </c>
      <c r="B4455" s="1325"/>
      <c r="C4455" s="1326"/>
      <c r="D4455" s="477"/>
      <c r="E4455" s="154">
        <f t="shared" si="1453"/>
        <v>0</v>
      </c>
      <c r="F4455" s="478">
        <f t="shared" ref="F4455:M4455" si="1465">F4456+F4467+F4480+F4493+F4504+F4508</f>
        <v>0</v>
      </c>
      <c r="G4455" s="478">
        <f t="shared" si="1465"/>
        <v>0</v>
      </c>
      <c r="H4455" s="478">
        <f t="shared" si="1465"/>
        <v>0</v>
      </c>
      <c r="I4455" s="478">
        <f t="shared" si="1465"/>
        <v>0</v>
      </c>
      <c r="J4455" s="478">
        <f t="shared" si="1465"/>
        <v>0</v>
      </c>
      <c r="K4455" s="478">
        <f t="shared" si="1465"/>
        <v>0</v>
      </c>
      <c r="L4455" s="478">
        <f t="shared" si="1465"/>
        <v>0</v>
      </c>
      <c r="M4455" s="478">
        <f t="shared" si="1465"/>
        <v>0</v>
      </c>
      <c r="N4455" s="23"/>
      <c r="O4455" s="23"/>
    </row>
    <row r="4456" spans="1:15">
      <c r="A4456" s="1031"/>
      <c r="B4456" s="1097" t="s">
        <v>650</v>
      </c>
      <c r="C4456" s="1098"/>
      <c r="D4456" s="1013" t="s">
        <v>651</v>
      </c>
      <c r="E4456" s="154">
        <f t="shared" si="1453"/>
        <v>0</v>
      </c>
      <c r="F4456" s="155">
        <f t="shared" ref="F4456:M4456" si="1466">F4457</f>
        <v>0</v>
      </c>
      <c r="G4456" s="155">
        <f t="shared" si="1466"/>
        <v>0</v>
      </c>
      <c r="H4456" s="155">
        <f t="shared" si="1466"/>
        <v>0</v>
      </c>
      <c r="I4456" s="155">
        <f t="shared" si="1466"/>
        <v>0</v>
      </c>
      <c r="J4456" s="155">
        <f t="shared" si="1466"/>
        <v>0</v>
      </c>
      <c r="K4456" s="155">
        <f t="shared" si="1466"/>
        <v>0</v>
      </c>
      <c r="L4456" s="155">
        <f t="shared" si="1466"/>
        <v>0</v>
      </c>
      <c r="M4456" s="155">
        <f t="shared" si="1466"/>
        <v>0</v>
      </c>
      <c r="N4456" s="23"/>
      <c r="O4456" s="23"/>
    </row>
    <row r="4457" spans="1:15">
      <c r="A4457" s="1031"/>
      <c r="B4457" s="352" t="s">
        <v>652</v>
      </c>
      <c r="C4457" s="382"/>
      <c r="D4457" s="331" t="s">
        <v>653</v>
      </c>
      <c r="E4457" s="154">
        <f t="shared" si="1453"/>
        <v>0</v>
      </c>
      <c r="F4457" s="155">
        <f t="shared" ref="F4457:M4457" si="1467">F4458+F4459+F4460+F4461+F4462+F4463+F4464+F4465</f>
        <v>0</v>
      </c>
      <c r="G4457" s="155">
        <f t="shared" si="1467"/>
        <v>0</v>
      </c>
      <c r="H4457" s="155">
        <f t="shared" si="1467"/>
        <v>0</v>
      </c>
      <c r="I4457" s="155">
        <f t="shared" si="1467"/>
        <v>0</v>
      </c>
      <c r="J4457" s="155">
        <f t="shared" si="1467"/>
        <v>0</v>
      </c>
      <c r="K4457" s="155">
        <f t="shared" si="1467"/>
        <v>0</v>
      </c>
      <c r="L4457" s="155">
        <f t="shared" si="1467"/>
        <v>0</v>
      </c>
      <c r="M4457" s="155">
        <f t="shared" si="1467"/>
        <v>0</v>
      </c>
      <c r="N4457" s="23"/>
      <c r="O4457" s="23"/>
    </row>
    <row r="4458" spans="1:15" ht="0.75" customHeight="1">
      <c r="A4458" s="1031"/>
      <c r="B4458" s="1099"/>
      <c r="C4458" s="1100" t="s">
        <v>654</v>
      </c>
      <c r="D4458" s="1013" t="s">
        <v>655</v>
      </c>
      <c r="E4458" s="154">
        <f t="shared" si="1453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1.35" hidden="1">
      <c r="A4459" s="1031"/>
      <c r="B4459" s="1099"/>
      <c r="C4459" s="1102" t="s">
        <v>656</v>
      </c>
      <c r="D4459" s="1118" t="s">
        <v>657</v>
      </c>
      <c r="E4459" s="154">
        <f t="shared" si="1453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1" hidden="1">
      <c r="A4460" s="1031"/>
      <c r="B4460" s="1099"/>
      <c r="C4460" s="1102" t="s">
        <v>658</v>
      </c>
      <c r="D4460" s="1118" t="s">
        <v>659</v>
      </c>
      <c r="E4460" s="154">
        <f t="shared" si="1453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0.65" hidden="1">
      <c r="A4461" s="1031"/>
      <c r="B4461" s="1099"/>
      <c r="C4461" s="1100" t="s">
        <v>660</v>
      </c>
      <c r="D4461" s="1013" t="s">
        <v>661</v>
      </c>
      <c r="E4461" s="154">
        <f t="shared" si="1453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1.35" hidden="1">
      <c r="A4462" s="1031"/>
      <c r="B4462" s="1067"/>
      <c r="C4462" s="1103" t="s">
        <v>662</v>
      </c>
      <c r="D4462" s="334" t="s">
        <v>663</v>
      </c>
      <c r="E4462" s="154">
        <f t="shared" si="1453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20.65" hidden="1">
      <c r="A4463" s="1031"/>
      <c r="B4463" s="1119"/>
      <c r="C4463" s="1105" t="s">
        <v>664</v>
      </c>
      <c r="D4463" s="551" t="s">
        <v>665</v>
      </c>
      <c r="E4463" s="154">
        <f t="shared" si="1453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0.65" hidden="1">
      <c r="A4464" s="1031"/>
      <c r="B4464" s="1120"/>
      <c r="C4464" s="1105" t="s">
        <v>666</v>
      </c>
      <c r="D4464" s="551" t="s">
        <v>667</v>
      </c>
      <c r="E4464" s="154">
        <f t="shared" si="1453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668</v>
      </c>
      <c r="D4465" s="331" t="s">
        <v>669</v>
      </c>
      <c r="E4465" s="154">
        <f t="shared" ref="E4465:E4528" si="1468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68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674</v>
      </c>
      <c r="C4467" s="1052"/>
      <c r="D4467" s="331" t="s">
        <v>675</v>
      </c>
      <c r="E4467" s="154">
        <f t="shared" si="1468"/>
        <v>0</v>
      </c>
      <c r="F4467" s="155">
        <f t="shared" ref="F4467:M4467" si="1469">F4468</f>
        <v>0</v>
      </c>
      <c r="G4467" s="155">
        <f t="shared" si="1469"/>
        <v>0</v>
      </c>
      <c r="H4467" s="155">
        <f t="shared" si="1469"/>
        <v>0</v>
      </c>
      <c r="I4467" s="155">
        <f t="shared" si="1469"/>
        <v>0</v>
      </c>
      <c r="J4467" s="155">
        <f t="shared" si="1469"/>
        <v>0</v>
      </c>
      <c r="K4467" s="155">
        <f t="shared" si="1469"/>
        <v>0</v>
      </c>
      <c r="L4467" s="155">
        <f t="shared" si="1469"/>
        <v>0</v>
      </c>
      <c r="M4467" s="155">
        <f t="shared" si="1469"/>
        <v>0</v>
      </c>
      <c r="N4467" s="23"/>
      <c r="O4467" s="23"/>
    </row>
    <row r="4468" spans="1:15">
      <c r="A4468" s="1031"/>
      <c r="B4468" s="1053" t="s">
        <v>676</v>
      </c>
      <c r="C4468" s="382"/>
      <c r="D4468" s="328" t="s">
        <v>582</v>
      </c>
      <c r="E4468" s="154">
        <f t="shared" si="1468"/>
        <v>0</v>
      </c>
      <c r="F4468" s="155">
        <f t="shared" ref="F4468:M4468" si="1470">F4472+F4473+F4474+F4475+F4476+F4477+F4478</f>
        <v>0</v>
      </c>
      <c r="G4468" s="155">
        <f t="shared" si="1470"/>
        <v>0</v>
      </c>
      <c r="H4468" s="155">
        <f t="shared" si="1470"/>
        <v>0</v>
      </c>
      <c r="I4468" s="155">
        <f t="shared" si="1470"/>
        <v>0</v>
      </c>
      <c r="J4468" s="155">
        <f t="shared" si="1470"/>
        <v>0</v>
      </c>
      <c r="K4468" s="155">
        <f t="shared" si="1470"/>
        <v>0</v>
      </c>
      <c r="L4468" s="155">
        <f t="shared" si="1470"/>
        <v>0</v>
      </c>
      <c r="M4468" s="155">
        <f t="shared" si="1470"/>
        <v>0</v>
      </c>
      <c r="N4468" s="23"/>
      <c r="O4468" s="23"/>
    </row>
    <row r="4469" spans="1:15" hidden="1">
      <c r="A4469" s="413"/>
      <c r="B4469" s="1054"/>
      <c r="C4469" s="1055" t="s">
        <v>677</v>
      </c>
      <c r="D4469" s="1056" t="s">
        <v>678</v>
      </c>
      <c r="E4469" s="154">
        <f t="shared" si="1468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679</v>
      </c>
      <c r="D4470" s="1056" t="s">
        <v>680</v>
      </c>
      <c r="E4470" s="154">
        <f t="shared" si="1468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681</v>
      </c>
      <c r="D4471" s="1056" t="s">
        <v>682</v>
      </c>
      <c r="E4471" s="154">
        <f t="shared" si="1468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683</v>
      </c>
      <c r="D4472" s="328" t="s">
        <v>684</v>
      </c>
      <c r="E4472" s="154">
        <f t="shared" si="1468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685</v>
      </c>
      <c r="D4473" s="328" t="s">
        <v>686</v>
      </c>
      <c r="E4473" s="154">
        <f t="shared" si="1468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687</v>
      </c>
      <c r="D4474" s="328" t="s">
        <v>688</v>
      </c>
      <c r="E4474" s="154">
        <f t="shared" si="1468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689</v>
      </c>
      <c r="D4475" s="328" t="s">
        <v>690</v>
      </c>
      <c r="E4475" s="154">
        <f t="shared" si="1468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691</v>
      </c>
      <c r="D4476" s="328" t="s">
        <v>584</v>
      </c>
      <c r="E4476" s="154">
        <f t="shared" si="1468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692</v>
      </c>
      <c r="D4477" s="328" t="s">
        <v>693</v>
      </c>
      <c r="E4477" s="154">
        <f t="shared" si="1468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694</v>
      </c>
      <c r="D4478" s="328" t="s">
        <v>695</v>
      </c>
      <c r="E4478" s="154">
        <f t="shared" si="1468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68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696</v>
      </c>
      <c r="C4480" s="381"/>
      <c r="D4480" s="328" t="s">
        <v>697</v>
      </c>
      <c r="E4480" s="154">
        <f t="shared" si="1468"/>
        <v>0</v>
      </c>
      <c r="F4480" s="155">
        <f t="shared" ref="F4480:M4480" si="1471">F4481+F4482+F4483+F4484+F4485+F4486+F4487+F4488+F4489+F4490+F4491</f>
        <v>0</v>
      </c>
      <c r="G4480" s="155">
        <f t="shared" si="1471"/>
        <v>0</v>
      </c>
      <c r="H4480" s="155">
        <f t="shared" si="1471"/>
        <v>0</v>
      </c>
      <c r="I4480" s="155">
        <f t="shared" si="1471"/>
        <v>0</v>
      </c>
      <c r="J4480" s="155">
        <f t="shared" si="1471"/>
        <v>0</v>
      </c>
      <c r="K4480" s="155">
        <f t="shared" si="1471"/>
        <v>0</v>
      </c>
      <c r="L4480" s="155">
        <f t="shared" si="1471"/>
        <v>0</v>
      </c>
      <c r="M4480" s="155">
        <f t="shared" si="1471"/>
        <v>0</v>
      </c>
      <c r="N4480" s="23"/>
      <c r="O4480" s="23"/>
    </row>
    <row r="4481" spans="1:15" hidden="1">
      <c r="A4481" s="413"/>
      <c r="B4481" s="352" t="s">
        <v>698</v>
      </c>
      <c r="C4481" s="381"/>
      <c r="D4481" s="328" t="s">
        <v>699</v>
      </c>
      <c r="E4481" s="154">
        <f t="shared" si="1468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700</v>
      </c>
      <c r="C4482" s="382"/>
      <c r="D4482" s="328" t="s">
        <v>701</v>
      </c>
      <c r="E4482" s="154">
        <f t="shared" si="1468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702</v>
      </c>
      <c r="C4483" s="381"/>
      <c r="D4483" s="328" t="s">
        <v>703</v>
      </c>
      <c r="E4483" s="154">
        <f t="shared" si="1468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704</v>
      </c>
      <c r="C4484" s="383"/>
      <c r="D4484" s="328" t="s">
        <v>705</v>
      </c>
      <c r="E4484" s="154">
        <f t="shared" si="1468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706</v>
      </c>
      <c r="C4485" s="385"/>
      <c r="D4485" s="328" t="s">
        <v>707</v>
      </c>
      <c r="E4485" s="154">
        <f t="shared" si="1468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708</v>
      </c>
      <c r="C4486" s="382"/>
      <c r="D4486" s="331" t="s">
        <v>709</v>
      </c>
      <c r="E4486" s="154">
        <f t="shared" si="1468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710</v>
      </c>
      <c r="C4487" s="381"/>
      <c r="D4487" s="328" t="s">
        <v>711</v>
      </c>
      <c r="E4487" s="154">
        <f t="shared" si="1468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712</v>
      </c>
      <c r="C4488" s="381"/>
      <c r="D4488" s="328" t="s">
        <v>713</v>
      </c>
      <c r="E4488" s="154">
        <f t="shared" si="1468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714</v>
      </c>
      <c r="C4489" s="1060"/>
      <c r="D4489" s="331" t="s">
        <v>715</v>
      </c>
      <c r="E4489" s="154">
        <f t="shared" si="1468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716</v>
      </c>
      <c r="C4490" s="381"/>
      <c r="D4490" s="328" t="s">
        <v>717</v>
      </c>
      <c r="E4490" s="154">
        <f t="shared" si="1468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718</v>
      </c>
      <c r="C4491" s="1060"/>
      <c r="D4491" s="331" t="s">
        <v>719</v>
      </c>
      <c r="E4491" s="154">
        <f t="shared" si="1468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68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735</v>
      </c>
      <c r="C4493" s="1014"/>
      <c r="D4493" s="331" t="s">
        <v>736</v>
      </c>
      <c r="E4493" s="154">
        <f t="shared" si="1468"/>
        <v>0</v>
      </c>
      <c r="F4493" s="155">
        <f t="shared" ref="F4493:M4493" si="1472">F4494+F4504</f>
        <v>0</v>
      </c>
      <c r="G4493" s="155">
        <f t="shared" si="1472"/>
        <v>0</v>
      </c>
      <c r="H4493" s="155">
        <f t="shared" si="1472"/>
        <v>0</v>
      </c>
      <c r="I4493" s="155">
        <f t="shared" si="1472"/>
        <v>0</v>
      </c>
      <c r="J4493" s="155">
        <f t="shared" si="1472"/>
        <v>0</v>
      </c>
      <c r="K4493" s="155">
        <f t="shared" si="1472"/>
        <v>0</v>
      </c>
      <c r="L4493" s="155">
        <f t="shared" si="1472"/>
        <v>0</v>
      </c>
      <c r="M4493" s="155">
        <f t="shared" si="1472"/>
        <v>0</v>
      </c>
      <c r="N4493" s="23"/>
      <c r="O4493" s="23"/>
    </row>
    <row r="4494" spans="1:15">
      <c r="A4494" s="1031"/>
      <c r="B4494" s="332" t="s">
        <v>737</v>
      </c>
      <c r="C4494" s="389"/>
      <c r="D4494" s="328" t="s">
        <v>738</v>
      </c>
      <c r="E4494" s="154">
        <f t="shared" si="1468"/>
        <v>0</v>
      </c>
      <c r="F4494" s="155">
        <f t="shared" ref="F4494:M4494" si="1473">F4495+F4500+F4502</f>
        <v>0</v>
      </c>
      <c r="G4494" s="155">
        <f t="shared" si="1473"/>
        <v>0</v>
      </c>
      <c r="H4494" s="155">
        <f t="shared" si="1473"/>
        <v>0</v>
      </c>
      <c r="I4494" s="155">
        <f t="shared" si="1473"/>
        <v>0</v>
      </c>
      <c r="J4494" s="155">
        <f t="shared" si="1473"/>
        <v>0</v>
      </c>
      <c r="K4494" s="155">
        <f t="shared" si="1473"/>
        <v>0</v>
      </c>
      <c r="L4494" s="155">
        <f t="shared" si="1473"/>
        <v>0</v>
      </c>
      <c r="M4494" s="155">
        <f t="shared" si="1473"/>
        <v>0</v>
      </c>
      <c r="N4494" s="23"/>
      <c r="O4494" s="23"/>
    </row>
    <row r="4495" spans="1:15">
      <c r="A4495" s="1031"/>
      <c r="B4495" s="996" t="s">
        <v>739</v>
      </c>
      <c r="C4495" s="389"/>
      <c r="D4495" s="328" t="s">
        <v>740</v>
      </c>
      <c r="E4495" s="154">
        <f t="shared" si="1468"/>
        <v>0</v>
      </c>
      <c r="F4495" s="155">
        <f t="shared" ref="F4495:M4495" si="1474">F4496+F4497+F4498+F4499</f>
        <v>0</v>
      </c>
      <c r="G4495" s="155">
        <f t="shared" si="1474"/>
        <v>0</v>
      </c>
      <c r="H4495" s="155">
        <f t="shared" si="1474"/>
        <v>0</v>
      </c>
      <c r="I4495" s="155">
        <f t="shared" si="1474"/>
        <v>0</v>
      </c>
      <c r="J4495" s="155">
        <f t="shared" si="1474"/>
        <v>0</v>
      </c>
      <c r="K4495" s="155">
        <f t="shared" si="1474"/>
        <v>0</v>
      </c>
      <c r="L4495" s="155">
        <f t="shared" si="1474"/>
        <v>0</v>
      </c>
      <c r="M4495" s="155">
        <f t="shared" si="1474"/>
        <v>0</v>
      </c>
      <c r="N4495" s="23"/>
      <c r="O4495" s="23"/>
    </row>
    <row r="4496" spans="1:15">
      <c r="A4496" s="413"/>
      <c r="B4496" s="425"/>
      <c r="C4496" s="422" t="s">
        <v>741</v>
      </c>
      <c r="D4496" s="423" t="s">
        <v>742</v>
      </c>
      <c r="E4496" s="94">
        <f t="shared" si="1468"/>
        <v>0</v>
      </c>
      <c r="F4496" s="448"/>
      <c r="G4496" s="448">
        <f t="shared" ref="G4496:M4499" si="1475">G1372</f>
        <v>0</v>
      </c>
      <c r="H4496" s="448">
        <f t="shared" si="1475"/>
        <v>0</v>
      </c>
      <c r="I4496" s="448">
        <f t="shared" si="1475"/>
        <v>0</v>
      </c>
      <c r="J4496" s="448">
        <f t="shared" si="1475"/>
        <v>0</v>
      </c>
      <c r="K4496" s="448">
        <f t="shared" si="1475"/>
        <v>0</v>
      </c>
      <c r="L4496" s="448">
        <f t="shared" si="1475"/>
        <v>0</v>
      </c>
      <c r="M4496" s="448">
        <f t="shared" si="1475"/>
        <v>0</v>
      </c>
      <c r="N4496" s="23"/>
      <c r="O4496" s="23"/>
    </row>
    <row r="4497" spans="1:15">
      <c r="A4497" s="413"/>
      <c r="B4497" s="425"/>
      <c r="C4497" s="422" t="s">
        <v>743</v>
      </c>
      <c r="D4497" s="423" t="s">
        <v>744</v>
      </c>
      <c r="E4497" s="94">
        <f t="shared" si="1468"/>
        <v>0</v>
      </c>
      <c r="F4497" s="448"/>
      <c r="G4497" s="448">
        <f t="shared" si="1475"/>
        <v>0</v>
      </c>
      <c r="H4497" s="448">
        <f t="shared" si="1475"/>
        <v>0</v>
      </c>
      <c r="I4497" s="448">
        <f t="shared" si="1475"/>
        <v>0</v>
      </c>
      <c r="J4497" s="448">
        <f t="shared" si="1475"/>
        <v>0</v>
      </c>
      <c r="K4497" s="448">
        <f t="shared" si="1475"/>
        <v>0</v>
      </c>
      <c r="L4497" s="448">
        <f t="shared" si="1475"/>
        <v>0</v>
      </c>
      <c r="M4497" s="448">
        <f t="shared" si="1475"/>
        <v>0</v>
      </c>
      <c r="N4497" s="23"/>
      <c r="O4497" s="23"/>
    </row>
    <row r="4498" spans="1:15">
      <c r="A4498" s="413"/>
      <c r="B4498" s="425"/>
      <c r="C4498" s="428" t="s">
        <v>745</v>
      </c>
      <c r="D4498" s="423" t="s">
        <v>746</v>
      </c>
      <c r="E4498" s="94">
        <f t="shared" si="1468"/>
        <v>0</v>
      </c>
      <c r="F4498" s="448"/>
      <c r="G4498" s="448">
        <f t="shared" si="1475"/>
        <v>0</v>
      </c>
      <c r="H4498" s="448">
        <f t="shared" si="1475"/>
        <v>0</v>
      </c>
      <c r="I4498" s="448">
        <f t="shared" si="1475"/>
        <v>0</v>
      </c>
      <c r="J4498" s="448">
        <f t="shared" si="1475"/>
        <v>0</v>
      </c>
      <c r="K4498" s="448">
        <f t="shared" si="1475"/>
        <v>0</v>
      </c>
      <c r="L4498" s="448">
        <f t="shared" si="1475"/>
        <v>0</v>
      </c>
      <c r="M4498" s="448">
        <f t="shared" si="1475"/>
        <v>0</v>
      </c>
      <c r="N4498" s="23"/>
      <c r="O4498" s="23"/>
    </row>
    <row r="4499" spans="1:15">
      <c r="A4499" s="413"/>
      <c r="B4499" s="425"/>
      <c r="C4499" s="428" t="s">
        <v>747</v>
      </c>
      <c r="D4499" s="423" t="s">
        <v>748</v>
      </c>
      <c r="E4499" s="94">
        <f t="shared" si="1468"/>
        <v>0</v>
      </c>
      <c r="F4499" s="448"/>
      <c r="G4499" s="448">
        <f t="shared" si="1475"/>
        <v>0</v>
      </c>
      <c r="H4499" s="448">
        <f t="shared" si="1475"/>
        <v>0</v>
      </c>
      <c r="I4499" s="448">
        <f t="shared" si="1475"/>
        <v>0</v>
      </c>
      <c r="J4499" s="448">
        <f t="shared" si="1475"/>
        <v>0</v>
      </c>
      <c r="K4499" s="448">
        <f t="shared" si="1475"/>
        <v>0</v>
      </c>
      <c r="L4499" s="448">
        <f t="shared" si="1475"/>
        <v>0</v>
      </c>
      <c r="M4499" s="448">
        <f t="shared" si="1475"/>
        <v>0</v>
      </c>
      <c r="N4499" s="23"/>
      <c r="O4499" s="23"/>
    </row>
    <row r="4500" spans="1:15">
      <c r="A4500" s="1031"/>
      <c r="B4500" s="392" t="s">
        <v>749</v>
      </c>
      <c r="C4500" s="1014"/>
      <c r="D4500" s="331" t="s">
        <v>750</v>
      </c>
      <c r="E4500" s="154">
        <f t="shared" si="1468"/>
        <v>0</v>
      </c>
      <c r="F4500" s="155">
        <f t="shared" ref="F4500:M4500" si="1476">F4501</f>
        <v>0</v>
      </c>
      <c r="G4500" s="155">
        <f t="shared" si="1476"/>
        <v>0</v>
      </c>
      <c r="H4500" s="155">
        <f t="shared" si="1476"/>
        <v>0</v>
      </c>
      <c r="I4500" s="155">
        <f t="shared" si="1476"/>
        <v>0</v>
      </c>
      <c r="J4500" s="155">
        <f t="shared" si="1476"/>
        <v>0</v>
      </c>
      <c r="K4500" s="155">
        <f t="shared" si="1476"/>
        <v>0</v>
      </c>
      <c r="L4500" s="155">
        <f t="shared" si="1476"/>
        <v>0</v>
      </c>
      <c r="M4500" s="155">
        <f t="shared" si="1476"/>
        <v>0</v>
      </c>
      <c r="N4500" s="23"/>
      <c r="O4500" s="23"/>
    </row>
    <row r="4501" spans="1:15" ht="0.75" customHeight="1">
      <c r="A4501" s="481"/>
      <c r="B4501" s="430"/>
      <c r="C4501" s="462" t="s">
        <v>751</v>
      </c>
      <c r="D4501" s="439" t="s">
        <v>752</v>
      </c>
      <c r="E4501" s="94">
        <f t="shared" si="1468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753</v>
      </c>
      <c r="C4502" s="1014"/>
      <c r="D4502" s="331" t="s">
        <v>754</v>
      </c>
      <c r="E4502" s="154">
        <f t="shared" si="1468"/>
        <v>0</v>
      </c>
      <c r="F4502" s="63"/>
      <c r="G4502" s="63">
        <f t="shared" ref="G4502:M4502" si="1477">G1378</f>
        <v>0</v>
      </c>
      <c r="H4502" s="63">
        <f t="shared" si="1477"/>
        <v>0</v>
      </c>
      <c r="I4502" s="63">
        <f t="shared" si="1477"/>
        <v>0</v>
      </c>
      <c r="J4502" s="63">
        <f t="shared" si="1477"/>
        <v>0</v>
      </c>
      <c r="K4502" s="63">
        <f t="shared" si="1477"/>
        <v>0</v>
      </c>
      <c r="L4502" s="63">
        <f t="shared" si="1477"/>
        <v>0</v>
      </c>
      <c r="M4502" s="63">
        <f t="shared" si="1477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68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755</v>
      </c>
      <c r="C4504" s="1014"/>
      <c r="D4504" s="331" t="s">
        <v>756</v>
      </c>
      <c r="E4504" s="154">
        <f t="shared" si="1468"/>
        <v>0</v>
      </c>
      <c r="F4504" s="155">
        <f t="shared" ref="F4504:M4505" si="1478">F4505</f>
        <v>0</v>
      </c>
      <c r="G4504" s="155">
        <f t="shared" si="1478"/>
        <v>0</v>
      </c>
      <c r="H4504" s="155">
        <f t="shared" si="1478"/>
        <v>0</v>
      </c>
      <c r="I4504" s="155">
        <f t="shared" si="1478"/>
        <v>0</v>
      </c>
      <c r="J4504" s="155">
        <f t="shared" si="1478"/>
        <v>0</v>
      </c>
      <c r="K4504" s="155">
        <f t="shared" si="1478"/>
        <v>0</v>
      </c>
      <c r="L4504" s="155">
        <f t="shared" si="1478"/>
        <v>0</v>
      </c>
      <c r="M4504" s="155">
        <f t="shared" si="1478"/>
        <v>0</v>
      </c>
      <c r="N4504" s="23"/>
      <c r="O4504" s="23"/>
    </row>
    <row r="4505" spans="1:15">
      <c r="A4505" s="1031"/>
      <c r="B4505" s="1063" t="s">
        <v>757</v>
      </c>
      <c r="C4505" s="1064"/>
      <c r="D4505" s="331" t="s">
        <v>758</v>
      </c>
      <c r="E4505" s="154">
        <f t="shared" si="1468"/>
        <v>0</v>
      </c>
      <c r="F4505" s="155">
        <f t="shared" si="1478"/>
        <v>0</v>
      </c>
      <c r="G4505" s="155">
        <f t="shared" si="1478"/>
        <v>0</v>
      </c>
      <c r="H4505" s="155">
        <f t="shared" si="1478"/>
        <v>0</v>
      </c>
      <c r="I4505" s="155">
        <f t="shared" si="1478"/>
        <v>0</v>
      </c>
      <c r="J4505" s="155">
        <f t="shared" si="1478"/>
        <v>0</v>
      </c>
      <c r="K4505" s="155">
        <f t="shared" si="1478"/>
        <v>0</v>
      </c>
      <c r="L4505" s="155">
        <f t="shared" si="1478"/>
        <v>0</v>
      </c>
      <c r="M4505" s="155">
        <f t="shared" si="1478"/>
        <v>0</v>
      </c>
      <c r="N4505" s="23"/>
      <c r="O4505" s="23"/>
    </row>
    <row r="4506" spans="1:15">
      <c r="A4506" s="413"/>
      <c r="B4506" s="430"/>
      <c r="C4506" s="428" t="s">
        <v>759</v>
      </c>
      <c r="D4506" s="439" t="s">
        <v>760</v>
      </c>
      <c r="E4506" s="94">
        <f t="shared" si="1468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68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643</v>
      </c>
      <c r="C4508" s="1014"/>
      <c r="D4508" s="331" t="s">
        <v>644</v>
      </c>
      <c r="E4508" s="154">
        <f t="shared" si="1468"/>
        <v>0</v>
      </c>
      <c r="F4508" s="155">
        <f t="shared" ref="F4508:M4508" si="1479">F4509</f>
        <v>0</v>
      </c>
      <c r="G4508" s="155">
        <f t="shared" si="1479"/>
        <v>0</v>
      </c>
      <c r="H4508" s="155">
        <f t="shared" si="1479"/>
        <v>0</v>
      </c>
      <c r="I4508" s="155">
        <f t="shared" si="1479"/>
        <v>0</v>
      </c>
      <c r="J4508" s="155">
        <f t="shared" si="1479"/>
        <v>0</v>
      </c>
      <c r="K4508" s="155">
        <f t="shared" si="1479"/>
        <v>0</v>
      </c>
      <c r="L4508" s="155">
        <f t="shared" si="1479"/>
        <v>0</v>
      </c>
      <c r="M4508" s="155">
        <f t="shared" si="1479"/>
        <v>0</v>
      </c>
      <c r="N4508" s="23"/>
      <c r="O4508" s="23"/>
    </row>
    <row r="4509" spans="1:15">
      <c r="A4509" s="413"/>
      <c r="B4509" s="425" t="s">
        <v>645</v>
      </c>
      <c r="C4509" s="428"/>
      <c r="D4509" s="439" t="s">
        <v>646</v>
      </c>
      <c r="E4509" s="94">
        <f t="shared" si="1468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776</v>
      </c>
      <c r="B4510" s="517"/>
      <c r="C4510" s="517"/>
      <c r="D4510" s="518"/>
      <c r="E4510" s="154">
        <f t="shared" si="1468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816</v>
      </c>
      <c r="C4511" s="565"/>
      <c r="D4511" s="518" t="s">
        <v>817</v>
      </c>
      <c r="E4511" s="154">
        <f t="shared" si="1468"/>
        <v>0</v>
      </c>
      <c r="F4511" s="63"/>
      <c r="G4511" s="218">
        <f>G4493</f>
        <v>0</v>
      </c>
      <c r="H4511" s="218">
        <f t="shared" ref="H4511:M4511" si="1480">H4493</f>
        <v>0</v>
      </c>
      <c r="I4511" s="218">
        <f t="shared" si="1480"/>
        <v>0</v>
      </c>
      <c r="J4511" s="218">
        <f t="shared" si="1480"/>
        <v>0</v>
      </c>
      <c r="K4511" s="218">
        <f t="shared" si="1480"/>
        <v>0</v>
      </c>
      <c r="L4511" s="218">
        <f t="shared" si="1480"/>
        <v>0</v>
      </c>
      <c r="M4511" s="218">
        <f t="shared" si="1480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68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818</v>
      </c>
      <c r="B4513" s="769"/>
      <c r="C4513" s="1134"/>
      <c r="D4513" s="573" t="s">
        <v>819</v>
      </c>
      <c r="E4513" s="154">
        <f t="shared" si="1468"/>
        <v>4077</v>
      </c>
      <c r="F4513" s="575">
        <f t="shared" ref="F4513:M4513" si="1481">F4570+F4572+F4573</f>
        <v>0</v>
      </c>
      <c r="G4513" s="575">
        <f t="shared" si="1481"/>
        <v>1161</v>
      </c>
      <c r="H4513" s="575">
        <f t="shared" si="1481"/>
        <v>2916</v>
      </c>
      <c r="I4513" s="575">
        <f t="shared" si="1481"/>
        <v>0</v>
      </c>
      <c r="J4513" s="575">
        <f t="shared" si="1481"/>
        <v>0</v>
      </c>
      <c r="K4513" s="575">
        <f t="shared" si="1481"/>
        <v>0</v>
      </c>
      <c r="L4513" s="575">
        <f t="shared" si="1481"/>
        <v>0</v>
      </c>
      <c r="M4513" s="575">
        <f t="shared" si="1481"/>
        <v>0</v>
      </c>
      <c r="N4513" s="23"/>
      <c r="O4513" s="23"/>
    </row>
    <row r="4514" spans="1:15">
      <c r="A4514" s="1324" t="s">
        <v>647</v>
      </c>
      <c r="B4514" s="1325"/>
      <c r="C4514" s="1326"/>
      <c r="D4514" s="477"/>
      <c r="E4514" s="154">
        <f t="shared" si="1468"/>
        <v>4077</v>
      </c>
      <c r="F4514" s="478">
        <f t="shared" ref="F4514:M4514" si="1482">F4552</f>
        <v>0</v>
      </c>
      <c r="G4514" s="478">
        <f t="shared" si="1482"/>
        <v>1161</v>
      </c>
      <c r="H4514" s="478">
        <f t="shared" si="1482"/>
        <v>2916</v>
      </c>
      <c r="I4514" s="478">
        <f t="shared" si="1482"/>
        <v>0</v>
      </c>
      <c r="J4514" s="478">
        <f t="shared" si="1482"/>
        <v>0</v>
      </c>
      <c r="K4514" s="478">
        <f t="shared" si="1482"/>
        <v>0</v>
      </c>
      <c r="L4514" s="478">
        <f t="shared" si="1482"/>
        <v>0</v>
      </c>
      <c r="M4514" s="478">
        <f t="shared" si="1482"/>
        <v>0</v>
      </c>
      <c r="N4514" s="23"/>
      <c r="O4514" s="23"/>
    </row>
    <row r="4515" spans="1:15">
      <c r="A4515" s="1031"/>
      <c r="B4515" s="1097" t="s">
        <v>650</v>
      </c>
      <c r="C4515" s="1098"/>
      <c r="D4515" s="1013" t="s">
        <v>651</v>
      </c>
      <c r="E4515" s="154">
        <f t="shared" si="1468"/>
        <v>0</v>
      </c>
      <c r="F4515" s="155">
        <f t="shared" ref="F4515:M4515" si="1483">F4516</f>
        <v>0</v>
      </c>
      <c r="G4515" s="155">
        <f t="shared" si="1483"/>
        <v>0</v>
      </c>
      <c r="H4515" s="155">
        <f t="shared" si="1483"/>
        <v>0</v>
      </c>
      <c r="I4515" s="155">
        <f t="shared" si="1483"/>
        <v>0</v>
      </c>
      <c r="J4515" s="155">
        <f t="shared" si="1483"/>
        <v>0</v>
      </c>
      <c r="K4515" s="155">
        <f t="shared" si="1483"/>
        <v>0</v>
      </c>
      <c r="L4515" s="155">
        <f t="shared" si="1483"/>
        <v>0</v>
      </c>
      <c r="M4515" s="155">
        <f t="shared" si="1483"/>
        <v>0</v>
      </c>
      <c r="N4515" s="23"/>
      <c r="O4515" s="23"/>
    </row>
    <row r="4516" spans="1:15">
      <c r="A4516" s="1032"/>
      <c r="B4516" s="353" t="s">
        <v>652</v>
      </c>
      <c r="C4516" s="382"/>
      <c r="D4516" s="328" t="s">
        <v>653</v>
      </c>
      <c r="E4516" s="154">
        <f t="shared" si="1468"/>
        <v>0</v>
      </c>
      <c r="F4516" s="155">
        <f t="shared" ref="F4516:M4516" si="1484">F4517+F4518+F4519+F4520+F4521+F4522+F4523+F4524</f>
        <v>0</v>
      </c>
      <c r="G4516" s="155">
        <f t="shared" si="1484"/>
        <v>0</v>
      </c>
      <c r="H4516" s="155">
        <f t="shared" si="1484"/>
        <v>0</v>
      </c>
      <c r="I4516" s="155">
        <f t="shared" si="1484"/>
        <v>0</v>
      </c>
      <c r="J4516" s="155">
        <f t="shared" si="1484"/>
        <v>0</v>
      </c>
      <c r="K4516" s="155">
        <f t="shared" si="1484"/>
        <v>0</v>
      </c>
      <c r="L4516" s="155">
        <f t="shared" si="1484"/>
        <v>0</v>
      </c>
      <c r="M4516" s="155">
        <f t="shared" si="1484"/>
        <v>0</v>
      </c>
      <c r="N4516" s="23"/>
      <c r="O4516" s="23"/>
    </row>
    <row r="4517" spans="1:15" hidden="1">
      <c r="A4517" s="1032"/>
      <c r="B4517" s="1101"/>
      <c r="C4517" s="1100" t="s">
        <v>654</v>
      </c>
      <c r="D4517" s="323" t="s">
        <v>655</v>
      </c>
      <c r="E4517" s="154">
        <f t="shared" si="1468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1.35" hidden="1">
      <c r="A4518" s="1032"/>
      <c r="B4518" s="1101"/>
      <c r="C4518" s="1102" t="s">
        <v>656</v>
      </c>
      <c r="D4518" s="334" t="s">
        <v>657</v>
      </c>
      <c r="E4518" s="154">
        <f t="shared" si="1468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1" hidden="1">
      <c r="A4519" s="1032"/>
      <c r="B4519" s="1101"/>
      <c r="C4519" s="1102" t="s">
        <v>658</v>
      </c>
      <c r="D4519" s="334" t="s">
        <v>659</v>
      </c>
      <c r="E4519" s="154">
        <f t="shared" si="1468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0.65" hidden="1">
      <c r="A4520" s="1032"/>
      <c r="B4520" s="1101"/>
      <c r="C4520" s="1100" t="s">
        <v>660</v>
      </c>
      <c r="D4520" s="323" t="s">
        <v>661</v>
      </c>
      <c r="E4520" s="154">
        <f t="shared" si="1468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1.35" hidden="1">
      <c r="A4521" s="1032"/>
      <c r="B4521" s="1067"/>
      <c r="C4521" s="1103" t="s">
        <v>662</v>
      </c>
      <c r="D4521" s="334" t="s">
        <v>663</v>
      </c>
      <c r="E4521" s="154">
        <f t="shared" si="1468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20.65" hidden="1">
      <c r="A4522" s="1032"/>
      <c r="B4522" s="1104"/>
      <c r="C4522" s="1105" t="s">
        <v>664</v>
      </c>
      <c r="D4522" s="1105" t="s">
        <v>665</v>
      </c>
      <c r="E4522" s="154">
        <f t="shared" si="1468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0.65" hidden="1">
      <c r="A4523" s="1032"/>
      <c r="B4523" s="1106"/>
      <c r="C4523" s="1105" t="s">
        <v>666</v>
      </c>
      <c r="D4523" s="1105" t="s">
        <v>667</v>
      </c>
      <c r="E4523" s="154">
        <f t="shared" si="1468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668</v>
      </c>
      <c r="D4524" s="328" t="s">
        <v>669</v>
      </c>
      <c r="E4524" s="154">
        <f t="shared" si="1468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68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674</v>
      </c>
      <c r="C4526" s="381"/>
      <c r="D4526" s="328" t="s">
        <v>675</v>
      </c>
      <c r="E4526" s="154">
        <f t="shared" si="1468"/>
        <v>0</v>
      </c>
      <c r="F4526" s="155">
        <f t="shared" ref="F4526:M4526" si="1485">F4527</f>
        <v>0</v>
      </c>
      <c r="G4526" s="155">
        <f t="shared" si="1485"/>
        <v>0</v>
      </c>
      <c r="H4526" s="155">
        <f t="shared" si="1485"/>
        <v>0</v>
      </c>
      <c r="I4526" s="155">
        <f t="shared" si="1485"/>
        <v>0</v>
      </c>
      <c r="J4526" s="155">
        <f t="shared" si="1485"/>
        <v>0</v>
      </c>
      <c r="K4526" s="155">
        <f t="shared" si="1485"/>
        <v>0</v>
      </c>
      <c r="L4526" s="155">
        <f t="shared" si="1485"/>
        <v>0</v>
      </c>
      <c r="M4526" s="155">
        <f t="shared" si="1485"/>
        <v>0</v>
      </c>
      <c r="N4526" s="23"/>
      <c r="O4526" s="23"/>
    </row>
    <row r="4527" spans="1:15">
      <c r="A4527" s="1032"/>
      <c r="B4527" s="1053" t="s">
        <v>676</v>
      </c>
      <c r="C4527" s="382"/>
      <c r="D4527" s="328" t="s">
        <v>582</v>
      </c>
      <c r="E4527" s="154">
        <f t="shared" si="1468"/>
        <v>0</v>
      </c>
      <c r="F4527" s="155">
        <f t="shared" ref="F4527:M4527" si="1486">F4531+F4532+F4533+F4534+F4535+F4536+F4537</f>
        <v>0</v>
      </c>
      <c r="G4527" s="155">
        <f t="shared" si="1486"/>
        <v>0</v>
      </c>
      <c r="H4527" s="155">
        <f t="shared" si="1486"/>
        <v>0</v>
      </c>
      <c r="I4527" s="155">
        <f t="shared" si="1486"/>
        <v>0</v>
      </c>
      <c r="J4527" s="155">
        <f t="shared" si="1486"/>
        <v>0</v>
      </c>
      <c r="K4527" s="155">
        <f t="shared" si="1486"/>
        <v>0</v>
      </c>
      <c r="L4527" s="155">
        <f t="shared" si="1486"/>
        <v>0</v>
      </c>
      <c r="M4527" s="155">
        <f t="shared" si="1486"/>
        <v>0</v>
      </c>
      <c r="N4527" s="23"/>
      <c r="O4527" s="23"/>
    </row>
    <row r="4528" spans="1:15" ht="0.75" customHeight="1">
      <c r="A4528" s="1032"/>
      <c r="B4528" s="1127"/>
      <c r="C4528" s="1055" t="s">
        <v>677</v>
      </c>
      <c r="D4528" s="1056" t="s">
        <v>678</v>
      </c>
      <c r="E4528" s="154">
        <f t="shared" si="1468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679</v>
      </c>
      <c r="D4529" s="1056" t="s">
        <v>680</v>
      </c>
      <c r="E4529" s="154">
        <f t="shared" ref="E4529:E4592" si="1487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681</v>
      </c>
      <c r="D4530" s="1056" t="s">
        <v>682</v>
      </c>
      <c r="E4530" s="154">
        <f t="shared" si="1487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683</v>
      </c>
      <c r="D4531" s="328" t="s">
        <v>684</v>
      </c>
      <c r="E4531" s="154">
        <f t="shared" si="1487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685</v>
      </c>
      <c r="D4532" s="328" t="s">
        <v>686</v>
      </c>
      <c r="E4532" s="154">
        <f t="shared" si="1487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687</v>
      </c>
      <c r="D4533" s="328" t="s">
        <v>688</v>
      </c>
      <c r="E4533" s="154">
        <f t="shared" si="1487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689</v>
      </c>
      <c r="D4534" s="328" t="s">
        <v>690</v>
      </c>
      <c r="E4534" s="154">
        <f t="shared" si="1487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691</v>
      </c>
      <c r="D4535" s="328" t="s">
        <v>584</v>
      </c>
      <c r="E4535" s="154">
        <f t="shared" si="1487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692</v>
      </c>
      <c r="D4536" s="328" t="s">
        <v>693</v>
      </c>
      <c r="E4536" s="154">
        <f t="shared" si="1487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694</v>
      </c>
      <c r="D4537" s="328" t="s">
        <v>695</v>
      </c>
      <c r="E4537" s="154">
        <f t="shared" si="1487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87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696</v>
      </c>
      <c r="C4539" s="381"/>
      <c r="D4539" s="328" t="s">
        <v>697</v>
      </c>
      <c r="E4539" s="154">
        <f t="shared" si="1487"/>
        <v>0</v>
      </c>
      <c r="F4539" s="155">
        <f t="shared" ref="F4539:M4539" si="1488">F4540+F4541+F4542+F4543+F4544+F4545+F4546+F4547+F4548+F4549+F4550</f>
        <v>0</v>
      </c>
      <c r="G4539" s="155">
        <f t="shared" si="1488"/>
        <v>0</v>
      </c>
      <c r="H4539" s="155">
        <f t="shared" si="1488"/>
        <v>0</v>
      </c>
      <c r="I4539" s="155">
        <f t="shared" si="1488"/>
        <v>0</v>
      </c>
      <c r="J4539" s="155">
        <f t="shared" si="1488"/>
        <v>0</v>
      </c>
      <c r="K4539" s="155">
        <f t="shared" si="1488"/>
        <v>0</v>
      </c>
      <c r="L4539" s="155">
        <f t="shared" si="1488"/>
        <v>0</v>
      </c>
      <c r="M4539" s="155">
        <f t="shared" si="1488"/>
        <v>0</v>
      </c>
      <c r="N4539" s="23"/>
      <c r="O4539" s="23"/>
    </row>
    <row r="4540" spans="1:15" hidden="1">
      <c r="A4540" s="1032"/>
      <c r="B4540" s="353" t="s">
        <v>698</v>
      </c>
      <c r="C4540" s="381"/>
      <c r="D4540" s="328" t="s">
        <v>699</v>
      </c>
      <c r="E4540" s="154">
        <f t="shared" si="1487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700</v>
      </c>
      <c r="C4541" s="382"/>
      <c r="D4541" s="328" t="s">
        <v>701</v>
      </c>
      <c r="E4541" s="154">
        <f t="shared" si="1487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702</v>
      </c>
      <c r="C4542" s="381"/>
      <c r="D4542" s="328" t="s">
        <v>703</v>
      </c>
      <c r="E4542" s="154">
        <f t="shared" si="1487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704</v>
      </c>
      <c r="C4543" s="383"/>
      <c r="D4543" s="328" t="s">
        <v>705</v>
      </c>
      <c r="E4543" s="154">
        <f t="shared" si="1487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706</v>
      </c>
      <c r="C4544" s="385"/>
      <c r="D4544" s="328" t="s">
        <v>707</v>
      </c>
      <c r="E4544" s="154">
        <f t="shared" si="1487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708</v>
      </c>
      <c r="C4545" s="382"/>
      <c r="D4545" s="328" t="s">
        <v>709</v>
      </c>
      <c r="E4545" s="154">
        <f t="shared" si="1487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710</v>
      </c>
      <c r="C4546" s="381"/>
      <c r="D4546" s="328" t="s">
        <v>711</v>
      </c>
      <c r="E4546" s="154">
        <f t="shared" si="1487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712</v>
      </c>
      <c r="C4547" s="381"/>
      <c r="D4547" s="328" t="s">
        <v>713</v>
      </c>
      <c r="E4547" s="154">
        <f t="shared" si="1487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714</v>
      </c>
      <c r="C4548" s="382"/>
      <c r="D4548" s="328" t="s">
        <v>715</v>
      </c>
      <c r="E4548" s="154">
        <f t="shared" si="1487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716</v>
      </c>
      <c r="C4549" s="381"/>
      <c r="D4549" s="328" t="s">
        <v>717</v>
      </c>
      <c r="E4549" s="154">
        <f t="shared" si="1487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718</v>
      </c>
      <c r="C4550" s="382"/>
      <c r="D4550" s="328" t="s">
        <v>719</v>
      </c>
      <c r="E4550" s="154">
        <f t="shared" si="1487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87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735</v>
      </c>
      <c r="C4552" s="338"/>
      <c r="D4552" s="328" t="s">
        <v>736</v>
      </c>
      <c r="E4552" s="154">
        <f t="shared" si="1487"/>
        <v>4077</v>
      </c>
      <c r="F4552" s="155">
        <f t="shared" ref="F4552:M4552" si="1489">F4553+F4563</f>
        <v>0</v>
      </c>
      <c r="G4552" s="155">
        <f t="shared" si="1489"/>
        <v>1161</v>
      </c>
      <c r="H4552" s="155">
        <f t="shared" si="1489"/>
        <v>2916</v>
      </c>
      <c r="I4552" s="155">
        <f t="shared" si="1489"/>
        <v>0</v>
      </c>
      <c r="J4552" s="155">
        <f t="shared" si="1489"/>
        <v>0</v>
      </c>
      <c r="K4552" s="155">
        <f t="shared" si="1489"/>
        <v>0</v>
      </c>
      <c r="L4552" s="155">
        <f t="shared" si="1489"/>
        <v>0</v>
      </c>
      <c r="M4552" s="155">
        <f t="shared" si="1489"/>
        <v>0</v>
      </c>
      <c r="N4552" s="23"/>
      <c r="O4552" s="23"/>
    </row>
    <row r="4553" spans="1:15">
      <c r="A4553" s="1032"/>
      <c r="B4553" s="332" t="s">
        <v>737</v>
      </c>
      <c r="C4553" s="389"/>
      <c r="D4553" s="328" t="s">
        <v>738</v>
      </c>
      <c r="E4553" s="154">
        <f t="shared" si="1487"/>
        <v>4077</v>
      </c>
      <c r="F4553" s="155">
        <f t="shared" ref="F4553:M4553" si="1490">F4554+F4559+F4561</f>
        <v>0</v>
      </c>
      <c r="G4553" s="155">
        <f t="shared" si="1490"/>
        <v>1161</v>
      </c>
      <c r="H4553" s="155">
        <f t="shared" si="1490"/>
        <v>2916</v>
      </c>
      <c r="I4553" s="155">
        <f t="shared" si="1490"/>
        <v>0</v>
      </c>
      <c r="J4553" s="155">
        <f t="shared" si="1490"/>
        <v>0</v>
      </c>
      <c r="K4553" s="155">
        <f t="shared" si="1490"/>
        <v>0</v>
      </c>
      <c r="L4553" s="155">
        <f t="shared" si="1490"/>
        <v>0</v>
      </c>
      <c r="M4553" s="155">
        <f t="shared" si="1490"/>
        <v>0</v>
      </c>
      <c r="N4553" s="23"/>
      <c r="O4553" s="23"/>
    </row>
    <row r="4554" spans="1:15">
      <c r="A4554" s="1032"/>
      <c r="B4554" s="332" t="s">
        <v>739</v>
      </c>
      <c r="C4554" s="389"/>
      <c r="D4554" s="328" t="s">
        <v>740</v>
      </c>
      <c r="E4554" s="154">
        <f t="shared" si="1487"/>
        <v>620</v>
      </c>
      <c r="F4554" s="155">
        <f t="shared" ref="F4554:M4554" si="1491">F4555+F4556+F4557+F4558</f>
        <v>0</v>
      </c>
      <c r="G4554" s="155">
        <f t="shared" si="1491"/>
        <v>620</v>
      </c>
      <c r="H4554" s="155">
        <f t="shared" si="1491"/>
        <v>0</v>
      </c>
      <c r="I4554" s="155">
        <f t="shared" si="1491"/>
        <v>0</v>
      </c>
      <c r="J4554" s="155">
        <f t="shared" si="1491"/>
        <v>0</v>
      </c>
      <c r="K4554" s="155">
        <f t="shared" si="1491"/>
        <v>0</v>
      </c>
      <c r="L4554" s="155">
        <f t="shared" si="1491"/>
        <v>0</v>
      </c>
      <c r="M4554" s="155">
        <f t="shared" si="1491"/>
        <v>0</v>
      </c>
      <c r="N4554" s="23"/>
      <c r="O4554" s="23"/>
    </row>
    <row r="4555" spans="1:15">
      <c r="A4555" s="788"/>
      <c r="B4555" s="425"/>
      <c r="C4555" s="422" t="s">
        <v>741</v>
      </c>
      <c r="D4555" s="423" t="s">
        <v>742</v>
      </c>
      <c r="E4555" s="94">
        <f t="shared" si="1487"/>
        <v>0</v>
      </c>
      <c r="F4555" s="448"/>
      <c r="G4555" s="448">
        <f t="shared" ref="G4555:M4558" si="1492">G1492</f>
        <v>0</v>
      </c>
      <c r="H4555" s="448">
        <f t="shared" si="1492"/>
        <v>0</v>
      </c>
      <c r="I4555" s="448">
        <f t="shared" si="1492"/>
        <v>0</v>
      </c>
      <c r="J4555" s="448">
        <f t="shared" si="1492"/>
        <v>0</v>
      </c>
      <c r="K4555" s="448">
        <f t="shared" si="1492"/>
        <v>0</v>
      </c>
      <c r="L4555" s="448">
        <f t="shared" si="1492"/>
        <v>0</v>
      </c>
      <c r="M4555" s="448">
        <f t="shared" si="1492"/>
        <v>0</v>
      </c>
      <c r="N4555" s="23"/>
      <c r="O4555" s="23"/>
    </row>
    <row r="4556" spans="1:15">
      <c r="A4556" s="788"/>
      <c r="B4556" s="425"/>
      <c r="C4556" s="422" t="s">
        <v>743</v>
      </c>
      <c r="D4556" s="423" t="s">
        <v>744</v>
      </c>
      <c r="E4556" s="94">
        <f t="shared" si="1487"/>
        <v>420</v>
      </c>
      <c r="F4556" s="448"/>
      <c r="G4556" s="448">
        <f t="shared" si="1492"/>
        <v>420</v>
      </c>
      <c r="H4556" s="448">
        <f t="shared" si="1492"/>
        <v>0</v>
      </c>
      <c r="I4556" s="448">
        <f t="shared" si="1492"/>
        <v>0</v>
      </c>
      <c r="J4556" s="448">
        <f t="shared" si="1492"/>
        <v>0</v>
      </c>
      <c r="K4556" s="448">
        <f t="shared" si="1492"/>
        <v>0</v>
      </c>
      <c r="L4556" s="448">
        <f t="shared" si="1492"/>
        <v>0</v>
      </c>
      <c r="M4556" s="448">
        <f t="shared" si="1492"/>
        <v>0</v>
      </c>
      <c r="N4556" s="23"/>
      <c r="O4556" s="23"/>
    </row>
    <row r="4557" spans="1:15">
      <c r="A4557" s="788"/>
      <c r="B4557" s="425"/>
      <c r="C4557" s="428" t="s">
        <v>745</v>
      </c>
      <c r="D4557" s="423" t="s">
        <v>746</v>
      </c>
      <c r="E4557" s="94">
        <f t="shared" si="1487"/>
        <v>200</v>
      </c>
      <c r="F4557" s="448"/>
      <c r="G4557" s="448">
        <f t="shared" si="1492"/>
        <v>200</v>
      </c>
      <c r="H4557" s="448">
        <f t="shared" si="1492"/>
        <v>0</v>
      </c>
      <c r="I4557" s="448">
        <f t="shared" si="1492"/>
        <v>0</v>
      </c>
      <c r="J4557" s="448">
        <f t="shared" si="1492"/>
        <v>0</v>
      </c>
      <c r="K4557" s="448">
        <f t="shared" si="1492"/>
        <v>0</v>
      </c>
      <c r="L4557" s="448">
        <f t="shared" si="1492"/>
        <v>0</v>
      </c>
      <c r="M4557" s="448">
        <f t="shared" si="1492"/>
        <v>0</v>
      </c>
      <c r="N4557" s="23"/>
      <c r="O4557" s="23"/>
    </row>
    <row r="4558" spans="1:15">
      <c r="A4558" s="788"/>
      <c r="B4558" s="425"/>
      <c r="C4558" s="428" t="s">
        <v>747</v>
      </c>
      <c r="D4558" s="423" t="s">
        <v>748</v>
      </c>
      <c r="E4558" s="94">
        <f t="shared" si="1487"/>
        <v>0</v>
      </c>
      <c r="F4558" s="448"/>
      <c r="G4558" s="448">
        <f t="shared" si="1492"/>
        <v>0</v>
      </c>
      <c r="H4558" s="448">
        <f t="shared" si="1492"/>
        <v>0</v>
      </c>
      <c r="I4558" s="448">
        <f t="shared" si="1492"/>
        <v>0</v>
      </c>
      <c r="J4558" s="448">
        <f t="shared" si="1492"/>
        <v>0</v>
      </c>
      <c r="K4558" s="448">
        <f t="shared" si="1492"/>
        <v>0</v>
      </c>
      <c r="L4558" s="448">
        <f t="shared" si="1492"/>
        <v>0</v>
      </c>
      <c r="M4558" s="448">
        <f t="shared" si="1492"/>
        <v>0</v>
      </c>
      <c r="N4558" s="23"/>
      <c r="O4558" s="23"/>
    </row>
    <row r="4559" spans="1:15">
      <c r="A4559" s="413"/>
      <c r="B4559" s="392" t="s">
        <v>749</v>
      </c>
      <c r="C4559" s="1014"/>
      <c r="D4559" s="331" t="s">
        <v>750</v>
      </c>
      <c r="E4559" s="154">
        <f t="shared" si="1487"/>
        <v>0</v>
      </c>
      <c r="F4559" s="155">
        <f t="shared" ref="F4559:M4559" si="1493">F4560</f>
        <v>0</v>
      </c>
      <c r="G4559" s="155">
        <f t="shared" si="1493"/>
        <v>0</v>
      </c>
      <c r="H4559" s="155">
        <f t="shared" si="1493"/>
        <v>0</v>
      </c>
      <c r="I4559" s="155">
        <f t="shared" si="1493"/>
        <v>0</v>
      </c>
      <c r="J4559" s="155">
        <f t="shared" si="1493"/>
        <v>0</v>
      </c>
      <c r="K4559" s="155">
        <f t="shared" si="1493"/>
        <v>0</v>
      </c>
      <c r="L4559" s="155">
        <f t="shared" si="1493"/>
        <v>0</v>
      </c>
      <c r="M4559" s="155">
        <f t="shared" si="1493"/>
        <v>0</v>
      </c>
      <c r="N4559" s="23"/>
      <c r="O4559" s="23"/>
    </row>
    <row r="4560" spans="1:15">
      <c r="A4560" s="413"/>
      <c r="B4560" s="425"/>
      <c r="C4560" s="428" t="s">
        <v>751</v>
      </c>
      <c r="D4560" s="423" t="s">
        <v>752</v>
      </c>
      <c r="E4560" s="94">
        <f t="shared" si="1487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753</v>
      </c>
      <c r="C4561" s="462"/>
      <c r="D4561" s="439" t="s">
        <v>754</v>
      </c>
      <c r="E4561" s="94">
        <f t="shared" si="1487"/>
        <v>3457</v>
      </c>
      <c r="F4561" s="63"/>
      <c r="G4561" s="63">
        <f>G1498</f>
        <v>541</v>
      </c>
      <c r="H4561" s="63">
        <f t="shared" ref="H4561:M4561" si="1494">H1498</f>
        <v>2916</v>
      </c>
      <c r="I4561" s="63">
        <f t="shared" si="1494"/>
        <v>0</v>
      </c>
      <c r="J4561" s="63">
        <f t="shared" si="1494"/>
        <v>0</v>
      </c>
      <c r="K4561" s="63">
        <f t="shared" si="1494"/>
        <v>0</v>
      </c>
      <c r="L4561" s="63">
        <f t="shared" si="1494"/>
        <v>0</v>
      </c>
      <c r="M4561" s="63">
        <f t="shared" si="1494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87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755</v>
      </c>
      <c r="C4563" s="1014"/>
      <c r="D4563" s="331" t="s">
        <v>756</v>
      </c>
      <c r="E4563" s="154">
        <f t="shared" si="1487"/>
        <v>0</v>
      </c>
      <c r="F4563" s="155">
        <f t="shared" ref="F4563:M4564" si="1495">F4564</f>
        <v>0</v>
      </c>
      <c r="G4563" s="155">
        <f t="shared" si="1495"/>
        <v>0</v>
      </c>
      <c r="H4563" s="155">
        <f t="shared" si="1495"/>
        <v>0</v>
      </c>
      <c r="I4563" s="155">
        <f t="shared" si="1495"/>
        <v>0</v>
      </c>
      <c r="J4563" s="155">
        <f t="shared" si="1495"/>
        <v>0</v>
      </c>
      <c r="K4563" s="155">
        <f t="shared" si="1495"/>
        <v>0</v>
      </c>
      <c r="L4563" s="155">
        <f t="shared" si="1495"/>
        <v>0</v>
      </c>
      <c r="M4563" s="155">
        <f t="shared" si="1495"/>
        <v>0</v>
      </c>
      <c r="N4563" s="23"/>
      <c r="O4563" s="23"/>
    </row>
    <row r="4564" spans="1:15">
      <c r="A4564" s="413"/>
      <c r="B4564" s="764" t="s">
        <v>757</v>
      </c>
      <c r="C4564" s="765"/>
      <c r="D4564" s="423" t="s">
        <v>758</v>
      </c>
      <c r="E4564" s="94">
        <f t="shared" si="1487"/>
        <v>0</v>
      </c>
      <c r="F4564" s="448">
        <f t="shared" si="1495"/>
        <v>0</v>
      </c>
      <c r="G4564" s="448">
        <f t="shared" si="1495"/>
        <v>0</v>
      </c>
      <c r="H4564" s="448">
        <f t="shared" si="1495"/>
        <v>0</v>
      </c>
      <c r="I4564" s="448">
        <f t="shared" si="1495"/>
        <v>0</v>
      </c>
      <c r="J4564" s="448">
        <f t="shared" si="1495"/>
        <v>0</v>
      </c>
      <c r="K4564" s="448">
        <f t="shared" si="1495"/>
        <v>0</v>
      </c>
      <c r="L4564" s="448">
        <f t="shared" si="1495"/>
        <v>0</v>
      </c>
      <c r="M4564" s="448">
        <f t="shared" si="1495"/>
        <v>0</v>
      </c>
      <c r="N4564" s="23"/>
      <c r="O4564" s="23"/>
    </row>
    <row r="4565" spans="1:15" ht="12" customHeight="1">
      <c r="A4565" s="413"/>
      <c r="B4565" s="425"/>
      <c r="C4565" s="428" t="s">
        <v>759</v>
      </c>
      <c r="D4565" s="423" t="s">
        <v>760</v>
      </c>
      <c r="E4565" s="94">
        <f t="shared" si="1487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87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643</v>
      </c>
      <c r="C4567" s="1014"/>
      <c r="D4567" s="331" t="s">
        <v>644</v>
      </c>
      <c r="E4567" s="154">
        <f t="shared" si="1487"/>
        <v>0</v>
      </c>
      <c r="F4567" s="155">
        <f t="shared" ref="F4567:M4567" si="1496">F4568</f>
        <v>0</v>
      </c>
      <c r="G4567" s="155">
        <f t="shared" si="1496"/>
        <v>0</v>
      </c>
      <c r="H4567" s="155">
        <f t="shared" si="1496"/>
        <v>0</v>
      </c>
      <c r="I4567" s="155">
        <f t="shared" si="1496"/>
        <v>0</v>
      </c>
      <c r="J4567" s="155">
        <f t="shared" si="1496"/>
        <v>0</v>
      </c>
      <c r="K4567" s="155">
        <f t="shared" si="1496"/>
        <v>0</v>
      </c>
      <c r="L4567" s="155">
        <f t="shared" si="1496"/>
        <v>0</v>
      </c>
      <c r="M4567" s="155">
        <f t="shared" si="1496"/>
        <v>0</v>
      </c>
      <c r="N4567" s="23"/>
      <c r="O4567" s="23"/>
    </row>
    <row r="4568" spans="1:15">
      <c r="A4568" s="413"/>
      <c r="B4568" s="425" t="s">
        <v>645</v>
      </c>
      <c r="C4568" s="428"/>
      <c r="D4568" s="423" t="s">
        <v>646</v>
      </c>
      <c r="E4568" s="94">
        <f t="shared" si="1487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776</v>
      </c>
      <c r="B4569" s="517"/>
      <c r="C4569" s="517"/>
      <c r="D4569" s="518"/>
      <c r="E4569" s="94">
        <f t="shared" si="1487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820</v>
      </c>
      <c r="C4570" s="521"/>
      <c r="D4570" s="522" t="s">
        <v>821</v>
      </c>
      <c r="E4570" s="154">
        <f t="shared" si="1487"/>
        <v>0</v>
      </c>
      <c r="F4570" s="155">
        <f t="shared" ref="F4570:M4570" si="1497">F4571</f>
        <v>0</v>
      </c>
      <c r="G4570" s="155">
        <f t="shared" si="1497"/>
        <v>0</v>
      </c>
      <c r="H4570" s="155">
        <f t="shared" si="1497"/>
        <v>0</v>
      </c>
      <c r="I4570" s="155">
        <f t="shared" si="1497"/>
        <v>0</v>
      </c>
      <c r="J4570" s="155">
        <f t="shared" si="1497"/>
        <v>0</v>
      </c>
      <c r="K4570" s="155">
        <f t="shared" si="1497"/>
        <v>0</v>
      </c>
      <c r="L4570" s="155">
        <f t="shared" si="1497"/>
        <v>0</v>
      </c>
      <c r="M4570" s="155">
        <f t="shared" si="1497"/>
        <v>0</v>
      </c>
      <c r="N4570" s="23"/>
      <c r="O4570" s="23"/>
    </row>
    <row r="4571" spans="1:15">
      <c r="A4571" s="519"/>
      <c r="B4571" s="568"/>
      <c r="C4571" s="523" t="s">
        <v>822</v>
      </c>
      <c r="D4571" s="524" t="s">
        <v>823</v>
      </c>
      <c r="E4571" s="94">
        <f t="shared" si="1487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824</v>
      </c>
      <c r="C4572" s="565"/>
      <c r="D4572" s="518" t="s">
        <v>825</v>
      </c>
      <c r="E4572" s="94">
        <f t="shared" si="1487"/>
        <v>4077</v>
      </c>
      <c r="F4572" s="63"/>
      <c r="G4572" s="218">
        <f>G4552</f>
        <v>1161</v>
      </c>
      <c r="H4572" s="218">
        <f t="shared" ref="H4572:M4572" si="1498">H4552</f>
        <v>2916</v>
      </c>
      <c r="I4572" s="218">
        <f t="shared" si="1498"/>
        <v>0</v>
      </c>
      <c r="J4572" s="218">
        <f t="shared" si="1498"/>
        <v>0</v>
      </c>
      <c r="K4572" s="218">
        <f t="shared" si="1498"/>
        <v>0</v>
      </c>
      <c r="L4572" s="218">
        <f t="shared" si="1498"/>
        <v>0</v>
      </c>
      <c r="M4572" s="218">
        <f t="shared" si="1498"/>
        <v>0</v>
      </c>
      <c r="N4572" s="23"/>
      <c r="O4572" s="23"/>
    </row>
    <row r="4573" spans="1:15">
      <c r="A4573" s="519"/>
      <c r="B4573" s="568" t="s">
        <v>826</v>
      </c>
      <c r="C4573" s="565"/>
      <c r="D4573" s="518" t="s">
        <v>827</v>
      </c>
      <c r="E4573" s="94">
        <f t="shared" si="1487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87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365" t="s">
        <v>828</v>
      </c>
      <c r="B4575" s="1366"/>
      <c r="C4575" s="1367"/>
      <c r="D4575" s="767" t="s">
        <v>829</v>
      </c>
      <c r="E4575" s="100">
        <f t="shared" si="1487"/>
        <v>72150.37</v>
      </c>
      <c r="F4575" s="397">
        <f t="shared" ref="F4575:M4575" si="1499">F4576+F4649+F4713+F4789</f>
        <v>0</v>
      </c>
      <c r="G4575" s="397">
        <f t="shared" si="1499"/>
        <v>50067</v>
      </c>
      <c r="H4575" s="397">
        <f t="shared" si="1499"/>
        <v>21254.37</v>
      </c>
      <c r="I4575" s="397">
        <f t="shared" si="1499"/>
        <v>469</v>
      </c>
      <c r="J4575" s="397">
        <f t="shared" si="1499"/>
        <v>360</v>
      </c>
      <c r="K4575" s="397">
        <f t="shared" si="1499"/>
        <v>2830</v>
      </c>
      <c r="L4575" s="397">
        <f t="shared" si="1499"/>
        <v>1779</v>
      </c>
      <c r="M4575" s="397">
        <f t="shared" si="1499"/>
        <v>174</v>
      </c>
      <c r="N4575" s="23"/>
      <c r="O4575" s="23"/>
    </row>
    <row r="4576" spans="1:15">
      <c r="A4576" s="768" t="s">
        <v>830</v>
      </c>
      <c r="B4576" s="769"/>
      <c r="C4576" s="770"/>
      <c r="D4576" s="573" t="s">
        <v>831</v>
      </c>
      <c r="E4576" s="100">
        <f t="shared" si="1487"/>
        <v>1950</v>
      </c>
      <c r="F4576" s="575">
        <f t="shared" ref="F4576:M4576" si="1500">F4634+F4637+F4641+F4642+F4644+F4647</f>
        <v>0</v>
      </c>
      <c r="G4576" s="575">
        <f t="shared" si="1500"/>
        <v>652</v>
      </c>
      <c r="H4576" s="575">
        <f t="shared" si="1500"/>
        <v>469</v>
      </c>
      <c r="I4576" s="575">
        <f t="shared" si="1500"/>
        <v>469</v>
      </c>
      <c r="J4576" s="575">
        <f t="shared" si="1500"/>
        <v>360</v>
      </c>
      <c r="K4576" s="575">
        <f t="shared" si="1500"/>
        <v>1703</v>
      </c>
      <c r="L4576" s="575">
        <f t="shared" si="1500"/>
        <v>1605</v>
      </c>
      <c r="M4576" s="575">
        <f t="shared" si="1500"/>
        <v>0</v>
      </c>
      <c r="N4576" s="23"/>
      <c r="O4576" s="23"/>
    </row>
    <row r="4577" spans="1:15" ht="16.5" customHeight="1">
      <c r="A4577" s="1324" t="s">
        <v>647</v>
      </c>
      <c r="B4577" s="1325"/>
      <c r="C4577" s="1326"/>
      <c r="D4577" s="477"/>
      <c r="E4577" s="100">
        <f t="shared" si="1487"/>
        <v>1950</v>
      </c>
      <c r="F4577" s="478">
        <f>F4616</f>
        <v>0</v>
      </c>
      <c r="G4577" s="478">
        <f t="shared" ref="G4577:M4577" si="1501">G4616+G4602</f>
        <v>652</v>
      </c>
      <c r="H4577" s="478">
        <f t="shared" si="1501"/>
        <v>469</v>
      </c>
      <c r="I4577" s="478">
        <f t="shared" si="1501"/>
        <v>469</v>
      </c>
      <c r="J4577" s="478">
        <f t="shared" si="1501"/>
        <v>360</v>
      </c>
      <c r="K4577" s="478">
        <f t="shared" si="1501"/>
        <v>1703</v>
      </c>
      <c r="L4577" s="478">
        <f t="shared" si="1501"/>
        <v>1605</v>
      </c>
      <c r="M4577" s="478">
        <f t="shared" si="1501"/>
        <v>0</v>
      </c>
      <c r="N4577" s="23"/>
      <c r="O4577" s="23"/>
    </row>
    <row r="4578" spans="1:15">
      <c r="A4578" s="1031"/>
      <c r="B4578" s="1097" t="s">
        <v>650</v>
      </c>
      <c r="C4578" s="1098"/>
      <c r="D4578" s="1013" t="s">
        <v>651</v>
      </c>
      <c r="E4578" s="154">
        <f t="shared" si="1487"/>
        <v>0</v>
      </c>
      <c r="F4578" s="155">
        <f t="shared" ref="F4578:M4578" si="1502">F4579</f>
        <v>0</v>
      </c>
      <c r="G4578" s="155">
        <f t="shared" si="1502"/>
        <v>0</v>
      </c>
      <c r="H4578" s="155">
        <f t="shared" si="1502"/>
        <v>0</v>
      </c>
      <c r="I4578" s="155">
        <f t="shared" si="1502"/>
        <v>0</v>
      </c>
      <c r="J4578" s="155">
        <f t="shared" si="1502"/>
        <v>0</v>
      </c>
      <c r="K4578" s="155">
        <f t="shared" si="1502"/>
        <v>0</v>
      </c>
      <c r="L4578" s="155">
        <f t="shared" si="1502"/>
        <v>0</v>
      </c>
      <c r="M4578" s="155">
        <f t="shared" si="1502"/>
        <v>0</v>
      </c>
      <c r="N4578" s="23"/>
      <c r="O4578" s="23"/>
    </row>
    <row r="4579" spans="1:15" ht="15" customHeight="1">
      <c r="A4579" s="1031"/>
      <c r="B4579" s="352" t="s">
        <v>652</v>
      </c>
      <c r="C4579" s="382"/>
      <c r="D4579" s="331" t="s">
        <v>653</v>
      </c>
      <c r="E4579" s="154">
        <f t="shared" si="1487"/>
        <v>0</v>
      </c>
      <c r="F4579" s="155">
        <f t="shared" ref="F4579:M4579" si="1503">F4580+F4581+F4582+F4583+F4584+F4585+F4586+F4587</f>
        <v>0</v>
      </c>
      <c r="G4579" s="155">
        <f t="shared" si="1503"/>
        <v>0</v>
      </c>
      <c r="H4579" s="155">
        <f t="shared" si="1503"/>
        <v>0</v>
      </c>
      <c r="I4579" s="155">
        <f t="shared" si="1503"/>
        <v>0</v>
      </c>
      <c r="J4579" s="155">
        <f t="shared" si="1503"/>
        <v>0</v>
      </c>
      <c r="K4579" s="155">
        <f t="shared" si="1503"/>
        <v>0</v>
      </c>
      <c r="L4579" s="155">
        <f t="shared" si="1503"/>
        <v>0</v>
      </c>
      <c r="M4579" s="155">
        <f t="shared" si="1503"/>
        <v>0</v>
      </c>
      <c r="N4579" s="23"/>
      <c r="O4579" s="23"/>
    </row>
    <row r="4580" spans="1:15" hidden="1">
      <c r="A4580" s="1031"/>
      <c r="B4580" s="1099"/>
      <c r="C4580" s="1100" t="s">
        <v>654</v>
      </c>
      <c r="D4580" s="1013" t="s">
        <v>655</v>
      </c>
      <c r="E4580" s="154">
        <f t="shared" si="1487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1.35" hidden="1">
      <c r="A4581" s="1031"/>
      <c r="B4581" s="1099"/>
      <c r="C4581" s="1102" t="s">
        <v>656</v>
      </c>
      <c r="D4581" s="1118" t="s">
        <v>657</v>
      </c>
      <c r="E4581" s="154">
        <f t="shared" si="1487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1" hidden="1">
      <c r="A4582" s="1031"/>
      <c r="B4582" s="1099"/>
      <c r="C4582" s="1102" t="s">
        <v>658</v>
      </c>
      <c r="D4582" s="1118" t="s">
        <v>659</v>
      </c>
      <c r="E4582" s="154">
        <f t="shared" si="1487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0.65" hidden="1">
      <c r="A4583" s="1031"/>
      <c r="B4583" s="1099"/>
      <c r="C4583" s="1100" t="s">
        <v>660</v>
      </c>
      <c r="D4583" s="1013" t="s">
        <v>661</v>
      </c>
      <c r="E4583" s="154">
        <f t="shared" si="1487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1.35" hidden="1">
      <c r="A4584" s="1031"/>
      <c r="B4584" s="1067"/>
      <c r="C4584" s="1103" t="s">
        <v>662</v>
      </c>
      <c r="D4584" s="334" t="s">
        <v>663</v>
      </c>
      <c r="E4584" s="154">
        <f t="shared" si="1487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20.65" hidden="1">
      <c r="A4585" s="1031"/>
      <c r="B4585" s="1119"/>
      <c r="C4585" s="1105" t="s">
        <v>664</v>
      </c>
      <c r="D4585" s="551" t="s">
        <v>665</v>
      </c>
      <c r="E4585" s="154">
        <f t="shared" si="1487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0.65" hidden="1">
      <c r="A4586" s="1031"/>
      <c r="B4586" s="1120"/>
      <c r="C4586" s="1105" t="s">
        <v>666</v>
      </c>
      <c r="D4586" s="551" t="s">
        <v>667</v>
      </c>
      <c r="E4586" s="154">
        <f t="shared" si="1487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668</v>
      </c>
      <c r="D4587" s="331" t="s">
        <v>669</v>
      </c>
      <c r="E4587" s="154">
        <f t="shared" si="1487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87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674</v>
      </c>
      <c r="C4589" s="1052"/>
      <c r="D4589" s="331" t="s">
        <v>675</v>
      </c>
      <c r="E4589" s="154">
        <f t="shared" si="1487"/>
        <v>0</v>
      </c>
      <c r="F4589" s="155">
        <f t="shared" ref="F4589:M4589" si="1504">F4590</f>
        <v>0</v>
      </c>
      <c r="G4589" s="155">
        <f t="shared" si="1504"/>
        <v>0</v>
      </c>
      <c r="H4589" s="155">
        <f t="shared" si="1504"/>
        <v>0</v>
      </c>
      <c r="I4589" s="155">
        <f t="shared" si="1504"/>
        <v>0</v>
      </c>
      <c r="J4589" s="155">
        <f t="shared" si="1504"/>
        <v>0</v>
      </c>
      <c r="K4589" s="155">
        <f t="shared" si="1504"/>
        <v>0</v>
      </c>
      <c r="L4589" s="155">
        <f t="shared" si="1504"/>
        <v>0</v>
      </c>
      <c r="M4589" s="155">
        <f t="shared" si="1504"/>
        <v>0</v>
      </c>
      <c r="N4589" s="23"/>
      <c r="O4589" s="23"/>
    </row>
    <row r="4590" spans="1:15">
      <c r="A4590" s="1031"/>
      <c r="B4590" s="1053" t="s">
        <v>676</v>
      </c>
      <c r="C4590" s="382"/>
      <c r="D4590" s="328" t="s">
        <v>582</v>
      </c>
      <c r="E4590" s="154">
        <f t="shared" si="1487"/>
        <v>0</v>
      </c>
      <c r="F4590" s="155">
        <f t="shared" ref="F4590:M4590" si="1505">F4594+F4595+F4596+F4597+F4598+F4599+F4600</f>
        <v>0</v>
      </c>
      <c r="G4590" s="155">
        <f t="shared" si="1505"/>
        <v>0</v>
      </c>
      <c r="H4590" s="155">
        <f t="shared" si="1505"/>
        <v>0</v>
      </c>
      <c r="I4590" s="155">
        <f t="shared" si="1505"/>
        <v>0</v>
      </c>
      <c r="J4590" s="155">
        <f t="shared" si="1505"/>
        <v>0</v>
      </c>
      <c r="K4590" s="155">
        <f t="shared" si="1505"/>
        <v>0</v>
      </c>
      <c r="L4590" s="155">
        <f t="shared" si="1505"/>
        <v>0</v>
      </c>
      <c r="M4590" s="155">
        <f t="shared" si="1505"/>
        <v>0</v>
      </c>
      <c r="N4590" s="23"/>
      <c r="O4590" s="23"/>
    </row>
    <row r="4591" spans="1:15" hidden="1">
      <c r="A4591" s="1031"/>
      <c r="B4591" s="1054"/>
      <c r="C4591" s="1055" t="s">
        <v>677</v>
      </c>
      <c r="D4591" s="1056" t="s">
        <v>678</v>
      </c>
      <c r="E4591" s="154">
        <f t="shared" si="1487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679</v>
      </c>
      <c r="D4592" s="1056" t="s">
        <v>680</v>
      </c>
      <c r="E4592" s="154">
        <f t="shared" si="1487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681</v>
      </c>
      <c r="D4593" s="1056" t="s">
        <v>682</v>
      </c>
      <c r="E4593" s="154">
        <f t="shared" ref="E4593:E4657" si="1506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683</v>
      </c>
      <c r="D4594" s="328" t="s">
        <v>684</v>
      </c>
      <c r="E4594" s="154">
        <f t="shared" si="1506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685</v>
      </c>
      <c r="D4595" s="328" t="s">
        <v>686</v>
      </c>
      <c r="E4595" s="154">
        <f t="shared" si="1506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687</v>
      </c>
      <c r="D4596" s="328" t="s">
        <v>688</v>
      </c>
      <c r="E4596" s="154">
        <f t="shared" si="1506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689</v>
      </c>
      <c r="D4597" s="328" t="s">
        <v>690</v>
      </c>
      <c r="E4597" s="154">
        <f t="shared" si="1506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691</v>
      </c>
      <c r="D4598" s="328" t="s">
        <v>584</v>
      </c>
      <c r="E4598" s="154">
        <f t="shared" si="1506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692</v>
      </c>
      <c r="D4599" s="328" t="s">
        <v>693</v>
      </c>
      <c r="E4599" s="154">
        <f t="shared" si="1506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694</v>
      </c>
      <c r="D4600" s="328" t="s">
        <v>695</v>
      </c>
      <c r="E4600" s="154">
        <f t="shared" si="1506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06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696</v>
      </c>
      <c r="C4602" s="381"/>
      <c r="D4602" s="328" t="s">
        <v>697</v>
      </c>
      <c r="E4602" s="154">
        <f t="shared" si="1506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07">H4614+H4615</f>
        <v>469</v>
      </c>
      <c r="I4602" s="155">
        <f t="shared" si="1507"/>
        <v>469</v>
      </c>
      <c r="J4602" s="155">
        <f t="shared" si="1507"/>
        <v>360</v>
      </c>
      <c r="K4602" s="155">
        <f t="shared" si="1507"/>
        <v>1703</v>
      </c>
      <c r="L4602" s="155">
        <f t="shared" si="1507"/>
        <v>1605</v>
      </c>
      <c r="M4602" s="155">
        <f t="shared" si="1507"/>
        <v>0</v>
      </c>
      <c r="N4602" s="23"/>
      <c r="O4602" s="23"/>
    </row>
    <row r="4603" spans="1:15" ht="0.75" customHeight="1">
      <c r="A4603" s="1031"/>
      <c r="B4603" s="352" t="s">
        <v>698</v>
      </c>
      <c r="C4603" s="381"/>
      <c r="D4603" s="328" t="s">
        <v>699</v>
      </c>
      <c r="E4603" s="154">
        <f t="shared" si="1506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700</v>
      </c>
      <c r="C4604" s="382"/>
      <c r="D4604" s="328" t="s">
        <v>701</v>
      </c>
      <c r="E4604" s="154">
        <f t="shared" si="1506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702</v>
      </c>
      <c r="C4605" s="381"/>
      <c r="D4605" s="328" t="s">
        <v>703</v>
      </c>
      <c r="E4605" s="154">
        <f t="shared" si="1506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704</v>
      </c>
      <c r="C4606" s="383"/>
      <c r="D4606" s="328" t="s">
        <v>705</v>
      </c>
      <c r="E4606" s="154">
        <f t="shared" si="1506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706</v>
      </c>
      <c r="C4607" s="385"/>
      <c r="D4607" s="328" t="s">
        <v>707</v>
      </c>
      <c r="E4607" s="154">
        <f t="shared" si="1506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708</v>
      </c>
      <c r="C4608" s="382"/>
      <c r="D4608" s="331" t="s">
        <v>709</v>
      </c>
      <c r="E4608" s="154">
        <f t="shared" si="1506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710</v>
      </c>
      <c r="C4609" s="381"/>
      <c r="D4609" s="328" t="s">
        <v>711</v>
      </c>
      <c r="E4609" s="154">
        <f t="shared" si="1506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712</v>
      </c>
      <c r="C4610" s="381"/>
      <c r="D4610" s="328" t="s">
        <v>713</v>
      </c>
      <c r="E4610" s="154">
        <f t="shared" si="1506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714</v>
      </c>
      <c r="C4611" s="1060"/>
      <c r="D4611" s="331" t="s">
        <v>715</v>
      </c>
      <c r="E4611" s="154">
        <f t="shared" si="1506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716</v>
      </c>
      <c r="C4612" s="381"/>
      <c r="D4612" s="328" t="s">
        <v>717</v>
      </c>
      <c r="E4612" s="154">
        <f t="shared" si="1506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718</v>
      </c>
      <c r="C4613" s="1060"/>
      <c r="D4613" s="331" t="s">
        <v>719</v>
      </c>
      <c r="E4613" s="154">
        <f t="shared" si="1506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698</v>
      </c>
      <c r="C4614" s="1137"/>
      <c r="D4614" s="1138" t="s">
        <v>699</v>
      </c>
      <c r="E4614" s="1122">
        <f t="shared" si="1506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410" t="s">
        <v>832</v>
      </c>
      <c r="C4615" s="1411"/>
      <c r="D4615" s="1185" t="s">
        <v>723</v>
      </c>
      <c r="E4615" s="1122">
        <f t="shared" si="1506"/>
        <v>1707</v>
      </c>
      <c r="F4615" s="219"/>
      <c r="G4615" s="219">
        <f>G1616</f>
        <v>409</v>
      </c>
      <c r="H4615" s="219">
        <f t="shared" ref="H4615:M4615" si="1508">H1616</f>
        <v>469</v>
      </c>
      <c r="I4615" s="219">
        <f t="shared" si="1508"/>
        <v>469</v>
      </c>
      <c r="J4615" s="219">
        <f t="shared" si="1508"/>
        <v>360</v>
      </c>
      <c r="K4615" s="219">
        <f t="shared" si="1508"/>
        <v>1703</v>
      </c>
      <c r="L4615" s="219">
        <f t="shared" si="1508"/>
        <v>1605</v>
      </c>
      <c r="M4615" s="219">
        <f t="shared" si="1508"/>
        <v>0</v>
      </c>
      <c r="N4615" s="23"/>
      <c r="O4615" s="23"/>
    </row>
    <row r="4616" spans="1:15">
      <c r="A4616" s="1031"/>
      <c r="B4616" s="1003" t="s">
        <v>735</v>
      </c>
      <c r="C4616" s="1014"/>
      <c r="D4616" s="331" t="s">
        <v>736</v>
      </c>
      <c r="E4616" s="154">
        <f t="shared" si="1506"/>
        <v>243</v>
      </c>
      <c r="F4616" s="155">
        <f t="shared" ref="F4616:M4616" si="1509">F4617+F4627</f>
        <v>0</v>
      </c>
      <c r="G4616" s="155">
        <f t="shared" si="1509"/>
        <v>243</v>
      </c>
      <c r="H4616" s="155">
        <f t="shared" si="1509"/>
        <v>0</v>
      </c>
      <c r="I4616" s="155">
        <f t="shared" si="1509"/>
        <v>0</v>
      </c>
      <c r="J4616" s="155">
        <f t="shared" si="1509"/>
        <v>0</v>
      </c>
      <c r="K4616" s="155">
        <f t="shared" si="1509"/>
        <v>0</v>
      </c>
      <c r="L4616" s="155">
        <f t="shared" si="1509"/>
        <v>0</v>
      </c>
      <c r="M4616" s="155">
        <f t="shared" si="1509"/>
        <v>0</v>
      </c>
      <c r="N4616" s="23"/>
      <c r="O4616" s="23"/>
    </row>
    <row r="4617" spans="1:15">
      <c r="A4617" s="1031"/>
      <c r="B4617" s="332" t="s">
        <v>737</v>
      </c>
      <c r="C4617" s="389"/>
      <c r="D4617" s="328" t="s">
        <v>738</v>
      </c>
      <c r="E4617" s="154">
        <f t="shared" si="1506"/>
        <v>243</v>
      </c>
      <c r="F4617" s="155">
        <f t="shared" ref="F4617:M4617" si="1510">F4618+F4623+F4625</f>
        <v>0</v>
      </c>
      <c r="G4617" s="155">
        <f t="shared" si="1510"/>
        <v>243</v>
      </c>
      <c r="H4617" s="155">
        <f t="shared" si="1510"/>
        <v>0</v>
      </c>
      <c r="I4617" s="155">
        <f t="shared" si="1510"/>
        <v>0</v>
      </c>
      <c r="J4617" s="155">
        <f t="shared" si="1510"/>
        <v>0</v>
      </c>
      <c r="K4617" s="155">
        <f t="shared" si="1510"/>
        <v>0</v>
      </c>
      <c r="L4617" s="155">
        <f t="shared" si="1510"/>
        <v>0</v>
      </c>
      <c r="M4617" s="155">
        <f t="shared" si="1510"/>
        <v>0</v>
      </c>
      <c r="N4617" s="23"/>
      <c r="O4617" s="23"/>
    </row>
    <row r="4618" spans="1:15">
      <c r="A4618" s="1031"/>
      <c r="B4618" s="996" t="s">
        <v>739</v>
      </c>
      <c r="C4618" s="389"/>
      <c r="D4618" s="328" t="s">
        <v>740</v>
      </c>
      <c r="E4618" s="154">
        <f t="shared" si="1506"/>
        <v>243</v>
      </c>
      <c r="F4618" s="155">
        <f t="shared" ref="F4618:M4618" si="1511">F4619+F4620+F4621+F4622</f>
        <v>0</v>
      </c>
      <c r="G4618" s="155">
        <f t="shared" si="1511"/>
        <v>243</v>
      </c>
      <c r="H4618" s="155">
        <f t="shared" si="1511"/>
        <v>0</v>
      </c>
      <c r="I4618" s="155">
        <f t="shared" si="1511"/>
        <v>0</v>
      </c>
      <c r="J4618" s="155">
        <f t="shared" si="1511"/>
        <v>0</v>
      </c>
      <c r="K4618" s="155">
        <f t="shared" si="1511"/>
        <v>0</v>
      </c>
      <c r="L4618" s="155">
        <f t="shared" si="1511"/>
        <v>0</v>
      </c>
      <c r="M4618" s="155">
        <f t="shared" si="1511"/>
        <v>0</v>
      </c>
      <c r="N4618" s="23"/>
      <c r="O4618" s="23"/>
    </row>
    <row r="4619" spans="1:15">
      <c r="A4619" s="788"/>
      <c r="B4619" s="425"/>
      <c r="C4619" s="422" t="s">
        <v>741</v>
      </c>
      <c r="D4619" s="423" t="s">
        <v>742</v>
      </c>
      <c r="E4619" s="94">
        <f t="shared" si="1506"/>
        <v>0</v>
      </c>
      <c r="F4619" s="417"/>
      <c r="G4619" s="417">
        <f t="shared" ref="G4619:M4622" si="1512">G1620</f>
        <v>0</v>
      </c>
      <c r="H4619" s="417">
        <f t="shared" si="1512"/>
        <v>0</v>
      </c>
      <c r="I4619" s="417">
        <f t="shared" si="1512"/>
        <v>0</v>
      </c>
      <c r="J4619" s="417">
        <f t="shared" si="1512"/>
        <v>0</v>
      </c>
      <c r="K4619" s="417">
        <f t="shared" si="1512"/>
        <v>0</v>
      </c>
      <c r="L4619" s="417">
        <f t="shared" si="1512"/>
        <v>0</v>
      </c>
      <c r="M4619" s="417">
        <f t="shared" si="1512"/>
        <v>0</v>
      </c>
      <c r="N4619" s="23"/>
      <c r="O4619" s="23"/>
    </row>
    <row r="4620" spans="1:15">
      <c r="A4620" s="788"/>
      <c r="B4620" s="425"/>
      <c r="C4620" s="422" t="s">
        <v>743</v>
      </c>
      <c r="D4620" s="423" t="s">
        <v>744</v>
      </c>
      <c r="E4620" s="94">
        <f t="shared" si="1506"/>
        <v>0</v>
      </c>
      <c r="F4620" s="417"/>
      <c r="G4620" s="417">
        <f t="shared" si="1512"/>
        <v>0</v>
      </c>
      <c r="H4620" s="417">
        <f t="shared" si="1512"/>
        <v>0</v>
      </c>
      <c r="I4620" s="417">
        <f t="shared" si="1512"/>
        <v>0</v>
      </c>
      <c r="J4620" s="417">
        <f t="shared" si="1512"/>
        <v>0</v>
      </c>
      <c r="K4620" s="417">
        <f t="shared" si="1512"/>
        <v>0</v>
      </c>
      <c r="L4620" s="417">
        <f t="shared" si="1512"/>
        <v>0</v>
      </c>
      <c r="M4620" s="417">
        <f t="shared" si="1512"/>
        <v>0</v>
      </c>
      <c r="N4620" s="23"/>
      <c r="O4620" s="23"/>
    </row>
    <row r="4621" spans="1:15">
      <c r="A4621" s="788"/>
      <c r="B4621" s="425"/>
      <c r="C4621" s="428" t="s">
        <v>745</v>
      </c>
      <c r="D4621" s="423" t="s">
        <v>746</v>
      </c>
      <c r="E4621" s="94">
        <f t="shared" si="1506"/>
        <v>0</v>
      </c>
      <c r="F4621" s="417"/>
      <c r="G4621" s="417">
        <f t="shared" si="1512"/>
        <v>0</v>
      </c>
      <c r="H4621" s="417">
        <f t="shared" si="1512"/>
        <v>0</v>
      </c>
      <c r="I4621" s="417">
        <f t="shared" si="1512"/>
        <v>0</v>
      </c>
      <c r="J4621" s="417">
        <f t="shared" si="1512"/>
        <v>0</v>
      </c>
      <c r="K4621" s="417">
        <f t="shared" si="1512"/>
        <v>0</v>
      </c>
      <c r="L4621" s="417">
        <f t="shared" si="1512"/>
        <v>0</v>
      </c>
      <c r="M4621" s="417">
        <f t="shared" si="1512"/>
        <v>0</v>
      </c>
      <c r="N4621" s="23"/>
      <c r="O4621" s="23"/>
    </row>
    <row r="4622" spans="1:15">
      <c r="A4622" s="788"/>
      <c r="B4622" s="425"/>
      <c r="C4622" s="428" t="s">
        <v>747</v>
      </c>
      <c r="D4622" s="423" t="s">
        <v>748</v>
      </c>
      <c r="E4622" s="94">
        <f t="shared" si="1506"/>
        <v>243</v>
      </c>
      <c r="F4622" s="417"/>
      <c r="G4622" s="417">
        <f t="shared" si="1512"/>
        <v>243</v>
      </c>
      <c r="H4622" s="417">
        <f t="shared" si="1512"/>
        <v>0</v>
      </c>
      <c r="I4622" s="417">
        <f t="shared" si="1512"/>
        <v>0</v>
      </c>
      <c r="J4622" s="417">
        <f t="shared" si="1512"/>
        <v>0</v>
      </c>
      <c r="K4622" s="417">
        <f t="shared" si="1512"/>
        <v>0</v>
      </c>
      <c r="L4622" s="417">
        <f t="shared" si="1512"/>
        <v>0</v>
      </c>
      <c r="M4622" s="417">
        <f t="shared" si="1512"/>
        <v>0</v>
      </c>
      <c r="N4622" s="23"/>
      <c r="O4622" s="23"/>
    </row>
    <row r="4623" spans="1:15">
      <c r="A4623" s="1031"/>
      <c r="B4623" s="392" t="s">
        <v>749</v>
      </c>
      <c r="C4623" s="1014"/>
      <c r="D4623" s="331" t="s">
        <v>750</v>
      </c>
      <c r="E4623" s="154">
        <f t="shared" si="1506"/>
        <v>0</v>
      </c>
      <c r="F4623" s="155">
        <f t="shared" ref="F4623:M4623" si="1513">F4624</f>
        <v>0</v>
      </c>
      <c r="G4623" s="155">
        <f t="shared" si="1513"/>
        <v>0</v>
      </c>
      <c r="H4623" s="155">
        <f t="shared" si="1513"/>
        <v>0</v>
      </c>
      <c r="I4623" s="155">
        <f t="shared" si="1513"/>
        <v>0</v>
      </c>
      <c r="J4623" s="155">
        <f t="shared" si="1513"/>
        <v>0</v>
      </c>
      <c r="K4623" s="155">
        <f t="shared" si="1513"/>
        <v>0</v>
      </c>
      <c r="L4623" s="155">
        <f t="shared" si="1513"/>
        <v>0</v>
      </c>
      <c r="M4623" s="155">
        <f t="shared" si="1513"/>
        <v>0</v>
      </c>
      <c r="N4623" s="23"/>
      <c r="O4623" s="23"/>
    </row>
    <row r="4624" spans="1:15" ht="10.5" customHeight="1">
      <c r="A4624" s="413"/>
      <c r="B4624" s="425"/>
      <c r="C4624" s="428" t="s">
        <v>751</v>
      </c>
      <c r="D4624" s="423" t="s">
        <v>752</v>
      </c>
      <c r="E4624" s="9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753</v>
      </c>
      <c r="C4625" s="462"/>
      <c r="D4625" s="439" t="s">
        <v>754</v>
      </c>
      <c r="E4625" s="94">
        <f t="shared" si="1506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755</v>
      </c>
      <c r="C4627" s="1014"/>
      <c r="D4627" s="331" t="s">
        <v>756</v>
      </c>
      <c r="E4627" s="154">
        <f t="shared" si="1506"/>
        <v>0</v>
      </c>
      <c r="F4627" s="155">
        <f t="shared" ref="F4627:M4628" si="1514">F4628</f>
        <v>0</v>
      </c>
      <c r="G4627" s="155">
        <f t="shared" si="1514"/>
        <v>0</v>
      </c>
      <c r="H4627" s="155">
        <f t="shared" si="1514"/>
        <v>0</v>
      </c>
      <c r="I4627" s="155">
        <f t="shared" si="1514"/>
        <v>0</v>
      </c>
      <c r="J4627" s="155">
        <f t="shared" si="1514"/>
        <v>0</v>
      </c>
      <c r="K4627" s="155">
        <f t="shared" si="1514"/>
        <v>0</v>
      </c>
      <c r="L4627" s="155">
        <f t="shared" si="1514"/>
        <v>0</v>
      </c>
      <c r="M4627" s="155">
        <f t="shared" si="1514"/>
        <v>0</v>
      </c>
      <c r="N4627" s="23"/>
      <c r="O4627" s="23"/>
    </row>
    <row r="4628" spans="1:15">
      <c r="A4628" s="413"/>
      <c r="B4628" s="514" t="s">
        <v>757</v>
      </c>
      <c r="C4628" s="515"/>
      <c r="D4628" s="439" t="s">
        <v>758</v>
      </c>
      <c r="E4628" s="94">
        <f t="shared" si="1506"/>
        <v>0</v>
      </c>
      <c r="F4628" s="63">
        <f t="shared" si="1514"/>
        <v>0</v>
      </c>
      <c r="G4628" s="63">
        <f t="shared" si="1514"/>
        <v>0</v>
      </c>
      <c r="H4628" s="63">
        <f t="shared" si="1514"/>
        <v>0</v>
      </c>
      <c r="I4628" s="63">
        <f t="shared" si="1514"/>
        <v>0</v>
      </c>
      <c r="J4628" s="63">
        <f t="shared" si="1514"/>
        <v>0</v>
      </c>
      <c r="K4628" s="63">
        <f t="shared" si="1514"/>
        <v>0</v>
      </c>
      <c r="L4628" s="63">
        <f t="shared" si="1514"/>
        <v>0</v>
      </c>
      <c r="M4628" s="63">
        <f t="shared" si="1514"/>
        <v>0</v>
      </c>
      <c r="N4628" s="23"/>
      <c r="O4628" s="23"/>
    </row>
    <row r="4629" spans="1:15">
      <c r="A4629" s="413"/>
      <c r="B4629" s="430"/>
      <c r="C4629" s="428" t="s">
        <v>759</v>
      </c>
      <c r="D4629" s="439" t="s">
        <v>760</v>
      </c>
      <c r="E4629" s="9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643</v>
      </c>
      <c r="C4631" s="1014"/>
      <c r="D4631" s="331" t="s">
        <v>644</v>
      </c>
      <c r="E4631" s="154">
        <f t="shared" si="1506"/>
        <v>0</v>
      </c>
      <c r="F4631" s="155">
        <f t="shared" ref="F4631:M4631" si="1515">F4632</f>
        <v>0</v>
      </c>
      <c r="G4631" s="155">
        <f t="shared" si="1515"/>
        <v>0</v>
      </c>
      <c r="H4631" s="155">
        <f t="shared" si="1515"/>
        <v>0</v>
      </c>
      <c r="I4631" s="155">
        <f t="shared" si="1515"/>
        <v>0</v>
      </c>
      <c r="J4631" s="155">
        <f t="shared" si="1515"/>
        <v>0</v>
      </c>
      <c r="K4631" s="155">
        <f t="shared" si="1515"/>
        <v>0</v>
      </c>
      <c r="L4631" s="155">
        <f t="shared" si="1515"/>
        <v>0</v>
      </c>
      <c r="M4631" s="155">
        <f t="shared" si="1515"/>
        <v>0</v>
      </c>
      <c r="N4631" s="23"/>
      <c r="O4631" s="23"/>
    </row>
    <row r="4632" spans="1:15">
      <c r="A4632" s="413"/>
      <c r="B4632" s="425" t="s">
        <v>645</v>
      </c>
      <c r="C4632" s="462"/>
      <c r="D4632" s="439" t="s">
        <v>646</v>
      </c>
      <c r="E4632" s="94">
        <f t="shared" si="1506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776</v>
      </c>
      <c r="B4633" s="517"/>
      <c r="C4633" s="517"/>
      <c r="D4633" s="518"/>
      <c r="E4633" s="94">
        <f t="shared" si="1506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833</v>
      </c>
      <c r="C4634" s="1046"/>
      <c r="D4634" s="522" t="s">
        <v>834</v>
      </c>
      <c r="E4634" s="154">
        <f t="shared" si="1506"/>
        <v>0</v>
      </c>
      <c r="F4634" s="155">
        <f t="shared" ref="F4634:M4634" si="1516">F4635+F4636</f>
        <v>0</v>
      </c>
      <c r="G4634" s="155">
        <f t="shared" si="1516"/>
        <v>0</v>
      </c>
      <c r="H4634" s="155">
        <f t="shared" si="1516"/>
        <v>0</v>
      </c>
      <c r="I4634" s="155">
        <f t="shared" si="1516"/>
        <v>0</v>
      </c>
      <c r="J4634" s="155">
        <f t="shared" si="1516"/>
        <v>0</v>
      </c>
      <c r="K4634" s="155">
        <f t="shared" si="1516"/>
        <v>0</v>
      </c>
      <c r="L4634" s="155">
        <f t="shared" si="1516"/>
        <v>0</v>
      </c>
      <c r="M4634" s="155">
        <f t="shared" si="1516"/>
        <v>0</v>
      </c>
      <c r="N4634" s="23"/>
      <c r="O4634" s="23"/>
    </row>
    <row r="4635" spans="1:15">
      <c r="A4635" s="519"/>
      <c r="B4635" s="789"/>
      <c r="C4635" s="789" t="s">
        <v>835</v>
      </c>
      <c r="D4635" s="524" t="s">
        <v>836</v>
      </c>
      <c r="E4635" s="94">
        <f t="shared" si="1506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837</v>
      </c>
      <c r="D4636" s="524" t="s">
        <v>838</v>
      </c>
      <c r="E4636" s="94">
        <f t="shared" si="1506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839</v>
      </c>
      <c r="C4637" s="1047"/>
      <c r="D4637" s="522" t="s">
        <v>840</v>
      </c>
      <c r="E4637" s="154">
        <f t="shared" si="1506"/>
        <v>0</v>
      </c>
      <c r="F4637" s="155">
        <f t="shared" ref="F4637:M4637" si="1517">F4638+F4639+F4640</f>
        <v>0</v>
      </c>
      <c r="G4637" s="155">
        <f t="shared" si="1517"/>
        <v>0</v>
      </c>
      <c r="H4637" s="155">
        <f t="shared" si="1517"/>
        <v>0</v>
      </c>
      <c r="I4637" s="155">
        <f t="shared" si="1517"/>
        <v>0</v>
      </c>
      <c r="J4637" s="155">
        <f t="shared" si="1517"/>
        <v>0</v>
      </c>
      <c r="K4637" s="155">
        <f t="shared" si="1517"/>
        <v>0</v>
      </c>
      <c r="L4637" s="155">
        <f t="shared" si="1517"/>
        <v>0</v>
      </c>
      <c r="M4637" s="155">
        <f t="shared" si="1517"/>
        <v>0</v>
      </c>
      <c r="N4637" s="23"/>
      <c r="O4637" s="23"/>
    </row>
    <row r="4638" spans="1:15">
      <c r="A4638" s="519"/>
      <c r="B4638" s="789"/>
      <c r="C4638" s="523" t="s">
        <v>841</v>
      </c>
      <c r="D4638" s="524" t="s">
        <v>842</v>
      </c>
      <c r="E4638" s="94">
        <f t="shared" si="1506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843</v>
      </c>
      <c r="D4639" s="524" t="s">
        <v>844</v>
      </c>
      <c r="E4639" s="94">
        <f t="shared" si="1506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845</v>
      </c>
      <c r="D4640" s="524" t="s">
        <v>846</v>
      </c>
      <c r="E4640" s="94">
        <f t="shared" si="1506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847</v>
      </c>
      <c r="C4641" s="523"/>
      <c r="D4641" s="518" t="s">
        <v>848</v>
      </c>
      <c r="E4641" s="94">
        <f t="shared" si="1506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849</v>
      </c>
      <c r="C4642" s="1048"/>
      <c r="D4642" s="522" t="s">
        <v>850</v>
      </c>
      <c r="E4642" s="154">
        <f t="shared" si="1506"/>
        <v>1950</v>
      </c>
      <c r="F4642" s="155">
        <f t="shared" ref="F4642:M4642" si="1518">F4643</f>
        <v>0</v>
      </c>
      <c r="G4642" s="155">
        <f t="shared" si="1518"/>
        <v>652</v>
      </c>
      <c r="H4642" s="155">
        <f t="shared" si="1518"/>
        <v>469</v>
      </c>
      <c r="I4642" s="155">
        <f t="shared" si="1518"/>
        <v>469</v>
      </c>
      <c r="J4642" s="155">
        <f t="shared" si="1518"/>
        <v>360</v>
      </c>
      <c r="K4642" s="155">
        <f t="shared" si="1518"/>
        <v>1703</v>
      </c>
      <c r="L4642" s="155">
        <f t="shared" si="1518"/>
        <v>1605</v>
      </c>
      <c r="M4642" s="155">
        <f t="shared" si="1518"/>
        <v>0</v>
      </c>
      <c r="N4642" s="23"/>
      <c r="O4642" s="23"/>
    </row>
    <row r="4643" spans="1:15">
      <c r="A4643" s="519"/>
      <c r="B4643" s="523"/>
      <c r="C4643" s="523" t="s">
        <v>851</v>
      </c>
      <c r="D4643" s="524" t="s">
        <v>852</v>
      </c>
      <c r="E4643" s="467">
        <f t="shared" si="1506"/>
        <v>1950</v>
      </c>
      <c r="F4643" s="417"/>
      <c r="G4643" s="417">
        <f>G4577</f>
        <v>652</v>
      </c>
      <c r="H4643" s="417">
        <f t="shared" ref="H4643:M4643" si="1519">H4577</f>
        <v>469</v>
      </c>
      <c r="I4643" s="417">
        <f t="shared" si="1519"/>
        <v>469</v>
      </c>
      <c r="J4643" s="417">
        <f t="shared" si="1519"/>
        <v>360</v>
      </c>
      <c r="K4643" s="417">
        <f t="shared" si="1519"/>
        <v>1703</v>
      </c>
      <c r="L4643" s="417">
        <f t="shared" si="1519"/>
        <v>1605</v>
      </c>
      <c r="M4643" s="417">
        <f t="shared" si="1519"/>
        <v>0</v>
      </c>
      <c r="N4643" s="23"/>
      <c r="O4643" s="23"/>
    </row>
    <row r="4644" spans="1:15">
      <c r="A4644" s="1044"/>
      <c r="B4644" s="520" t="s">
        <v>853</v>
      </c>
      <c r="C4644" s="520"/>
      <c r="D4644" s="522" t="s">
        <v>854</v>
      </c>
      <c r="E4644" s="154">
        <f t="shared" si="1506"/>
        <v>0</v>
      </c>
      <c r="F4644" s="155">
        <f t="shared" ref="F4644:M4644" si="1520">F4645+F4646</f>
        <v>0</v>
      </c>
      <c r="G4644" s="155">
        <f t="shared" si="1520"/>
        <v>0</v>
      </c>
      <c r="H4644" s="155">
        <f t="shared" si="1520"/>
        <v>0</v>
      </c>
      <c r="I4644" s="155">
        <f t="shared" si="1520"/>
        <v>0</v>
      </c>
      <c r="J4644" s="155">
        <f t="shared" si="1520"/>
        <v>0</v>
      </c>
      <c r="K4644" s="155">
        <f t="shared" si="1520"/>
        <v>0</v>
      </c>
      <c r="L4644" s="155">
        <f t="shared" si="1520"/>
        <v>0</v>
      </c>
      <c r="M4644" s="155">
        <f t="shared" si="1520"/>
        <v>0</v>
      </c>
      <c r="N4644" s="23"/>
      <c r="O4644" s="23"/>
    </row>
    <row r="4645" spans="1:15">
      <c r="A4645" s="519"/>
      <c r="B4645" s="523"/>
      <c r="C4645" s="789" t="s">
        <v>855</v>
      </c>
      <c r="D4645" s="524" t="s">
        <v>856</v>
      </c>
      <c r="E4645" s="94">
        <f t="shared" si="1506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857</v>
      </c>
      <c r="D4646" s="524" t="s">
        <v>858</v>
      </c>
      <c r="E4646" s="94">
        <f t="shared" si="1506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859</v>
      </c>
      <c r="C4647" s="567"/>
      <c r="D4647" s="518" t="s">
        <v>860</v>
      </c>
      <c r="E4647" s="94">
        <f t="shared" si="1506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06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861</v>
      </c>
      <c r="B4649" s="796"/>
      <c r="C4649" s="797"/>
      <c r="D4649" s="573" t="s">
        <v>862</v>
      </c>
      <c r="E4649" s="154">
        <f t="shared" si="1506"/>
        <v>18086</v>
      </c>
      <c r="F4649" s="575">
        <f t="shared" ref="F4649:M4649" si="1521">F4706+F4709+F4710</f>
        <v>0</v>
      </c>
      <c r="G4649" s="575">
        <f t="shared" si="1521"/>
        <v>3040</v>
      </c>
      <c r="H4649" s="575">
        <f t="shared" si="1521"/>
        <v>15046</v>
      </c>
      <c r="I4649" s="575">
        <f t="shared" si="1521"/>
        <v>0</v>
      </c>
      <c r="J4649" s="575">
        <f t="shared" si="1521"/>
        <v>0</v>
      </c>
      <c r="K4649" s="575">
        <f t="shared" si="1521"/>
        <v>0</v>
      </c>
      <c r="L4649" s="575">
        <f t="shared" si="1521"/>
        <v>0</v>
      </c>
      <c r="M4649" s="575">
        <f t="shared" si="1521"/>
        <v>0</v>
      </c>
      <c r="N4649" s="23"/>
      <c r="O4649" s="23"/>
    </row>
    <row r="4650" spans="1:15">
      <c r="A4650" s="1324" t="s">
        <v>647</v>
      </c>
      <c r="B4650" s="1325"/>
      <c r="C4650" s="1326"/>
      <c r="D4650" s="477"/>
      <c r="E4650" s="154">
        <f t="shared" si="1506"/>
        <v>18086</v>
      </c>
      <c r="F4650" s="478">
        <f t="shared" ref="F4650:M4651" si="1522">F4651</f>
        <v>0</v>
      </c>
      <c r="G4650" s="478">
        <f>G4651+G4662+G4675+G4703</f>
        <v>3040</v>
      </c>
      <c r="H4650" s="478">
        <f>H4651+H4662+H4675+H4703</f>
        <v>15046</v>
      </c>
      <c r="I4650" s="478">
        <f>I4651+I4662+I4675+I4703</f>
        <v>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650</v>
      </c>
      <c r="C4651" s="1098"/>
      <c r="D4651" s="1013" t="s">
        <v>651</v>
      </c>
      <c r="E4651" s="154">
        <f t="shared" si="1506"/>
        <v>18086</v>
      </c>
      <c r="F4651" s="155">
        <f t="shared" si="1522"/>
        <v>0</v>
      </c>
      <c r="G4651" s="155">
        <f t="shared" si="1522"/>
        <v>3040</v>
      </c>
      <c r="H4651" s="155">
        <f t="shared" si="1522"/>
        <v>15046</v>
      </c>
      <c r="I4651" s="155">
        <f t="shared" si="1522"/>
        <v>0</v>
      </c>
      <c r="J4651" s="155">
        <f t="shared" si="1522"/>
        <v>0</v>
      </c>
      <c r="K4651" s="155">
        <f t="shared" si="1522"/>
        <v>0</v>
      </c>
      <c r="L4651" s="155">
        <f t="shared" si="1522"/>
        <v>0</v>
      </c>
      <c r="M4651" s="155">
        <f t="shared" si="1522"/>
        <v>0</v>
      </c>
      <c r="N4651" s="23"/>
      <c r="O4651" s="23"/>
    </row>
    <row r="4652" spans="1:15">
      <c r="A4652" s="1031"/>
      <c r="B4652" s="352" t="s">
        <v>652</v>
      </c>
      <c r="C4652" s="382"/>
      <c r="D4652" s="331" t="s">
        <v>653</v>
      </c>
      <c r="E4652" s="154">
        <f t="shared" si="1506"/>
        <v>18086</v>
      </c>
      <c r="F4652" s="155">
        <f t="shared" ref="F4652:M4652" si="1523">F4653+F4654+F4655+F4656+F4657+F4658+F4659+F4660</f>
        <v>0</v>
      </c>
      <c r="G4652" s="155">
        <f t="shared" si="1523"/>
        <v>3040</v>
      </c>
      <c r="H4652" s="155">
        <f>H4653+H4654+H4655+H4656+H4657+H4658+H4659+H4660</f>
        <v>15046</v>
      </c>
      <c r="I4652" s="155">
        <f>I4653+I4654+I4655+I4656+I4657+I4658+I4659+I4660</f>
        <v>0</v>
      </c>
      <c r="J4652" s="155">
        <f t="shared" si="1523"/>
        <v>0</v>
      </c>
      <c r="K4652" s="155">
        <f t="shared" si="1523"/>
        <v>0</v>
      </c>
      <c r="L4652" s="155">
        <f t="shared" si="1523"/>
        <v>0</v>
      </c>
      <c r="M4652" s="155">
        <f t="shared" si="1523"/>
        <v>0</v>
      </c>
      <c r="N4652" s="23"/>
      <c r="O4652" s="23"/>
    </row>
    <row r="4653" spans="1:15">
      <c r="A4653" s="413"/>
      <c r="B4653" s="541"/>
      <c r="C4653" s="542" t="s">
        <v>654</v>
      </c>
      <c r="D4653" s="539" t="s">
        <v>655</v>
      </c>
      <c r="E4653" s="217">
        <f t="shared" si="1506"/>
        <v>18086</v>
      </c>
      <c r="F4653" s="218"/>
      <c r="G4653" s="218">
        <f t="shared" ref="G4653:M4653" si="1524">G1717</f>
        <v>3040</v>
      </c>
      <c r="H4653" s="218">
        <f t="shared" si="1524"/>
        <v>15046</v>
      </c>
      <c r="I4653" s="218">
        <f t="shared" si="1524"/>
        <v>0</v>
      </c>
      <c r="J4653" s="218">
        <f t="shared" si="1524"/>
        <v>0</v>
      </c>
      <c r="K4653" s="218">
        <f t="shared" si="1524"/>
        <v>0</v>
      </c>
      <c r="L4653" s="218">
        <f t="shared" si="1524"/>
        <v>0</v>
      </c>
      <c r="M4653" s="218">
        <f t="shared" si="1524"/>
        <v>0</v>
      </c>
      <c r="N4653" s="23"/>
      <c r="O4653" s="23"/>
    </row>
    <row r="4654" spans="1:15" ht="33" customHeight="1">
      <c r="A4654" s="413"/>
      <c r="B4654" s="541"/>
      <c r="C4654" s="543" t="s">
        <v>656</v>
      </c>
      <c r="D4654" s="547" t="s">
        <v>657</v>
      </c>
      <c r="E4654" s="94">
        <f t="shared" si="1506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1">
      <c r="A4655" s="413"/>
      <c r="B4655" s="541"/>
      <c r="C4655" s="543" t="s">
        <v>658</v>
      </c>
      <c r="D4655" s="547" t="s">
        <v>659</v>
      </c>
      <c r="E4655" s="94">
        <f t="shared" si="1506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0.65">
      <c r="A4656" s="413"/>
      <c r="B4656" s="541"/>
      <c r="C4656" s="542" t="s">
        <v>660</v>
      </c>
      <c r="D4656" s="810" t="s">
        <v>661</v>
      </c>
      <c r="E4656" s="94">
        <f t="shared" si="1506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1.35">
      <c r="A4657" s="413"/>
      <c r="B4657" s="545"/>
      <c r="C4657" s="546" t="s">
        <v>662</v>
      </c>
      <c r="D4657" s="547" t="s">
        <v>663</v>
      </c>
      <c r="E4657" s="94">
        <f t="shared" si="1506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20.65">
      <c r="A4658" s="413"/>
      <c r="B4658" s="489"/>
      <c r="C4658" s="490" t="s">
        <v>664</v>
      </c>
      <c r="D4658" s="550" t="s">
        <v>665</v>
      </c>
      <c r="E4658" s="94">
        <f t="shared" ref="E4658:E4721" si="1525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0.65">
      <c r="A4659" s="413"/>
      <c r="B4659" s="492"/>
      <c r="C4659" s="490" t="s">
        <v>666</v>
      </c>
      <c r="D4659" s="490" t="s">
        <v>667</v>
      </c>
      <c r="E4659" s="94">
        <f t="shared" si="1525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668</v>
      </c>
      <c r="D4660" s="423" t="s">
        <v>669</v>
      </c>
      <c r="E4660" s="94">
        <f>G4660+I4660+J4660+H4660</f>
        <v>0</v>
      </c>
      <c r="F4660" s="417"/>
      <c r="G4660" s="458">
        <f t="shared" ref="G4660:M4660" si="1526">G1724</f>
        <v>0</v>
      </c>
      <c r="H4660" s="458">
        <f t="shared" si="1526"/>
        <v>0</v>
      </c>
      <c r="I4660" s="458">
        <f t="shared" si="1526"/>
        <v>0</v>
      </c>
      <c r="J4660" s="458">
        <f t="shared" si="1526"/>
        <v>0</v>
      </c>
      <c r="K4660" s="458">
        <f t="shared" si="1526"/>
        <v>0</v>
      </c>
      <c r="L4660" s="458">
        <f t="shared" si="1526"/>
        <v>0</v>
      </c>
      <c r="M4660" s="458">
        <f t="shared" si="1526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25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674</v>
      </c>
      <c r="C4662" s="1052"/>
      <c r="D4662" s="331" t="s">
        <v>675</v>
      </c>
      <c r="E4662" s="154">
        <f t="shared" si="1525"/>
        <v>0</v>
      </c>
      <c r="F4662" s="155">
        <f t="shared" ref="F4662:M4662" si="1527">F4663</f>
        <v>0</v>
      </c>
      <c r="G4662" s="155">
        <f t="shared" si="1527"/>
        <v>0</v>
      </c>
      <c r="H4662" s="155">
        <f t="shared" si="1527"/>
        <v>0</v>
      </c>
      <c r="I4662" s="155">
        <f t="shared" si="1527"/>
        <v>0</v>
      </c>
      <c r="J4662" s="155">
        <f t="shared" si="1527"/>
        <v>0</v>
      </c>
      <c r="K4662" s="155">
        <f t="shared" si="1527"/>
        <v>0</v>
      </c>
      <c r="L4662" s="155">
        <f t="shared" si="1527"/>
        <v>0</v>
      </c>
      <c r="M4662" s="155">
        <f t="shared" si="1527"/>
        <v>0</v>
      </c>
      <c r="N4662" s="23"/>
      <c r="O4662" s="23"/>
    </row>
    <row r="4663" spans="1:15" ht="13.5" customHeight="1">
      <c r="A4663" s="1031"/>
      <c r="B4663" s="1053" t="s">
        <v>676</v>
      </c>
      <c r="C4663" s="382"/>
      <c r="D4663" s="328" t="s">
        <v>582</v>
      </c>
      <c r="E4663" s="154">
        <f t="shared" si="1525"/>
        <v>0</v>
      </c>
      <c r="F4663" s="155">
        <f t="shared" ref="F4663:M4663" si="1528">F4667+F4668+F4669+F4670+F4671+F4672+F4673</f>
        <v>0</v>
      </c>
      <c r="G4663" s="155">
        <f t="shared" si="1528"/>
        <v>0</v>
      </c>
      <c r="H4663" s="155">
        <f t="shared" si="1528"/>
        <v>0</v>
      </c>
      <c r="I4663" s="155">
        <f t="shared" si="1528"/>
        <v>0</v>
      </c>
      <c r="J4663" s="155">
        <f t="shared" si="1528"/>
        <v>0</v>
      </c>
      <c r="K4663" s="155">
        <f t="shared" si="1528"/>
        <v>0</v>
      </c>
      <c r="L4663" s="155">
        <f t="shared" si="1528"/>
        <v>0</v>
      </c>
      <c r="M4663" s="155">
        <f t="shared" si="1528"/>
        <v>0</v>
      </c>
      <c r="N4663" s="23"/>
      <c r="O4663" s="23"/>
    </row>
    <row r="4664" spans="1:15" hidden="1">
      <c r="A4664" s="1031"/>
      <c r="B4664" s="1054"/>
      <c r="C4664" s="1055" t="s">
        <v>677</v>
      </c>
      <c r="D4664" s="1056" t="s">
        <v>678</v>
      </c>
      <c r="E4664" s="154">
        <f t="shared" si="1525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679</v>
      </c>
      <c r="D4665" s="1056" t="s">
        <v>680</v>
      </c>
      <c r="E4665" s="154">
        <f t="shared" si="152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681</v>
      </c>
      <c r="D4666" s="1056" t="s">
        <v>682</v>
      </c>
      <c r="E4666" s="154">
        <f t="shared" si="152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683</v>
      </c>
      <c r="D4667" s="328" t="s">
        <v>684</v>
      </c>
      <c r="E4667" s="154">
        <f t="shared" si="152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685</v>
      </c>
      <c r="D4668" s="328" t="s">
        <v>686</v>
      </c>
      <c r="E4668" s="154">
        <f t="shared" si="152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687</v>
      </c>
      <c r="D4669" s="328" t="s">
        <v>688</v>
      </c>
      <c r="E4669" s="154">
        <f t="shared" si="152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689</v>
      </c>
      <c r="D4670" s="328" t="s">
        <v>690</v>
      </c>
      <c r="E4670" s="154">
        <f t="shared" si="1525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691</v>
      </c>
      <c r="D4671" s="328" t="s">
        <v>584</v>
      </c>
      <c r="E4671" s="154">
        <f t="shared" si="1525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692</v>
      </c>
      <c r="D4672" s="328" t="s">
        <v>693</v>
      </c>
      <c r="E4672" s="154">
        <f t="shared" si="1525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694</v>
      </c>
      <c r="D4673" s="328" t="s">
        <v>695</v>
      </c>
      <c r="E4673" s="154">
        <f t="shared" si="1525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25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696</v>
      </c>
      <c r="C4675" s="381"/>
      <c r="D4675" s="328" t="s">
        <v>697</v>
      </c>
      <c r="E4675" s="154">
        <f t="shared" si="1525"/>
        <v>0</v>
      </c>
      <c r="F4675" s="155">
        <f t="shared" ref="F4675:M4675" si="1529">F4676+F4677+F4678+F4679+F4680+F4681+F4682+F4683+F4684+F4685+F4686</f>
        <v>0</v>
      </c>
      <c r="G4675" s="155">
        <f t="shared" si="1529"/>
        <v>0</v>
      </c>
      <c r="H4675" s="155"/>
      <c r="I4675" s="155">
        <f t="shared" si="1529"/>
        <v>0</v>
      </c>
      <c r="J4675" s="155">
        <f t="shared" si="1529"/>
        <v>0</v>
      </c>
      <c r="K4675" s="155">
        <f t="shared" si="1529"/>
        <v>0</v>
      </c>
      <c r="L4675" s="155">
        <f t="shared" si="1529"/>
        <v>0</v>
      </c>
      <c r="M4675" s="155">
        <f t="shared" si="1529"/>
        <v>0</v>
      </c>
      <c r="N4675" s="23"/>
      <c r="O4675" s="23"/>
    </row>
    <row r="4676" spans="1:15" hidden="1">
      <c r="A4676" s="1031"/>
      <c r="B4676" s="352" t="s">
        <v>698</v>
      </c>
      <c r="C4676" s="381"/>
      <c r="D4676" s="328" t="s">
        <v>699</v>
      </c>
      <c r="E4676" s="154">
        <f t="shared" si="1525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700</v>
      </c>
      <c r="C4677" s="382"/>
      <c r="D4677" s="328" t="s">
        <v>701</v>
      </c>
      <c r="E4677" s="154">
        <f t="shared" si="1525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702</v>
      </c>
      <c r="C4678" s="381"/>
      <c r="D4678" s="328" t="s">
        <v>703</v>
      </c>
      <c r="E4678" s="154">
        <f t="shared" si="1525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704</v>
      </c>
      <c r="C4679" s="383"/>
      <c r="D4679" s="328" t="s">
        <v>705</v>
      </c>
      <c r="E4679" s="154">
        <f t="shared" si="1525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706</v>
      </c>
      <c r="C4680" s="385"/>
      <c r="D4680" s="328" t="s">
        <v>707</v>
      </c>
      <c r="E4680" s="154">
        <f t="shared" si="1525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708</v>
      </c>
      <c r="C4681" s="382"/>
      <c r="D4681" s="331" t="s">
        <v>709</v>
      </c>
      <c r="E4681" s="154">
        <f t="shared" si="1525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710</v>
      </c>
      <c r="C4682" s="381"/>
      <c r="D4682" s="328" t="s">
        <v>711</v>
      </c>
      <c r="E4682" s="154">
        <f t="shared" si="1525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712</v>
      </c>
      <c r="C4683" s="381"/>
      <c r="D4683" s="328" t="s">
        <v>713</v>
      </c>
      <c r="E4683" s="154">
        <f t="shared" si="1525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714</v>
      </c>
      <c r="C4684" s="1060"/>
      <c r="D4684" s="331" t="s">
        <v>715</v>
      </c>
      <c r="E4684" s="154">
        <f t="shared" si="1525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716</v>
      </c>
      <c r="C4685" s="381"/>
      <c r="D4685" s="328" t="s">
        <v>717</v>
      </c>
      <c r="E4685" s="154">
        <f t="shared" si="1525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718</v>
      </c>
      <c r="C4686" s="1060"/>
      <c r="D4686" s="331" t="s">
        <v>719</v>
      </c>
      <c r="E4686" s="154">
        <f t="shared" si="1525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25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735</v>
      </c>
      <c r="C4688" s="1014"/>
      <c r="D4688" s="331" t="s">
        <v>736</v>
      </c>
      <c r="E4688" s="154">
        <f t="shared" si="1525"/>
        <v>0</v>
      </c>
      <c r="F4688" s="155">
        <f t="shared" ref="F4688:M4688" si="1530">F4689+F4699</f>
        <v>0</v>
      </c>
      <c r="G4688" s="155">
        <f t="shared" si="1530"/>
        <v>0</v>
      </c>
      <c r="H4688" s="155">
        <f t="shared" si="1530"/>
        <v>0</v>
      </c>
      <c r="I4688" s="155">
        <f t="shared" si="1530"/>
        <v>0</v>
      </c>
      <c r="J4688" s="155">
        <f t="shared" si="1530"/>
        <v>0</v>
      </c>
      <c r="K4688" s="155">
        <f t="shared" si="1530"/>
        <v>0</v>
      </c>
      <c r="L4688" s="155">
        <f t="shared" si="1530"/>
        <v>0</v>
      </c>
      <c r="M4688" s="155">
        <f t="shared" si="1530"/>
        <v>0</v>
      </c>
      <c r="N4688" s="23"/>
      <c r="O4688" s="23"/>
    </row>
    <row r="4689" spans="1:15">
      <c r="A4689" s="1031"/>
      <c r="B4689" s="332" t="s">
        <v>1065</v>
      </c>
      <c r="C4689" s="389"/>
      <c r="D4689" s="328" t="s">
        <v>738</v>
      </c>
      <c r="E4689" s="154">
        <f t="shared" si="1525"/>
        <v>0</v>
      </c>
      <c r="F4689" s="155">
        <f t="shared" ref="F4689:M4689" si="1531">F4690+F4695+F4697</f>
        <v>0</v>
      </c>
      <c r="G4689" s="155">
        <f t="shared" si="1531"/>
        <v>0</v>
      </c>
      <c r="H4689" s="155">
        <f t="shared" si="1531"/>
        <v>0</v>
      </c>
      <c r="I4689" s="155">
        <f t="shared" si="1531"/>
        <v>0</v>
      </c>
      <c r="J4689" s="155">
        <f t="shared" si="1531"/>
        <v>0</v>
      </c>
      <c r="K4689" s="155">
        <f t="shared" si="1531"/>
        <v>0</v>
      </c>
      <c r="L4689" s="155">
        <f t="shared" si="1531"/>
        <v>0</v>
      </c>
      <c r="M4689" s="155">
        <f t="shared" si="1531"/>
        <v>0</v>
      </c>
      <c r="N4689" s="23"/>
      <c r="O4689" s="23"/>
    </row>
    <row r="4690" spans="1:15">
      <c r="A4690" s="1031"/>
      <c r="B4690" s="996" t="s">
        <v>739</v>
      </c>
      <c r="C4690" s="389"/>
      <c r="D4690" s="328" t="s">
        <v>740</v>
      </c>
      <c r="E4690" s="154">
        <f t="shared" si="1525"/>
        <v>0</v>
      </c>
      <c r="F4690" s="155">
        <f t="shared" ref="F4690:M4690" si="1532">F4691+F4692+F4693+F4694</f>
        <v>0</v>
      </c>
      <c r="G4690" s="155">
        <f t="shared" si="1532"/>
        <v>0</v>
      </c>
      <c r="H4690" s="155">
        <f t="shared" si="1532"/>
        <v>0</v>
      </c>
      <c r="I4690" s="155">
        <f t="shared" si="1532"/>
        <v>0</v>
      </c>
      <c r="J4690" s="155">
        <f t="shared" si="1532"/>
        <v>0</v>
      </c>
      <c r="K4690" s="155">
        <f t="shared" si="1532"/>
        <v>0</v>
      </c>
      <c r="L4690" s="155">
        <f t="shared" si="1532"/>
        <v>0</v>
      </c>
      <c r="M4690" s="155">
        <f t="shared" si="1532"/>
        <v>0</v>
      </c>
      <c r="N4690" s="23"/>
      <c r="O4690" s="23"/>
    </row>
    <row r="4691" spans="1:15">
      <c r="A4691" s="481"/>
      <c r="B4691" s="430"/>
      <c r="C4691" s="422" t="s">
        <v>741</v>
      </c>
      <c r="D4691" s="439" t="s">
        <v>742</v>
      </c>
      <c r="E4691" s="94">
        <f t="shared" si="1525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743</v>
      </c>
      <c r="D4692" s="439" t="s">
        <v>744</v>
      </c>
      <c r="E4692" s="94">
        <f t="shared" si="1525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745</v>
      </c>
      <c r="D4693" s="439" t="s">
        <v>746</v>
      </c>
      <c r="E4693" s="94">
        <f t="shared" si="1525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747</v>
      </c>
      <c r="D4694" s="439" t="s">
        <v>748</v>
      </c>
      <c r="E4694" s="94">
        <f t="shared" si="1525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749</v>
      </c>
      <c r="C4695" s="1014"/>
      <c r="D4695" s="331" t="s">
        <v>750</v>
      </c>
      <c r="E4695" s="154">
        <f t="shared" si="1525"/>
        <v>0</v>
      </c>
      <c r="F4695" s="155">
        <f t="shared" ref="F4695:M4695" si="1533">F4696</f>
        <v>0</v>
      </c>
      <c r="G4695" s="155">
        <f t="shared" si="1533"/>
        <v>0</v>
      </c>
      <c r="H4695" s="155">
        <f t="shared" si="1533"/>
        <v>0</v>
      </c>
      <c r="I4695" s="155">
        <f t="shared" si="1533"/>
        <v>0</v>
      </c>
      <c r="J4695" s="155">
        <f t="shared" si="1533"/>
        <v>0</v>
      </c>
      <c r="K4695" s="155">
        <f t="shared" si="1533"/>
        <v>0</v>
      </c>
      <c r="L4695" s="155">
        <f t="shared" si="1533"/>
        <v>0</v>
      </c>
      <c r="M4695" s="155">
        <f t="shared" si="1533"/>
        <v>0</v>
      </c>
      <c r="N4695" s="23"/>
      <c r="O4695" s="23"/>
    </row>
    <row r="4696" spans="1:15">
      <c r="A4696" s="481"/>
      <c r="B4696" s="430"/>
      <c r="C4696" s="462" t="s">
        <v>751</v>
      </c>
      <c r="D4696" s="439" t="s">
        <v>752</v>
      </c>
      <c r="E4696" s="94">
        <f t="shared" si="1525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753</v>
      </c>
      <c r="C4697" s="462"/>
      <c r="D4697" s="439" t="s">
        <v>754</v>
      </c>
      <c r="E4697" s="94">
        <f t="shared" si="1525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25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755</v>
      </c>
      <c r="C4699" s="1014"/>
      <c r="D4699" s="331" t="s">
        <v>756</v>
      </c>
      <c r="E4699" s="154">
        <f t="shared" si="1525"/>
        <v>0</v>
      </c>
      <c r="F4699" s="155">
        <f t="shared" ref="F4699:M4700" si="1534">F4700</f>
        <v>0</v>
      </c>
      <c r="G4699" s="155">
        <f t="shared" si="1534"/>
        <v>0</v>
      </c>
      <c r="H4699" s="155">
        <f t="shared" si="1534"/>
        <v>0</v>
      </c>
      <c r="I4699" s="155">
        <f t="shared" si="1534"/>
        <v>0</v>
      </c>
      <c r="J4699" s="155">
        <f t="shared" si="1534"/>
        <v>0</v>
      </c>
      <c r="K4699" s="155">
        <f t="shared" si="1534"/>
        <v>0</v>
      </c>
      <c r="L4699" s="155">
        <f t="shared" si="1534"/>
        <v>0</v>
      </c>
      <c r="M4699" s="155">
        <f t="shared" si="1534"/>
        <v>0</v>
      </c>
      <c r="N4699" s="23"/>
      <c r="O4699" s="23"/>
    </row>
    <row r="4700" spans="1:15">
      <c r="A4700" s="1031"/>
      <c r="B4700" s="1063" t="s">
        <v>757</v>
      </c>
      <c r="C4700" s="1064"/>
      <c r="D4700" s="331" t="s">
        <v>758</v>
      </c>
      <c r="E4700" s="154">
        <f t="shared" si="1525"/>
        <v>0</v>
      </c>
      <c r="F4700" s="155">
        <f t="shared" si="1534"/>
        <v>0</v>
      </c>
      <c r="G4700" s="155">
        <f t="shared" si="1534"/>
        <v>0</v>
      </c>
      <c r="H4700" s="155">
        <f t="shared" si="1534"/>
        <v>0</v>
      </c>
      <c r="I4700" s="155">
        <f t="shared" si="1534"/>
        <v>0</v>
      </c>
      <c r="J4700" s="155">
        <f t="shared" si="1534"/>
        <v>0</v>
      </c>
      <c r="K4700" s="155">
        <f t="shared" si="1534"/>
        <v>0</v>
      </c>
      <c r="L4700" s="155">
        <f t="shared" si="1534"/>
        <v>0</v>
      </c>
      <c r="M4700" s="155">
        <f t="shared" si="1534"/>
        <v>0</v>
      </c>
      <c r="N4700" s="23"/>
      <c r="O4700" s="23"/>
    </row>
    <row r="4701" spans="1:15">
      <c r="A4701" s="481"/>
      <c r="B4701" s="430"/>
      <c r="C4701" s="462" t="s">
        <v>759</v>
      </c>
      <c r="D4701" s="439" t="s">
        <v>760</v>
      </c>
      <c r="E4701" s="94">
        <f t="shared" si="1525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25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643</v>
      </c>
      <c r="C4703" s="1014"/>
      <c r="D4703" s="331" t="s">
        <v>644</v>
      </c>
      <c r="E4703" s="94">
        <f t="shared" si="1525"/>
        <v>0</v>
      </c>
      <c r="F4703" s="155">
        <f t="shared" ref="F4703:M4703" si="1535">F4704</f>
        <v>0</v>
      </c>
      <c r="G4703" s="155">
        <f t="shared" si="1535"/>
        <v>0</v>
      </c>
      <c r="H4703" s="155">
        <f t="shared" si="1535"/>
        <v>0</v>
      </c>
      <c r="I4703" s="155">
        <f t="shared" si="1535"/>
        <v>0</v>
      </c>
      <c r="J4703" s="155">
        <f t="shared" si="1535"/>
        <v>0</v>
      </c>
      <c r="K4703" s="155">
        <f t="shared" si="1535"/>
        <v>0</v>
      </c>
      <c r="L4703" s="155">
        <f t="shared" si="1535"/>
        <v>0</v>
      </c>
      <c r="M4703" s="155">
        <f t="shared" si="1535"/>
        <v>0</v>
      </c>
      <c r="N4703" s="23"/>
      <c r="O4703" s="23"/>
    </row>
    <row r="4704" spans="1:15">
      <c r="A4704" s="413"/>
      <c r="B4704" s="425" t="s">
        <v>645</v>
      </c>
      <c r="C4704" s="462"/>
      <c r="D4704" s="423" t="s">
        <v>646</v>
      </c>
      <c r="E4704" s="94">
        <f t="shared" si="1525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776</v>
      </c>
      <c r="B4705" s="517"/>
      <c r="C4705" s="517"/>
      <c r="D4705" s="518"/>
      <c r="E4705" s="94">
        <f t="shared" si="1525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864</v>
      </c>
      <c r="C4706" s="567"/>
      <c r="D4706" s="518" t="s">
        <v>865</v>
      </c>
      <c r="E4706" s="154">
        <f t="shared" si="1525"/>
        <v>18086</v>
      </c>
      <c r="F4706" s="155">
        <f t="shared" ref="F4706:M4706" si="1536">F4707+F4708</f>
        <v>0</v>
      </c>
      <c r="G4706" s="155">
        <f t="shared" si="1536"/>
        <v>3040</v>
      </c>
      <c r="H4706" s="155">
        <f t="shared" si="1536"/>
        <v>15046</v>
      </c>
      <c r="I4706" s="155">
        <f t="shared" si="1536"/>
        <v>0</v>
      </c>
      <c r="J4706" s="155">
        <f t="shared" si="1536"/>
        <v>0</v>
      </c>
      <c r="K4706" s="155">
        <f t="shared" si="1536"/>
        <v>0</v>
      </c>
      <c r="L4706" s="155">
        <f t="shared" si="1536"/>
        <v>0</v>
      </c>
      <c r="M4706" s="155">
        <f t="shared" si="1536"/>
        <v>0</v>
      </c>
      <c r="N4706" s="23"/>
      <c r="O4706" s="23"/>
    </row>
    <row r="4707" spans="1:15">
      <c r="A4707" s="829"/>
      <c r="B4707" s="567"/>
      <c r="C4707" s="567" t="s">
        <v>866</v>
      </c>
      <c r="D4707" s="524" t="s">
        <v>867</v>
      </c>
      <c r="E4707" s="94">
        <f t="shared" si="1525"/>
        <v>18086</v>
      </c>
      <c r="F4707" s="63"/>
      <c r="G4707" s="63">
        <f>G4660+G4653</f>
        <v>3040</v>
      </c>
      <c r="H4707" s="63">
        <f t="shared" ref="H4707:M4707" si="1537">H4660+H4653</f>
        <v>15046</v>
      </c>
      <c r="I4707" s="63">
        <f t="shared" si="1537"/>
        <v>0</v>
      </c>
      <c r="J4707" s="63">
        <f t="shared" si="1537"/>
        <v>0</v>
      </c>
      <c r="K4707" s="63">
        <f t="shared" si="1537"/>
        <v>0</v>
      </c>
      <c r="L4707" s="63">
        <f t="shared" si="1537"/>
        <v>0</v>
      </c>
      <c r="M4707" s="63">
        <f t="shared" si="1537"/>
        <v>0</v>
      </c>
      <c r="N4707" s="23"/>
      <c r="O4707" s="23"/>
    </row>
    <row r="4708" spans="1:15">
      <c r="A4708" s="829"/>
      <c r="B4708" s="567"/>
      <c r="C4708" s="567" t="s">
        <v>868</v>
      </c>
      <c r="D4708" s="524" t="s">
        <v>869</v>
      </c>
      <c r="E4708" s="94">
        <f t="shared" si="1525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870</v>
      </c>
      <c r="C4709" s="567"/>
      <c r="D4709" s="518" t="s">
        <v>871</v>
      </c>
      <c r="E4709" s="94">
        <f t="shared" si="1525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872</v>
      </c>
      <c r="C4710" s="523"/>
      <c r="D4710" s="518" t="s">
        <v>873</v>
      </c>
      <c r="E4710" s="154">
        <f t="shared" si="1525"/>
        <v>0</v>
      </c>
      <c r="F4710" s="155">
        <f t="shared" ref="F4710:M4710" si="1538">F4711</f>
        <v>0</v>
      </c>
      <c r="G4710" s="155">
        <f t="shared" si="1538"/>
        <v>0</v>
      </c>
      <c r="H4710" s="155">
        <f t="shared" si="1538"/>
        <v>0</v>
      </c>
      <c r="I4710" s="155">
        <f t="shared" si="1538"/>
        <v>0</v>
      </c>
      <c r="J4710" s="155">
        <f t="shared" si="1538"/>
        <v>0</v>
      </c>
      <c r="K4710" s="155">
        <f>K4711</f>
        <v>0</v>
      </c>
      <c r="L4710" s="155">
        <f t="shared" si="1538"/>
        <v>0</v>
      </c>
      <c r="M4710" s="155">
        <f t="shared" si="1538"/>
        <v>0</v>
      </c>
      <c r="N4710" s="23"/>
      <c r="O4710" s="23"/>
    </row>
    <row r="4711" spans="1:15">
      <c r="A4711" s="519"/>
      <c r="B4711" s="523"/>
      <c r="C4711" s="567" t="s">
        <v>874</v>
      </c>
      <c r="D4711" s="524" t="s">
        <v>875</v>
      </c>
      <c r="E4711" s="154">
        <f t="shared" si="1525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25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876</v>
      </c>
      <c r="B4713" s="830"/>
      <c r="C4713" s="831"/>
      <c r="D4713" s="573" t="s">
        <v>877</v>
      </c>
      <c r="E4713" s="100">
        <f t="shared" si="1525"/>
        <v>47475.37</v>
      </c>
      <c r="F4713" s="575">
        <f t="shared" ref="F4713:M4713" si="1539">F4772+F4782+F4786+F4787</f>
        <v>0</v>
      </c>
      <c r="G4713" s="575">
        <f t="shared" si="1539"/>
        <v>44173</v>
      </c>
      <c r="H4713" s="575">
        <f t="shared" si="1539"/>
        <v>3302.37</v>
      </c>
      <c r="I4713" s="575">
        <f t="shared" si="1539"/>
        <v>0</v>
      </c>
      <c r="J4713" s="575">
        <f t="shared" si="1539"/>
        <v>0</v>
      </c>
      <c r="K4713" s="575">
        <f t="shared" si="1539"/>
        <v>174</v>
      </c>
      <c r="L4713" s="575">
        <f t="shared" si="1539"/>
        <v>174</v>
      </c>
      <c r="M4713" s="575">
        <f t="shared" si="1539"/>
        <v>174</v>
      </c>
      <c r="N4713" s="23"/>
      <c r="O4713" s="23"/>
    </row>
    <row r="4714" spans="1:15">
      <c r="A4714" s="1324" t="s">
        <v>647</v>
      </c>
      <c r="B4714" s="1325"/>
      <c r="C4714" s="1326"/>
      <c r="D4714" s="477"/>
      <c r="E4714" s="154">
        <f t="shared" si="1525"/>
        <v>47475.37</v>
      </c>
      <c r="F4714" s="478">
        <f>F4726+F4754</f>
        <v>0</v>
      </c>
      <c r="G4714" s="478">
        <f t="shared" ref="G4714:M4714" si="1540">G4715+G4726+G4739+G4754+G4752</f>
        <v>44173</v>
      </c>
      <c r="H4714" s="478">
        <f t="shared" si="1540"/>
        <v>3302.37</v>
      </c>
      <c r="I4714" s="478">
        <f t="shared" si="1540"/>
        <v>0</v>
      </c>
      <c r="J4714" s="478">
        <f t="shared" si="1540"/>
        <v>0</v>
      </c>
      <c r="K4714" s="478">
        <f t="shared" si="1540"/>
        <v>174</v>
      </c>
      <c r="L4714" s="478">
        <f t="shared" si="1540"/>
        <v>174</v>
      </c>
      <c r="M4714" s="478">
        <f t="shared" si="1540"/>
        <v>174</v>
      </c>
      <c r="N4714" s="23"/>
      <c r="O4714" s="23"/>
    </row>
    <row r="4715" spans="1:15">
      <c r="A4715" s="1031"/>
      <c r="B4715" s="1097" t="s">
        <v>650</v>
      </c>
      <c r="C4715" s="1098"/>
      <c r="D4715" s="1013" t="s">
        <v>651</v>
      </c>
      <c r="E4715" s="154">
        <f t="shared" si="1525"/>
        <v>47141.37</v>
      </c>
      <c r="F4715" s="155">
        <f t="shared" ref="F4715:M4715" si="1541">F4716</f>
        <v>0</v>
      </c>
      <c r="G4715" s="155">
        <f t="shared" si="1541"/>
        <v>43839</v>
      </c>
      <c r="H4715" s="155">
        <f t="shared" si="1541"/>
        <v>3302.37</v>
      </c>
      <c r="I4715" s="155">
        <f t="shared" si="1541"/>
        <v>0</v>
      </c>
      <c r="J4715" s="155">
        <f t="shared" si="1541"/>
        <v>0</v>
      </c>
      <c r="K4715" s="155">
        <f t="shared" si="1541"/>
        <v>0</v>
      </c>
      <c r="L4715" s="155">
        <f t="shared" si="1541"/>
        <v>0</v>
      </c>
      <c r="M4715" s="155">
        <f t="shared" si="1541"/>
        <v>0</v>
      </c>
      <c r="N4715" s="23"/>
      <c r="O4715" s="23"/>
    </row>
    <row r="4716" spans="1:15">
      <c r="A4716" s="1031"/>
      <c r="B4716" s="352" t="s">
        <v>918</v>
      </c>
      <c r="C4716" s="382"/>
      <c r="D4716" s="331" t="s">
        <v>653</v>
      </c>
      <c r="E4716" s="154">
        <f t="shared" si="1525"/>
        <v>47141.37</v>
      </c>
      <c r="F4716" s="155">
        <f t="shared" ref="F4716:M4716" si="1542">F4717+F4718+F4719+F4720+F4721+F4722+F4723+F4724</f>
        <v>0</v>
      </c>
      <c r="G4716" s="155">
        <f t="shared" si="1542"/>
        <v>43839</v>
      </c>
      <c r="H4716" s="155">
        <f t="shared" si="1542"/>
        <v>3302.37</v>
      </c>
      <c r="I4716" s="155">
        <f t="shared" si="1542"/>
        <v>0</v>
      </c>
      <c r="J4716" s="155">
        <f t="shared" si="1542"/>
        <v>0</v>
      </c>
      <c r="K4716" s="155">
        <f t="shared" si="1542"/>
        <v>0</v>
      </c>
      <c r="L4716" s="155">
        <f t="shared" si="1542"/>
        <v>0</v>
      </c>
      <c r="M4716" s="155">
        <f t="shared" si="1542"/>
        <v>0</v>
      </c>
      <c r="N4716" s="23"/>
      <c r="O4716" s="23"/>
    </row>
    <row r="4717" spans="1:15" hidden="1">
      <c r="A4717" s="413"/>
      <c r="B4717" s="541"/>
      <c r="C4717" s="542" t="s">
        <v>654</v>
      </c>
      <c r="D4717" s="539" t="s">
        <v>655</v>
      </c>
      <c r="E4717" s="154">
        <f t="shared" si="1525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1.35" hidden="1">
      <c r="A4718" s="413"/>
      <c r="B4718" s="541"/>
      <c r="C4718" s="543" t="s">
        <v>656</v>
      </c>
      <c r="D4718" s="544" t="s">
        <v>657</v>
      </c>
      <c r="E4718" s="154">
        <f t="shared" si="1525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1" hidden="1">
      <c r="A4719" s="413"/>
      <c r="B4719" s="541"/>
      <c r="C4719" s="543" t="s">
        <v>658</v>
      </c>
      <c r="D4719" s="544" t="s">
        <v>659</v>
      </c>
      <c r="E4719" s="154">
        <f t="shared" si="1525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0.65" hidden="1">
      <c r="A4720" s="413"/>
      <c r="B4720" s="541"/>
      <c r="C4720" s="542" t="s">
        <v>660</v>
      </c>
      <c r="D4720" s="539" t="s">
        <v>661</v>
      </c>
      <c r="E4720" s="154">
        <f t="shared" si="1525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1.35" hidden="1">
      <c r="A4721" s="413"/>
      <c r="B4721" s="545"/>
      <c r="C4721" s="546" t="s">
        <v>662</v>
      </c>
      <c r="D4721" s="547" t="s">
        <v>663</v>
      </c>
      <c r="E4721" s="154">
        <f t="shared" si="1525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20.65" hidden="1">
      <c r="A4722" s="413"/>
      <c r="B4722" s="489"/>
      <c r="C4722" s="490" t="s">
        <v>664</v>
      </c>
      <c r="D4722" s="548" t="s">
        <v>665</v>
      </c>
      <c r="E4722" s="154">
        <f t="shared" ref="E4722:E4787" si="1543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0.65" hidden="1">
      <c r="A4723" s="413"/>
      <c r="B4723" s="549"/>
      <c r="C4723" s="550" t="s">
        <v>666</v>
      </c>
      <c r="D4723" s="551" t="s">
        <v>667</v>
      </c>
      <c r="E4723" s="154">
        <f t="shared" si="1543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1061</v>
      </c>
      <c r="D4724" s="331" t="s">
        <v>671</v>
      </c>
      <c r="E4724" s="154">
        <f t="shared" si="1543"/>
        <v>47141.37</v>
      </c>
      <c r="F4724" s="63"/>
      <c r="G4724" s="218">
        <f t="shared" ref="G4724:M4724" si="1544">G1853</f>
        <v>43839</v>
      </c>
      <c r="H4724" s="218">
        <f t="shared" si="1544"/>
        <v>3302.37</v>
      </c>
      <c r="I4724" s="218">
        <f t="shared" si="1544"/>
        <v>0</v>
      </c>
      <c r="J4724" s="218">
        <f t="shared" si="1544"/>
        <v>0</v>
      </c>
      <c r="K4724" s="218">
        <f t="shared" si="1544"/>
        <v>0</v>
      </c>
      <c r="L4724" s="218">
        <f t="shared" si="1544"/>
        <v>0</v>
      </c>
      <c r="M4724" s="218">
        <f t="shared" si="1544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43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674</v>
      </c>
      <c r="C4726" s="1052"/>
      <c r="D4726" s="331" t="s">
        <v>675</v>
      </c>
      <c r="E4726" s="154">
        <f t="shared" si="1543"/>
        <v>0</v>
      </c>
      <c r="F4726" s="155">
        <f t="shared" ref="F4726:M4726" si="1545">F4727</f>
        <v>0</v>
      </c>
      <c r="G4726" s="155">
        <f t="shared" si="1545"/>
        <v>0</v>
      </c>
      <c r="H4726" s="155">
        <f t="shared" si="1545"/>
        <v>0</v>
      </c>
      <c r="I4726" s="155">
        <f t="shared" si="1545"/>
        <v>0</v>
      </c>
      <c r="J4726" s="155">
        <f t="shared" si="1545"/>
        <v>0</v>
      </c>
      <c r="K4726" s="155">
        <f t="shared" si="1545"/>
        <v>0</v>
      </c>
      <c r="L4726" s="155">
        <f t="shared" si="1545"/>
        <v>0</v>
      </c>
      <c r="M4726" s="155">
        <f t="shared" si="1545"/>
        <v>0</v>
      </c>
      <c r="N4726" s="23"/>
      <c r="O4726" s="23"/>
    </row>
    <row r="4727" spans="1:15">
      <c r="A4727" s="413"/>
      <c r="B4727" s="1053" t="s">
        <v>676</v>
      </c>
      <c r="C4727" s="382"/>
      <c r="D4727" s="328" t="s">
        <v>582</v>
      </c>
      <c r="E4727" s="154">
        <f t="shared" si="1543"/>
        <v>0</v>
      </c>
      <c r="F4727" s="155">
        <f t="shared" ref="F4727:M4727" si="1546">F4731+F4732+F4733+F4734+F4735+F4736+F4737</f>
        <v>0</v>
      </c>
      <c r="G4727" s="155">
        <f t="shared" si="1546"/>
        <v>0</v>
      </c>
      <c r="H4727" s="155">
        <f t="shared" si="1546"/>
        <v>0</v>
      </c>
      <c r="I4727" s="155">
        <f t="shared" si="1546"/>
        <v>0</v>
      </c>
      <c r="J4727" s="155">
        <f t="shared" si="1546"/>
        <v>0</v>
      </c>
      <c r="K4727" s="155">
        <f t="shared" si="1546"/>
        <v>0</v>
      </c>
      <c r="L4727" s="155">
        <f t="shared" si="1546"/>
        <v>0</v>
      </c>
      <c r="M4727" s="155">
        <f t="shared" si="1546"/>
        <v>0</v>
      </c>
      <c r="N4727" s="23"/>
      <c r="O4727" s="23"/>
    </row>
    <row r="4728" spans="1:15" ht="0.75" customHeight="1">
      <c r="A4728" s="481"/>
      <c r="B4728" s="498"/>
      <c r="C4728" s="454" t="s">
        <v>677</v>
      </c>
      <c r="D4728" s="558" t="s">
        <v>678</v>
      </c>
      <c r="E4728" s="94">
        <f t="shared" si="1543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679</v>
      </c>
      <c r="D4729" s="558" t="s">
        <v>680</v>
      </c>
      <c r="E4729" s="94">
        <f t="shared" si="1543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681</v>
      </c>
      <c r="D4730" s="558" t="s">
        <v>682</v>
      </c>
      <c r="E4730" s="94">
        <f t="shared" si="1543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683</v>
      </c>
      <c r="D4731" s="423" t="s">
        <v>684</v>
      </c>
      <c r="E4731" s="94">
        <f t="shared" si="1543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685</v>
      </c>
      <c r="D4732" s="423" t="s">
        <v>686</v>
      </c>
      <c r="E4732" s="94">
        <f t="shared" si="1543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687</v>
      </c>
      <c r="D4733" s="423" t="s">
        <v>688</v>
      </c>
      <c r="E4733" s="94">
        <f t="shared" si="1543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689</v>
      </c>
      <c r="D4734" s="423" t="s">
        <v>690</v>
      </c>
      <c r="E4734" s="94">
        <f t="shared" si="1543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679</v>
      </c>
      <c r="D4735" s="423" t="s">
        <v>680</v>
      </c>
      <c r="E4735" s="94">
        <f t="shared" si="1543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692</v>
      </c>
      <c r="D4736" s="423" t="s">
        <v>693</v>
      </c>
      <c r="E4736" s="94">
        <f t="shared" si="1543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694</v>
      </c>
      <c r="D4737" s="423" t="s">
        <v>695</v>
      </c>
      <c r="E4737" s="94">
        <f t="shared" si="1543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43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696</v>
      </c>
      <c r="C4739" s="381"/>
      <c r="D4739" s="328" t="s">
        <v>697</v>
      </c>
      <c r="E4739" s="154">
        <f t="shared" si="1543"/>
        <v>217</v>
      </c>
      <c r="F4739" s="155">
        <f t="shared" ref="F4739" si="1547">F4740+F4741+F4742+F4743+F4744+F4745+F4746+F4747+F4748+F4749+F4750</f>
        <v>0</v>
      </c>
      <c r="G4739" s="155">
        <f t="shared" ref="G4739:M4739" si="1548">G4740+G4741+G4742+G4743+G4744+G4745+G4746+G4747+G4748+G4749+G4750+G4751</f>
        <v>217</v>
      </c>
      <c r="H4739" s="155">
        <f t="shared" si="1548"/>
        <v>0</v>
      </c>
      <c r="I4739" s="155">
        <f t="shared" si="1548"/>
        <v>0</v>
      </c>
      <c r="J4739" s="155">
        <f t="shared" si="1548"/>
        <v>0</v>
      </c>
      <c r="K4739" s="155">
        <f t="shared" si="1548"/>
        <v>174</v>
      </c>
      <c r="L4739" s="155">
        <f t="shared" si="1548"/>
        <v>174</v>
      </c>
      <c r="M4739" s="155">
        <f t="shared" si="1548"/>
        <v>174</v>
      </c>
      <c r="N4739" s="23"/>
      <c r="O4739" s="23"/>
    </row>
    <row r="4740" spans="1:15" ht="13.5" customHeight="1">
      <c r="A4740" s="1031"/>
      <c r="B4740" s="352" t="s">
        <v>698</v>
      </c>
      <c r="C4740" s="381"/>
      <c r="D4740" s="328" t="s">
        <v>699</v>
      </c>
      <c r="E4740" s="154">
        <f t="shared" si="1543"/>
        <v>0</v>
      </c>
      <c r="F4740" s="63"/>
      <c r="G4740" s="218">
        <f t="shared" ref="G4740:M4740" si="1549">G1869</f>
        <v>0</v>
      </c>
      <c r="H4740" s="218">
        <f t="shared" si="1549"/>
        <v>0</v>
      </c>
      <c r="I4740" s="218">
        <f t="shared" si="1549"/>
        <v>0</v>
      </c>
      <c r="J4740" s="218">
        <f t="shared" si="1549"/>
        <v>0</v>
      </c>
      <c r="K4740" s="218">
        <f t="shared" si="1549"/>
        <v>0</v>
      </c>
      <c r="L4740" s="218">
        <f t="shared" si="1549"/>
        <v>0</v>
      </c>
      <c r="M4740" s="218">
        <f t="shared" si="1549"/>
        <v>0</v>
      </c>
      <c r="N4740" s="23"/>
      <c r="O4740" s="23"/>
    </row>
    <row r="4741" spans="1:15" ht="9" hidden="1" customHeight="1">
      <c r="A4741" s="1031"/>
      <c r="B4741" s="352" t="s">
        <v>700</v>
      </c>
      <c r="C4741" s="382"/>
      <c r="D4741" s="328" t="s">
        <v>701</v>
      </c>
      <c r="E4741" s="154">
        <f t="shared" si="1543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702</v>
      </c>
      <c r="C4742" s="381"/>
      <c r="D4742" s="328" t="s">
        <v>703</v>
      </c>
      <c r="E4742" s="154">
        <f t="shared" si="1543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704</v>
      </c>
      <c r="C4743" s="383"/>
      <c r="D4743" s="328" t="s">
        <v>705</v>
      </c>
      <c r="E4743" s="154">
        <f t="shared" si="1543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706</v>
      </c>
      <c r="C4744" s="385"/>
      <c r="D4744" s="328" t="s">
        <v>707</v>
      </c>
      <c r="E4744" s="154">
        <f t="shared" si="1543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708</v>
      </c>
      <c r="C4745" s="382"/>
      <c r="D4745" s="331" t="s">
        <v>709</v>
      </c>
      <c r="E4745" s="154">
        <f t="shared" si="1543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710</v>
      </c>
      <c r="C4746" s="381"/>
      <c r="D4746" s="328" t="s">
        <v>711</v>
      </c>
      <c r="E4746" s="154">
        <f t="shared" si="1543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712</v>
      </c>
      <c r="C4747" s="381"/>
      <c r="D4747" s="328" t="s">
        <v>713</v>
      </c>
      <c r="E4747" s="154">
        <f t="shared" si="1543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714</v>
      </c>
      <c r="C4748" s="1060"/>
      <c r="D4748" s="331" t="s">
        <v>715</v>
      </c>
      <c r="E4748" s="154">
        <f t="shared" si="1543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716</v>
      </c>
      <c r="C4749" s="381"/>
      <c r="D4749" s="328" t="s">
        <v>717</v>
      </c>
      <c r="E4749" s="154">
        <f t="shared" si="1543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718</v>
      </c>
      <c r="C4750" s="1060"/>
      <c r="D4750" s="331" t="s">
        <v>719</v>
      </c>
      <c r="E4750" s="154">
        <f t="shared" si="1543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374" t="s">
        <v>880</v>
      </c>
      <c r="C4751" s="1438"/>
      <c r="D4751" s="1199" t="s">
        <v>881</v>
      </c>
      <c r="E4751" s="154">
        <f t="shared" si="1543"/>
        <v>217</v>
      </c>
      <c r="F4751" s="63"/>
      <c r="G4751" s="63">
        <f>G1880</f>
        <v>217</v>
      </c>
      <c r="H4751" s="63">
        <f t="shared" ref="H4751:M4753" si="1550">H1880</f>
        <v>0</v>
      </c>
      <c r="I4751" s="63">
        <f t="shared" si="1550"/>
        <v>0</v>
      </c>
      <c r="J4751" s="63">
        <f t="shared" si="1550"/>
        <v>0</v>
      </c>
      <c r="K4751" s="63">
        <f t="shared" si="1550"/>
        <v>174</v>
      </c>
      <c r="L4751" s="63">
        <f t="shared" si="1550"/>
        <v>174</v>
      </c>
      <c r="M4751" s="63">
        <f t="shared" si="1550"/>
        <v>174</v>
      </c>
      <c r="N4751" s="23"/>
      <c r="O4751" s="23"/>
    </row>
    <row r="4752" spans="1:15" ht="15" customHeight="1">
      <c r="A4752" s="1031"/>
      <c r="B4752" s="1329" t="s">
        <v>769</v>
      </c>
      <c r="C4752" s="1330"/>
      <c r="D4752" s="328" t="s">
        <v>727</v>
      </c>
      <c r="E4752" s="154">
        <f t="shared" si="1543"/>
        <v>0</v>
      </c>
      <c r="F4752" s="63"/>
      <c r="G4752" s="63">
        <f>G1881</f>
        <v>0</v>
      </c>
      <c r="H4752" s="63">
        <f t="shared" si="1550"/>
        <v>0</v>
      </c>
      <c r="I4752" s="63">
        <f t="shared" si="1550"/>
        <v>0</v>
      </c>
      <c r="J4752" s="63">
        <f t="shared" si="1550"/>
        <v>0</v>
      </c>
      <c r="K4752" s="63">
        <f t="shared" si="1550"/>
        <v>0</v>
      </c>
      <c r="L4752" s="63">
        <f t="shared" si="1550"/>
        <v>0</v>
      </c>
      <c r="M4752" s="63">
        <f t="shared" si="1550"/>
        <v>0</v>
      </c>
      <c r="N4752" s="23"/>
      <c r="O4752" s="23"/>
    </row>
    <row r="4753" spans="1:15" ht="15" customHeight="1">
      <c r="A4753" s="1031"/>
      <c r="B4753" s="1270" t="s">
        <v>480</v>
      </c>
      <c r="C4753" s="1271"/>
      <c r="D4753" s="589" t="s">
        <v>732</v>
      </c>
      <c r="E4753" s="154">
        <f t="shared" si="1543"/>
        <v>0</v>
      </c>
      <c r="F4753" s="63"/>
      <c r="G4753" s="63">
        <f>G1882</f>
        <v>0</v>
      </c>
      <c r="H4753" s="63">
        <f t="shared" si="1550"/>
        <v>0</v>
      </c>
      <c r="I4753" s="63">
        <f t="shared" si="1550"/>
        <v>0</v>
      </c>
      <c r="J4753" s="63">
        <f t="shared" si="1550"/>
        <v>0</v>
      </c>
      <c r="K4753" s="63">
        <f t="shared" si="1550"/>
        <v>0</v>
      </c>
      <c r="L4753" s="63">
        <f t="shared" si="1550"/>
        <v>0</v>
      </c>
      <c r="M4753" s="63">
        <f t="shared" si="1550"/>
        <v>0</v>
      </c>
      <c r="N4753" s="23"/>
      <c r="O4753" s="23"/>
    </row>
    <row r="4754" spans="1:15">
      <c r="A4754" s="1031"/>
      <c r="B4754" s="1003" t="s">
        <v>735</v>
      </c>
      <c r="C4754" s="1014"/>
      <c r="D4754" s="331" t="s">
        <v>736</v>
      </c>
      <c r="E4754" s="154">
        <f t="shared" si="1543"/>
        <v>117</v>
      </c>
      <c r="F4754" s="155">
        <f t="shared" ref="F4754:M4754" si="1551">F4755+F4765</f>
        <v>0</v>
      </c>
      <c r="G4754" s="155">
        <f t="shared" si="1551"/>
        <v>117</v>
      </c>
      <c r="H4754" s="155">
        <f t="shared" si="1551"/>
        <v>0</v>
      </c>
      <c r="I4754" s="155">
        <f t="shared" si="1551"/>
        <v>0</v>
      </c>
      <c r="J4754" s="155">
        <f t="shared" si="1551"/>
        <v>0</v>
      </c>
      <c r="K4754" s="155">
        <f t="shared" si="1551"/>
        <v>0</v>
      </c>
      <c r="L4754" s="155">
        <f t="shared" si="1551"/>
        <v>0</v>
      </c>
      <c r="M4754" s="155">
        <f t="shared" si="1551"/>
        <v>0</v>
      </c>
      <c r="N4754" s="23"/>
      <c r="O4754" s="23"/>
    </row>
    <row r="4755" spans="1:15">
      <c r="A4755" s="1031"/>
      <c r="B4755" s="332" t="s">
        <v>737</v>
      </c>
      <c r="C4755" s="389"/>
      <c r="D4755" s="328" t="s">
        <v>738</v>
      </c>
      <c r="E4755" s="154">
        <f t="shared" si="1543"/>
        <v>117</v>
      </c>
      <c r="F4755" s="155">
        <f t="shared" ref="F4755:M4755" si="1552">F4756+F4761+F4763</f>
        <v>0</v>
      </c>
      <c r="G4755" s="155">
        <f t="shared" si="1552"/>
        <v>117</v>
      </c>
      <c r="H4755" s="155">
        <f t="shared" si="1552"/>
        <v>0</v>
      </c>
      <c r="I4755" s="155">
        <f t="shared" si="1552"/>
        <v>0</v>
      </c>
      <c r="J4755" s="155">
        <f t="shared" si="1552"/>
        <v>0</v>
      </c>
      <c r="K4755" s="155">
        <f t="shared" si="1552"/>
        <v>0</v>
      </c>
      <c r="L4755" s="155">
        <f t="shared" si="1552"/>
        <v>0</v>
      </c>
      <c r="M4755" s="155">
        <f t="shared" si="1552"/>
        <v>0</v>
      </c>
      <c r="N4755" s="23"/>
      <c r="O4755" s="23"/>
    </row>
    <row r="4756" spans="1:15">
      <c r="A4756" s="1031"/>
      <c r="B4756" s="996" t="s">
        <v>739</v>
      </c>
      <c r="C4756" s="389"/>
      <c r="D4756" s="328" t="s">
        <v>740</v>
      </c>
      <c r="E4756" s="154">
        <f t="shared" si="1543"/>
        <v>117</v>
      </c>
      <c r="F4756" s="155">
        <f t="shared" ref="F4756:M4756" si="1553">F4757+F4758+F4759+F4760</f>
        <v>0</v>
      </c>
      <c r="G4756" s="155">
        <f t="shared" si="1553"/>
        <v>117</v>
      </c>
      <c r="H4756" s="155">
        <f t="shared" si="1553"/>
        <v>0</v>
      </c>
      <c r="I4756" s="155">
        <f t="shared" si="1553"/>
        <v>0</v>
      </c>
      <c r="J4756" s="155">
        <f t="shared" si="1553"/>
        <v>0</v>
      </c>
      <c r="K4756" s="155">
        <f t="shared" si="1553"/>
        <v>0</v>
      </c>
      <c r="L4756" s="155">
        <f t="shared" si="1553"/>
        <v>0</v>
      </c>
      <c r="M4756" s="155">
        <f t="shared" si="1553"/>
        <v>0</v>
      </c>
      <c r="N4756" s="23"/>
      <c r="O4756" s="23"/>
    </row>
    <row r="4757" spans="1:15">
      <c r="A4757" s="533"/>
      <c r="B4757" s="425"/>
      <c r="C4757" s="422" t="s">
        <v>741</v>
      </c>
      <c r="D4757" s="423" t="s">
        <v>742</v>
      </c>
      <c r="E4757" s="94">
        <f t="shared" si="1543"/>
        <v>0</v>
      </c>
      <c r="F4757" s="417"/>
      <c r="G4757" s="63">
        <f t="shared" ref="G4757:M4760" si="1554">G1886</f>
        <v>0</v>
      </c>
      <c r="H4757" s="63">
        <f t="shared" si="1554"/>
        <v>0</v>
      </c>
      <c r="I4757" s="63">
        <f t="shared" si="1554"/>
        <v>0</v>
      </c>
      <c r="J4757" s="63">
        <f t="shared" si="1554"/>
        <v>0</v>
      </c>
      <c r="K4757" s="63">
        <f t="shared" si="1554"/>
        <v>0</v>
      </c>
      <c r="L4757" s="63">
        <f t="shared" si="1554"/>
        <v>0</v>
      </c>
      <c r="M4757" s="63">
        <f t="shared" si="1554"/>
        <v>0</v>
      </c>
      <c r="N4757" s="23"/>
      <c r="O4757" s="23"/>
    </row>
    <row r="4758" spans="1:15">
      <c r="A4758" s="533"/>
      <c r="B4758" s="425"/>
      <c r="C4758" s="422" t="s">
        <v>743</v>
      </c>
      <c r="D4758" s="423" t="s">
        <v>744</v>
      </c>
      <c r="E4758" s="94">
        <f t="shared" si="1543"/>
        <v>0</v>
      </c>
      <c r="F4758" s="417"/>
      <c r="G4758" s="63">
        <f t="shared" si="1554"/>
        <v>0</v>
      </c>
      <c r="H4758" s="63">
        <f t="shared" si="1554"/>
        <v>0</v>
      </c>
      <c r="I4758" s="63">
        <f t="shared" si="1554"/>
        <v>0</v>
      </c>
      <c r="J4758" s="63">
        <f t="shared" si="1554"/>
        <v>0</v>
      </c>
      <c r="K4758" s="63">
        <f t="shared" si="1554"/>
        <v>0</v>
      </c>
      <c r="L4758" s="63">
        <f t="shared" si="1554"/>
        <v>0</v>
      </c>
      <c r="M4758" s="63">
        <f t="shared" si="1554"/>
        <v>0</v>
      </c>
      <c r="N4758" s="23"/>
      <c r="O4758" s="23"/>
    </row>
    <row r="4759" spans="1:15">
      <c r="A4759" s="533"/>
      <c r="B4759" s="425"/>
      <c r="C4759" s="428" t="s">
        <v>745</v>
      </c>
      <c r="D4759" s="423" t="s">
        <v>746</v>
      </c>
      <c r="E4759" s="94">
        <f t="shared" si="1543"/>
        <v>0</v>
      </c>
      <c r="F4759" s="417"/>
      <c r="G4759" s="63">
        <f t="shared" si="1554"/>
        <v>0</v>
      </c>
      <c r="H4759" s="63">
        <f t="shared" si="1554"/>
        <v>0</v>
      </c>
      <c r="I4759" s="63">
        <f t="shared" si="1554"/>
        <v>0</v>
      </c>
      <c r="J4759" s="63">
        <f t="shared" si="1554"/>
        <v>0</v>
      </c>
      <c r="K4759" s="63">
        <f t="shared" si="1554"/>
        <v>0</v>
      </c>
      <c r="L4759" s="63">
        <f t="shared" si="1554"/>
        <v>0</v>
      </c>
      <c r="M4759" s="63">
        <f t="shared" si="1554"/>
        <v>0</v>
      </c>
      <c r="N4759" s="23"/>
      <c r="O4759" s="23"/>
    </row>
    <row r="4760" spans="1:15">
      <c r="A4760" s="533"/>
      <c r="B4760" s="425"/>
      <c r="C4760" s="428" t="s">
        <v>747</v>
      </c>
      <c r="D4760" s="423" t="s">
        <v>748</v>
      </c>
      <c r="E4760" s="94">
        <f t="shared" si="1543"/>
        <v>117</v>
      </c>
      <c r="F4760" s="417"/>
      <c r="G4760" s="63">
        <f t="shared" si="1554"/>
        <v>117</v>
      </c>
      <c r="H4760" s="63">
        <f t="shared" si="1554"/>
        <v>0</v>
      </c>
      <c r="I4760" s="63">
        <f t="shared" si="1554"/>
        <v>0</v>
      </c>
      <c r="J4760" s="63">
        <f t="shared" si="1554"/>
        <v>0</v>
      </c>
      <c r="K4760" s="63">
        <f t="shared" si="1554"/>
        <v>0</v>
      </c>
      <c r="L4760" s="63">
        <f t="shared" si="1554"/>
        <v>0</v>
      </c>
      <c r="M4760" s="63">
        <f t="shared" si="1554"/>
        <v>0</v>
      </c>
      <c r="N4760" s="23"/>
      <c r="O4760" s="23"/>
    </row>
    <row r="4761" spans="1:15">
      <c r="A4761" s="413"/>
      <c r="B4761" s="392" t="s">
        <v>749</v>
      </c>
      <c r="C4761" s="1014"/>
      <c r="D4761" s="331" t="s">
        <v>750</v>
      </c>
      <c r="E4761" s="154">
        <f t="shared" si="1543"/>
        <v>0</v>
      </c>
      <c r="F4761" s="101">
        <f t="shared" ref="F4761:M4761" si="1555">F4762</f>
        <v>0</v>
      </c>
      <c r="G4761" s="101">
        <f t="shared" si="1555"/>
        <v>0</v>
      </c>
      <c r="H4761" s="101">
        <f t="shared" si="1555"/>
        <v>0</v>
      </c>
      <c r="I4761" s="101">
        <f t="shared" si="1555"/>
        <v>0</v>
      </c>
      <c r="J4761" s="101">
        <f t="shared" si="1555"/>
        <v>0</v>
      </c>
      <c r="K4761" s="101">
        <f t="shared" si="1555"/>
        <v>0</v>
      </c>
      <c r="L4761" s="101">
        <f t="shared" si="1555"/>
        <v>0</v>
      </c>
      <c r="M4761" s="101">
        <f t="shared" si="1555"/>
        <v>0</v>
      </c>
      <c r="N4761" s="23"/>
      <c r="O4761" s="23"/>
    </row>
    <row r="4762" spans="1:15">
      <c r="A4762" s="413"/>
      <c r="B4762" s="425"/>
      <c r="C4762" s="428" t="s">
        <v>751</v>
      </c>
      <c r="D4762" s="423" t="s">
        <v>752</v>
      </c>
      <c r="E4762" s="94">
        <f t="shared" si="1543"/>
        <v>0</v>
      </c>
      <c r="F4762" s="417"/>
      <c r="G4762" s="63">
        <f t="shared" ref="G4762:M4763" si="1556">G1891</f>
        <v>0</v>
      </c>
      <c r="H4762" s="63">
        <f t="shared" si="1556"/>
        <v>0</v>
      </c>
      <c r="I4762" s="63">
        <f t="shared" si="1556"/>
        <v>0</v>
      </c>
      <c r="J4762" s="63">
        <f t="shared" si="1556"/>
        <v>0</v>
      </c>
      <c r="K4762" s="63">
        <f t="shared" si="1556"/>
        <v>0</v>
      </c>
      <c r="L4762" s="63">
        <f t="shared" si="1556"/>
        <v>0</v>
      </c>
      <c r="M4762" s="63">
        <f t="shared" si="1556"/>
        <v>0</v>
      </c>
      <c r="N4762" s="23"/>
      <c r="O4762" s="23"/>
    </row>
    <row r="4763" spans="1:15">
      <c r="A4763" s="533"/>
      <c r="B4763" s="425" t="s">
        <v>753</v>
      </c>
      <c r="C4763" s="428"/>
      <c r="D4763" s="423" t="s">
        <v>754</v>
      </c>
      <c r="E4763" s="94">
        <f t="shared" si="1543"/>
        <v>0</v>
      </c>
      <c r="F4763" s="448">
        <v>0</v>
      </c>
      <c r="G4763" s="63">
        <f t="shared" si="1556"/>
        <v>0</v>
      </c>
      <c r="H4763" s="63">
        <f t="shared" si="1556"/>
        <v>0</v>
      </c>
      <c r="I4763" s="63">
        <f t="shared" si="1556"/>
        <v>0</v>
      </c>
      <c r="J4763" s="63">
        <f t="shared" si="1556"/>
        <v>0</v>
      </c>
      <c r="K4763" s="63">
        <f t="shared" si="1556"/>
        <v>0</v>
      </c>
      <c r="L4763" s="63">
        <f t="shared" si="1556"/>
        <v>0</v>
      </c>
      <c r="M4763" s="63">
        <f t="shared" si="155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43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755</v>
      </c>
      <c r="C4765" s="1014"/>
      <c r="D4765" s="331" t="s">
        <v>756</v>
      </c>
      <c r="E4765" s="154">
        <f t="shared" si="1543"/>
        <v>0</v>
      </c>
      <c r="F4765" s="101">
        <f t="shared" ref="F4765:M4766" si="1557">F4766</f>
        <v>0</v>
      </c>
      <c r="G4765" s="101">
        <f t="shared" si="1557"/>
        <v>0</v>
      </c>
      <c r="H4765" s="101">
        <f t="shared" si="1557"/>
        <v>0</v>
      </c>
      <c r="I4765" s="101">
        <f t="shared" si="1557"/>
        <v>0</v>
      </c>
      <c r="J4765" s="101">
        <f t="shared" si="1557"/>
        <v>0</v>
      </c>
      <c r="K4765" s="101">
        <f t="shared" si="1557"/>
        <v>0</v>
      </c>
      <c r="L4765" s="101">
        <f t="shared" si="1557"/>
        <v>0</v>
      </c>
      <c r="M4765" s="101">
        <f t="shared" si="1557"/>
        <v>0</v>
      </c>
      <c r="N4765" s="23"/>
      <c r="O4765" s="23"/>
    </row>
    <row r="4766" spans="1:15">
      <c r="A4766" s="413"/>
      <c r="B4766" s="1128" t="s">
        <v>757</v>
      </c>
      <c r="C4766" s="1064"/>
      <c r="D4766" s="331" t="s">
        <v>758</v>
      </c>
      <c r="E4766" s="154">
        <f t="shared" si="1543"/>
        <v>0</v>
      </c>
      <c r="F4766" s="101">
        <f t="shared" si="1557"/>
        <v>0</v>
      </c>
      <c r="G4766" s="101">
        <f t="shared" si="1557"/>
        <v>0</v>
      </c>
      <c r="H4766" s="101">
        <f t="shared" si="1557"/>
        <v>0</v>
      </c>
      <c r="I4766" s="101">
        <f t="shared" si="1557"/>
        <v>0</v>
      </c>
      <c r="J4766" s="101">
        <f t="shared" si="1557"/>
        <v>0</v>
      </c>
      <c r="K4766" s="101">
        <f t="shared" si="1557"/>
        <v>0</v>
      </c>
      <c r="L4766" s="101">
        <f t="shared" si="1557"/>
        <v>0</v>
      </c>
      <c r="M4766" s="101">
        <f t="shared" si="1557"/>
        <v>0</v>
      </c>
      <c r="N4766" s="23"/>
      <c r="O4766" s="23"/>
    </row>
    <row r="4767" spans="1:15" ht="12" customHeight="1">
      <c r="A4767" s="481"/>
      <c r="B4767" s="430"/>
      <c r="C4767" s="428" t="s">
        <v>759</v>
      </c>
      <c r="D4767" s="439" t="s">
        <v>760</v>
      </c>
      <c r="E4767" s="94">
        <f t="shared" si="1543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43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643</v>
      </c>
      <c r="C4769" s="1014"/>
      <c r="D4769" s="331" t="s">
        <v>644</v>
      </c>
      <c r="E4769" s="154">
        <f t="shared" si="1543"/>
        <v>0</v>
      </c>
      <c r="F4769" s="101">
        <f t="shared" ref="F4769:M4769" si="1558">F4770</f>
        <v>0</v>
      </c>
      <c r="G4769" s="101">
        <f t="shared" si="1558"/>
        <v>0</v>
      </c>
      <c r="H4769" s="101">
        <f t="shared" si="1558"/>
        <v>0</v>
      </c>
      <c r="I4769" s="101">
        <f t="shared" si="1558"/>
        <v>0</v>
      </c>
      <c r="J4769" s="101">
        <f t="shared" si="1558"/>
        <v>0</v>
      </c>
      <c r="K4769" s="101">
        <f t="shared" si="1558"/>
        <v>0</v>
      </c>
      <c r="L4769" s="101">
        <f t="shared" si="1558"/>
        <v>0</v>
      </c>
      <c r="M4769" s="101">
        <f t="shared" si="1558"/>
        <v>0</v>
      </c>
      <c r="N4769" s="23"/>
      <c r="O4769" s="23"/>
    </row>
    <row r="4770" spans="1:15">
      <c r="A4770" s="413"/>
      <c r="B4770" s="425" t="s">
        <v>645</v>
      </c>
      <c r="C4770" s="462"/>
      <c r="D4770" s="439" t="s">
        <v>646</v>
      </c>
      <c r="E4770" s="94">
        <f t="shared" si="1543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776</v>
      </c>
      <c r="B4771" s="517"/>
      <c r="C4771" s="517"/>
      <c r="D4771" s="518"/>
      <c r="E4771" s="94">
        <f t="shared" si="1543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396" t="s">
        <v>882</v>
      </c>
      <c r="C4772" s="1396"/>
      <c r="D4772" s="522" t="s">
        <v>883</v>
      </c>
      <c r="E4772" s="154">
        <f t="shared" si="1543"/>
        <v>47475.37</v>
      </c>
      <c r="F4772" s="155">
        <f t="shared" ref="F4772:M4772" si="1559">F4773+F4774+F4775+F4776+F4777+F4778+F4779+F4780+F4781</f>
        <v>0</v>
      </c>
      <c r="G4772" s="155">
        <f t="shared" si="1559"/>
        <v>44173</v>
      </c>
      <c r="H4772" s="155">
        <f t="shared" si="1559"/>
        <v>3302.37</v>
      </c>
      <c r="I4772" s="155">
        <f t="shared" si="1559"/>
        <v>0</v>
      </c>
      <c r="J4772" s="155">
        <f t="shared" si="1559"/>
        <v>0</v>
      </c>
      <c r="K4772" s="155">
        <f t="shared" si="1559"/>
        <v>174</v>
      </c>
      <c r="L4772" s="155">
        <f t="shared" si="1559"/>
        <v>174</v>
      </c>
      <c r="M4772" s="155">
        <f t="shared" si="1559"/>
        <v>174</v>
      </c>
      <c r="N4772" s="23"/>
      <c r="O4772" s="23"/>
    </row>
    <row r="4773" spans="1:15">
      <c r="A4773" s="829"/>
      <c r="B4773" s="523"/>
      <c r="C4773" s="567" t="s">
        <v>884</v>
      </c>
      <c r="D4773" s="842" t="s">
        <v>885</v>
      </c>
      <c r="E4773" s="94">
        <f t="shared" si="1543"/>
        <v>334</v>
      </c>
      <c r="F4773" s="63"/>
      <c r="G4773" s="63">
        <f>G4754+G4752+G4739</f>
        <v>334</v>
      </c>
      <c r="H4773" s="63">
        <f t="shared" ref="H4773:M4773" si="1560">H4754+H4752+H4739</f>
        <v>0</v>
      </c>
      <c r="I4773" s="63">
        <f t="shared" si="1560"/>
        <v>0</v>
      </c>
      <c r="J4773" s="63">
        <f t="shared" si="1560"/>
        <v>0</v>
      </c>
      <c r="K4773" s="63">
        <f t="shared" si="1560"/>
        <v>174</v>
      </c>
      <c r="L4773" s="63">
        <f t="shared" si="1560"/>
        <v>174</v>
      </c>
      <c r="M4773" s="63">
        <f t="shared" si="1560"/>
        <v>174</v>
      </c>
      <c r="N4773" s="873"/>
      <c r="O4773" s="23"/>
    </row>
    <row r="4774" spans="1:15">
      <c r="A4774" s="829"/>
      <c r="B4774" s="523"/>
      <c r="C4774" s="844" t="s">
        <v>886</v>
      </c>
      <c r="D4774" s="842" t="s">
        <v>887</v>
      </c>
      <c r="E4774" s="94">
        <f t="shared" si="1543"/>
        <v>1345</v>
      </c>
      <c r="F4774" s="63"/>
      <c r="G4774" s="63">
        <f>1240+0</f>
        <v>1240</v>
      </c>
      <c r="H4774" s="63">
        <f>105</f>
        <v>105</v>
      </c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888</v>
      </c>
      <c r="D4775" s="842" t="s">
        <v>889</v>
      </c>
      <c r="E4775" s="94">
        <f t="shared" si="1543"/>
        <v>45796.37</v>
      </c>
      <c r="F4775" s="63"/>
      <c r="G4775" s="63">
        <f>42599</f>
        <v>42599</v>
      </c>
      <c r="H4775" s="63">
        <v>3197.37</v>
      </c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890</v>
      </c>
      <c r="D4776" s="842" t="s">
        <v>891</v>
      </c>
      <c r="E4776" s="94">
        <f t="shared" si="1543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892</v>
      </c>
      <c r="D4777" s="842" t="s">
        <v>893</v>
      </c>
      <c r="E4777" s="94">
        <f t="shared" si="1543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894</v>
      </c>
      <c r="D4778" s="842" t="s">
        <v>895</v>
      </c>
      <c r="E4778" s="94">
        <f t="shared" si="1543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896</v>
      </c>
      <c r="D4779" s="842" t="s">
        <v>897</v>
      </c>
      <c r="E4779" s="94">
        <f t="shared" si="1543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898</v>
      </c>
      <c r="D4780" s="842" t="s">
        <v>899</v>
      </c>
      <c r="E4780" s="94">
        <f t="shared" si="1543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900</v>
      </c>
      <c r="D4781" s="842" t="s">
        <v>901</v>
      </c>
      <c r="E4781" s="94">
        <f t="shared" si="1543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902</v>
      </c>
      <c r="C4782" s="1066"/>
      <c r="D4782" s="522" t="s">
        <v>903</v>
      </c>
      <c r="E4782" s="154">
        <f t="shared" si="1543"/>
        <v>0</v>
      </c>
      <c r="F4782" s="155">
        <f t="shared" ref="F4782:M4782" si="1561">F4783+F4784+F4785</f>
        <v>0</v>
      </c>
      <c r="G4782" s="155">
        <f t="shared" si="1561"/>
        <v>0</v>
      </c>
      <c r="H4782" s="155">
        <f t="shared" si="1561"/>
        <v>0</v>
      </c>
      <c r="I4782" s="155">
        <f t="shared" si="1561"/>
        <v>0</v>
      </c>
      <c r="J4782" s="155">
        <f t="shared" si="1561"/>
        <v>0</v>
      </c>
      <c r="K4782" s="155">
        <f t="shared" si="1561"/>
        <v>0</v>
      </c>
      <c r="L4782" s="155">
        <f t="shared" si="1561"/>
        <v>0</v>
      </c>
      <c r="M4782" s="155">
        <f t="shared" si="1561"/>
        <v>0</v>
      </c>
      <c r="N4782" s="23"/>
      <c r="O4782" s="23"/>
    </row>
    <row r="4783" spans="1:15">
      <c r="A4783" s="829"/>
      <c r="B4783" s="523"/>
      <c r="C4783" s="567" t="s">
        <v>904</v>
      </c>
      <c r="D4783" s="842" t="s">
        <v>905</v>
      </c>
      <c r="E4783" s="94">
        <f t="shared" si="1543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906</v>
      </c>
      <c r="D4784" s="842" t="s">
        <v>907</v>
      </c>
      <c r="E4784" s="94">
        <f t="shared" si="1543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908</v>
      </c>
      <c r="D4785" s="842" t="s">
        <v>909</v>
      </c>
      <c r="E4785" s="94">
        <f t="shared" si="1543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910</v>
      </c>
      <c r="C4786" s="848"/>
      <c r="D4786" s="518" t="s">
        <v>911</v>
      </c>
      <c r="E4786" s="94">
        <f t="shared" si="1543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912</v>
      </c>
      <c r="C4787" s="848"/>
      <c r="D4787" s="518" t="s">
        <v>913</v>
      </c>
      <c r="E4787" s="94">
        <f t="shared" si="1543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6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406" t="s">
        <v>914</v>
      </c>
      <c r="B4789" s="1407"/>
      <c r="C4789" s="1407"/>
      <c r="D4789" s="573" t="s">
        <v>915</v>
      </c>
      <c r="E4789" s="100">
        <f t="shared" si="1562"/>
        <v>4639</v>
      </c>
      <c r="F4789" s="575">
        <f t="shared" ref="F4789:M4789" si="1563">F4856+F4857+F4859+F4860+F4861+F4862+F4863+F4866</f>
        <v>0</v>
      </c>
      <c r="G4789" s="575">
        <f t="shared" si="1563"/>
        <v>2202</v>
      </c>
      <c r="H4789" s="575">
        <f t="shared" si="1563"/>
        <v>2437</v>
      </c>
      <c r="I4789" s="575">
        <f t="shared" si="1563"/>
        <v>0</v>
      </c>
      <c r="J4789" s="575">
        <f t="shared" si="1563"/>
        <v>0</v>
      </c>
      <c r="K4789" s="575">
        <f t="shared" si="1563"/>
        <v>953</v>
      </c>
      <c r="L4789" s="575">
        <f t="shared" si="1563"/>
        <v>0</v>
      </c>
      <c r="M4789" s="575">
        <f t="shared" si="1563"/>
        <v>0</v>
      </c>
      <c r="N4789" s="23"/>
      <c r="O4789" s="23"/>
    </row>
    <row r="4790" spans="1:15">
      <c r="A4790" s="1324" t="s">
        <v>647</v>
      </c>
      <c r="B4790" s="1325"/>
      <c r="C4790" s="1326"/>
      <c r="D4790" s="477"/>
      <c r="E4790" s="355">
        <f t="shared" si="1562"/>
        <v>4639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64">H4791+H4802+H4838+H4815+H4830+H4834</f>
        <v>2437</v>
      </c>
      <c r="I4790" s="478">
        <f t="shared" si="1564"/>
        <v>0</v>
      </c>
      <c r="J4790" s="478">
        <f t="shared" si="1564"/>
        <v>0</v>
      </c>
      <c r="K4790" s="478">
        <f t="shared" si="1564"/>
        <v>953</v>
      </c>
      <c r="L4790" s="478">
        <f t="shared" si="1564"/>
        <v>0</v>
      </c>
      <c r="M4790" s="478">
        <f t="shared" si="1564"/>
        <v>0</v>
      </c>
      <c r="N4790" s="23"/>
      <c r="O4790" s="23"/>
    </row>
    <row r="4791" spans="1:15">
      <c r="A4791" s="1031"/>
      <c r="B4791" s="1059" t="s">
        <v>650</v>
      </c>
      <c r="C4791" s="1098"/>
      <c r="D4791" s="1013" t="s">
        <v>651</v>
      </c>
      <c r="E4791" s="154">
        <f t="shared" si="1562"/>
        <v>1416</v>
      </c>
      <c r="F4791" s="155">
        <f t="shared" ref="F4791:M4791" si="1565">F4792</f>
        <v>0</v>
      </c>
      <c r="G4791" s="155">
        <f t="shared" si="1565"/>
        <v>1416</v>
      </c>
      <c r="H4791" s="155">
        <f t="shared" si="1565"/>
        <v>0</v>
      </c>
      <c r="I4791" s="155">
        <f t="shared" si="1565"/>
        <v>0</v>
      </c>
      <c r="J4791" s="155">
        <f t="shared" si="1565"/>
        <v>0</v>
      </c>
      <c r="K4791" s="155">
        <f t="shared" si="1565"/>
        <v>0</v>
      </c>
      <c r="L4791" s="155">
        <f t="shared" si="1565"/>
        <v>0</v>
      </c>
      <c r="M4791" s="155">
        <f t="shared" si="1565"/>
        <v>0</v>
      </c>
      <c r="N4791" s="23"/>
      <c r="O4791" s="23"/>
    </row>
    <row r="4792" spans="1:15">
      <c r="A4792" s="1031"/>
      <c r="B4792" s="353" t="s">
        <v>652</v>
      </c>
      <c r="C4792" s="382"/>
      <c r="D4792" s="331" t="s">
        <v>653</v>
      </c>
      <c r="E4792" s="154">
        <f t="shared" si="1562"/>
        <v>1416</v>
      </c>
      <c r="F4792" s="155">
        <f t="shared" ref="F4792:M4792" si="1566">F4793+F4794+F4795+F4796+F4797+F4798+F4799+F4800</f>
        <v>0</v>
      </c>
      <c r="G4792" s="155">
        <f t="shared" si="1566"/>
        <v>1416</v>
      </c>
      <c r="H4792" s="155">
        <f t="shared" si="1566"/>
        <v>0</v>
      </c>
      <c r="I4792" s="155">
        <f t="shared" si="1566"/>
        <v>0</v>
      </c>
      <c r="J4792" s="155">
        <f t="shared" si="1566"/>
        <v>0</v>
      </c>
      <c r="K4792" s="155">
        <f t="shared" si="1566"/>
        <v>0</v>
      </c>
      <c r="L4792" s="155">
        <f t="shared" si="1566"/>
        <v>0</v>
      </c>
      <c r="M4792" s="155">
        <f t="shared" si="1566"/>
        <v>0</v>
      </c>
      <c r="N4792" s="23"/>
      <c r="O4792" s="23"/>
    </row>
    <row r="4793" spans="1:15" hidden="1">
      <c r="A4793" s="1031"/>
      <c r="B4793" s="1099"/>
      <c r="C4793" s="1100" t="s">
        <v>654</v>
      </c>
      <c r="D4793" s="1013" t="s">
        <v>655</v>
      </c>
      <c r="E4793" s="154">
        <f t="shared" si="156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1.35" hidden="1">
      <c r="A4794" s="1031"/>
      <c r="B4794" s="1099"/>
      <c r="C4794" s="1102" t="s">
        <v>656</v>
      </c>
      <c r="D4794" s="1118" t="s">
        <v>657</v>
      </c>
      <c r="E4794" s="154">
        <f t="shared" si="156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1" hidden="1">
      <c r="A4795" s="1031"/>
      <c r="B4795" s="1099"/>
      <c r="C4795" s="1102" t="s">
        <v>658</v>
      </c>
      <c r="D4795" s="1118" t="s">
        <v>659</v>
      </c>
      <c r="E4795" s="154">
        <f t="shared" si="156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0.65" hidden="1">
      <c r="A4796" s="1031"/>
      <c r="B4796" s="1099"/>
      <c r="C4796" s="1100" t="s">
        <v>660</v>
      </c>
      <c r="D4796" s="1013" t="s">
        <v>661</v>
      </c>
      <c r="E4796" s="154">
        <f t="shared" si="156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1.35" hidden="1">
      <c r="A4797" s="1031"/>
      <c r="B4797" s="1067"/>
      <c r="C4797" s="1103" t="s">
        <v>662</v>
      </c>
      <c r="D4797" s="334" t="s">
        <v>663</v>
      </c>
      <c r="E4797" s="154">
        <f t="shared" si="156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20.65" hidden="1">
      <c r="A4798" s="1031"/>
      <c r="B4798" s="1119"/>
      <c r="C4798" s="1105" t="s">
        <v>664</v>
      </c>
      <c r="D4798" s="551" t="s">
        <v>665</v>
      </c>
      <c r="E4798" s="154">
        <f t="shared" si="156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0.65" hidden="1">
      <c r="A4799" s="1031"/>
      <c r="B4799" s="1120"/>
      <c r="C4799" s="1105" t="s">
        <v>666</v>
      </c>
      <c r="D4799" s="551" t="s">
        <v>667</v>
      </c>
      <c r="E4799" s="154">
        <f t="shared" si="156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1066</v>
      </c>
      <c r="D4800" s="331" t="s">
        <v>671</v>
      </c>
      <c r="E4800" s="1122">
        <f t="shared" si="1562"/>
        <v>1416</v>
      </c>
      <c r="F4800" s="155"/>
      <c r="G4800" s="218">
        <f t="shared" ref="G4800:M4800" si="1567">G1996</f>
        <v>1416</v>
      </c>
      <c r="H4800" s="218">
        <f t="shared" si="1567"/>
        <v>0</v>
      </c>
      <c r="I4800" s="218">
        <f t="shared" si="1567"/>
        <v>0</v>
      </c>
      <c r="J4800" s="218">
        <f t="shared" si="1567"/>
        <v>0</v>
      </c>
      <c r="K4800" s="218">
        <f t="shared" si="1567"/>
        <v>0</v>
      </c>
      <c r="L4800" s="218">
        <f t="shared" si="1567"/>
        <v>0</v>
      </c>
      <c r="M4800" s="218">
        <f t="shared" si="156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6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674</v>
      </c>
      <c r="C4802" s="1052"/>
      <c r="D4802" s="331" t="s">
        <v>675</v>
      </c>
      <c r="E4802" s="154">
        <f t="shared" si="1562"/>
        <v>0</v>
      </c>
      <c r="F4802" s="155">
        <f t="shared" ref="F4802:M4802" si="1568">F4803</f>
        <v>0</v>
      </c>
      <c r="G4802" s="155">
        <f t="shared" si="1568"/>
        <v>0</v>
      </c>
      <c r="H4802" s="155">
        <f t="shared" si="1568"/>
        <v>0</v>
      </c>
      <c r="I4802" s="155">
        <f t="shared" si="1568"/>
        <v>0</v>
      </c>
      <c r="J4802" s="155">
        <f t="shared" si="1568"/>
        <v>0</v>
      </c>
      <c r="K4802" s="155">
        <f t="shared" si="1568"/>
        <v>0</v>
      </c>
      <c r="L4802" s="155">
        <f t="shared" si="1568"/>
        <v>0</v>
      </c>
      <c r="M4802" s="155">
        <f t="shared" si="1568"/>
        <v>0</v>
      </c>
      <c r="N4802" s="23"/>
      <c r="O4802" s="23"/>
    </row>
    <row r="4803" spans="1:15">
      <c r="A4803" s="1031"/>
      <c r="B4803" s="1053" t="s">
        <v>676</v>
      </c>
      <c r="C4803" s="382"/>
      <c r="D4803" s="328" t="s">
        <v>582</v>
      </c>
      <c r="E4803" s="154">
        <f t="shared" si="1562"/>
        <v>0</v>
      </c>
      <c r="F4803" s="155">
        <f t="shared" ref="F4803:M4803" si="1569">F4807+F4808+F4809+F4810+F4811+F4812+F4813</f>
        <v>0</v>
      </c>
      <c r="G4803" s="155">
        <f t="shared" si="1569"/>
        <v>0</v>
      </c>
      <c r="H4803" s="155">
        <f t="shared" si="1569"/>
        <v>0</v>
      </c>
      <c r="I4803" s="155">
        <f t="shared" si="1569"/>
        <v>0</v>
      </c>
      <c r="J4803" s="155">
        <f t="shared" si="1569"/>
        <v>0</v>
      </c>
      <c r="K4803" s="155">
        <f t="shared" si="1569"/>
        <v>0</v>
      </c>
      <c r="L4803" s="155">
        <f t="shared" si="1569"/>
        <v>0</v>
      </c>
      <c r="M4803" s="155">
        <f t="shared" si="1569"/>
        <v>0</v>
      </c>
      <c r="N4803" s="23"/>
      <c r="O4803" s="23"/>
    </row>
    <row r="4804" spans="1:15" ht="0.75" customHeight="1">
      <c r="A4804" s="1031"/>
      <c r="B4804" s="1054"/>
      <c r="C4804" s="1055" t="s">
        <v>677</v>
      </c>
      <c r="D4804" s="1056" t="s">
        <v>678</v>
      </c>
      <c r="E4804" s="154">
        <f t="shared" si="156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679</v>
      </c>
      <c r="D4805" s="1056" t="s">
        <v>680</v>
      </c>
      <c r="E4805" s="154">
        <f t="shared" si="156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681</v>
      </c>
      <c r="D4806" s="1056" t="s">
        <v>682</v>
      </c>
      <c r="E4806" s="154">
        <f t="shared" si="156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683</v>
      </c>
      <c r="D4807" s="328" t="s">
        <v>684</v>
      </c>
      <c r="E4807" s="154">
        <f t="shared" si="156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685</v>
      </c>
      <c r="D4808" s="328" t="s">
        <v>686</v>
      </c>
      <c r="E4808" s="154">
        <f t="shared" si="156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687</v>
      </c>
      <c r="D4809" s="328" t="s">
        <v>688</v>
      </c>
      <c r="E4809" s="154">
        <f t="shared" si="156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689</v>
      </c>
      <c r="D4810" s="328" t="s">
        <v>690</v>
      </c>
      <c r="E4810" s="154">
        <f t="shared" si="156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691</v>
      </c>
      <c r="D4811" s="328" t="s">
        <v>584</v>
      </c>
      <c r="E4811" s="154">
        <f t="shared" si="156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692</v>
      </c>
      <c r="D4812" s="328" t="s">
        <v>693</v>
      </c>
      <c r="E4812" s="154">
        <f t="shared" si="156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694</v>
      </c>
      <c r="D4813" s="328" t="s">
        <v>695</v>
      </c>
      <c r="E4813" s="154">
        <f t="shared" si="156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6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696</v>
      </c>
      <c r="C4815" s="381"/>
      <c r="D4815" s="328" t="s">
        <v>697</v>
      </c>
      <c r="E4815" s="154">
        <f t="shared" si="156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70">H4827+H4828+H4829</f>
        <v>0</v>
      </c>
      <c r="I4815" s="155">
        <f t="shared" si="1570"/>
        <v>0</v>
      </c>
      <c r="J4815" s="155">
        <f t="shared" si="1570"/>
        <v>0</v>
      </c>
      <c r="K4815" s="155">
        <f t="shared" si="1570"/>
        <v>953</v>
      </c>
      <c r="L4815" s="155">
        <f t="shared" si="1570"/>
        <v>0</v>
      </c>
      <c r="M4815" s="155">
        <f t="shared" si="1570"/>
        <v>0</v>
      </c>
      <c r="N4815" s="23"/>
      <c r="O4815" s="23"/>
    </row>
    <row r="4816" spans="1:15" hidden="1">
      <c r="A4816" s="1031"/>
      <c r="B4816" s="352" t="s">
        <v>698</v>
      </c>
      <c r="C4816" s="381"/>
      <c r="D4816" s="328" t="s">
        <v>699</v>
      </c>
      <c r="E4816" s="154">
        <f t="shared" si="156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700</v>
      </c>
      <c r="C4817" s="382"/>
      <c r="D4817" s="328" t="s">
        <v>701</v>
      </c>
      <c r="E4817" s="154">
        <f t="shared" si="156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702</v>
      </c>
      <c r="C4818" s="381"/>
      <c r="D4818" s="328" t="s">
        <v>703</v>
      </c>
      <c r="E4818" s="154">
        <f t="shared" si="156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704</v>
      </c>
      <c r="C4819" s="383"/>
      <c r="D4819" s="328" t="s">
        <v>705</v>
      </c>
      <c r="E4819" s="154">
        <f t="shared" si="156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706</v>
      </c>
      <c r="C4820" s="385"/>
      <c r="D4820" s="328" t="s">
        <v>707</v>
      </c>
      <c r="E4820" s="154">
        <f t="shared" si="156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708</v>
      </c>
      <c r="C4821" s="382"/>
      <c r="D4821" s="331" t="s">
        <v>709</v>
      </c>
      <c r="E4821" s="154">
        <f t="shared" si="156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710</v>
      </c>
      <c r="C4822" s="381"/>
      <c r="D4822" s="328" t="s">
        <v>711</v>
      </c>
      <c r="E4822" s="154">
        <f t="shared" si="156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712</v>
      </c>
      <c r="C4823" s="381"/>
      <c r="D4823" s="328" t="s">
        <v>713</v>
      </c>
      <c r="E4823" s="154">
        <f t="shared" si="156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714</v>
      </c>
      <c r="C4824" s="1060"/>
      <c r="D4824" s="331" t="s">
        <v>715</v>
      </c>
      <c r="E4824" s="154">
        <f t="shared" si="156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716</v>
      </c>
      <c r="C4825" s="381"/>
      <c r="D4825" s="328" t="s">
        <v>717</v>
      </c>
      <c r="E4825" s="154">
        <f t="shared" si="156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718</v>
      </c>
      <c r="C4826" s="1060"/>
      <c r="D4826" s="331" t="s">
        <v>719</v>
      </c>
      <c r="E4826" s="154">
        <f t="shared" si="156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698</v>
      </c>
      <c r="C4827" s="381"/>
      <c r="D4827" s="328" t="s">
        <v>699</v>
      </c>
      <c r="E4827" s="154">
        <f t="shared" si="156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700</v>
      </c>
      <c r="C4828" s="381"/>
      <c r="D4828" s="328" t="s">
        <v>701</v>
      </c>
      <c r="E4828" s="154">
        <f t="shared" si="156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722</v>
      </c>
      <c r="C4829" s="1108"/>
      <c r="D4829" s="1181" t="s">
        <v>723</v>
      </c>
      <c r="E4829" s="154">
        <f t="shared" si="1562"/>
        <v>533</v>
      </c>
      <c r="F4829" s="155"/>
      <c r="G4829" s="155">
        <f t="shared" ref="G4829:M4833" si="1571">G2025</f>
        <v>533</v>
      </c>
      <c r="H4829" s="155">
        <f t="shared" si="1571"/>
        <v>0</v>
      </c>
      <c r="I4829" s="155">
        <f t="shared" si="1571"/>
        <v>0</v>
      </c>
      <c r="J4829" s="155">
        <f t="shared" si="1571"/>
        <v>0</v>
      </c>
      <c r="K4829" s="155">
        <f t="shared" si="1571"/>
        <v>953</v>
      </c>
      <c r="L4829" s="155">
        <f t="shared" si="1571"/>
        <v>0</v>
      </c>
      <c r="M4829" s="155">
        <f t="shared" si="1571"/>
        <v>0</v>
      </c>
      <c r="N4829" s="23"/>
      <c r="O4829" s="23"/>
    </row>
    <row r="4830" spans="1:15" ht="13.5" customHeight="1">
      <c r="A4830" s="1031"/>
      <c r="B4830" s="1329" t="s">
        <v>769</v>
      </c>
      <c r="C4830" s="1330"/>
      <c r="D4830" s="508">
        <v>58</v>
      </c>
      <c r="E4830" s="154">
        <f t="shared" si="1562"/>
        <v>0</v>
      </c>
      <c r="F4830" s="155"/>
      <c r="G4830" s="155">
        <f t="shared" si="1571"/>
        <v>0</v>
      </c>
      <c r="H4830" s="155">
        <f t="shared" si="1571"/>
        <v>0</v>
      </c>
      <c r="I4830" s="155">
        <f t="shared" si="1571"/>
        <v>0</v>
      </c>
      <c r="J4830" s="155">
        <f t="shared" si="1571"/>
        <v>0</v>
      </c>
      <c r="K4830" s="155">
        <f t="shared" si="1571"/>
        <v>0</v>
      </c>
      <c r="L4830" s="155">
        <f t="shared" si="1571"/>
        <v>0</v>
      </c>
      <c r="M4830" s="155">
        <f t="shared" si="1571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62"/>
        <v>0</v>
      </c>
      <c r="F4831" s="155"/>
      <c r="G4831" s="155">
        <f t="shared" si="1571"/>
        <v>0</v>
      </c>
      <c r="H4831" s="155">
        <f t="shared" si="1571"/>
        <v>0</v>
      </c>
      <c r="I4831" s="155">
        <f t="shared" si="1571"/>
        <v>0</v>
      </c>
      <c r="J4831" s="155"/>
      <c r="K4831" s="155">
        <f t="shared" si="1571"/>
        <v>0</v>
      </c>
      <c r="L4831" s="155">
        <f t="shared" si="1571"/>
        <v>0</v>
      </c>
      <c r="M4831" s="155">
        <f t="shared" si="1571"/>
        <v>0</v>
      </c>
      <c r="N4831" s="23"/>
      <c r="O4831" s="23"/>
    </row>
    <row r="4832" spans="1:15" ht="13.5" customHeight="1">
      <c r="A4832" s="1031"/>
      <c r="B4832" s="1418" t="s">
        <v>1067</v>
      </c>
      <c r="C4832" s="1419"/>
      <c r="D4832" s="867">
        <v>58.02</v>
      </c>
      <c r="E4832" s="154">
        <f t="shared" si="1562"/>
        <v>0</v>
      </c>
      <c r="F4832" s="155"/>
      <c r="G4832" s="155">
        <f t="shared" si="1571"/>
        <v>0</v>
      </c>
      <c r="H4832" s="155">
        <f t="shared" si="1571"/>
        <v>0</v>
      </c>
      <c r="I4832" s="155">
        <f t="shared" si="1571"/>
        <v>0</v>
      </c>
      <c r="J4832" s="155">
        <f>J2028</f>
        <v>0</v>
      </c>
      <c r="K4832" s="155">
        <f t="shared" si="1571"/>
        <v>0</v>
      </c>
      <c r="L4832" s="155">
        <f t="shared" si="1571"/>
        <v>0</v>
      </c>
      <c r="M4832" s="155">
        <f t="shared" si="1571"/>
        <v>0</v>
      </c>
      <c r="N4832" s="23"/>
      <c r="O4832" s="23"/>
    </row>
    <row r="4833" spans="1:15" ht="13.5" customHeight="1">
      <c r="A4833" s="1031"/>
      <c r="B4833" s="1270" t="s">
        <v>480</v>
      </c>
      <c r="C4833" s="1271"/>
      <c r="D4833" s="589" t="s">
        <v>732</v>
      </c>
      <c r="E4833" s="154">
        <f t="shared" si="1562"/>
        <v>0</v>
      </c>
      <c r="F4833" s="155"/>
      <c r="G4833" s="155">
        <f t="shared" si="1571"/>
        <v>0</v>
      </c>
      <c r="H4833" s="155">
        <f t="shared" si="1571"/>
        <v>0</v>
      </c>
      <c r="I4833" s="155">
        <f t="shared" si="1571"/>
        <v>0</v>
      </c>
      <c r="J4833" s="155">
        <f>J2029</f>
        <v>0</v>
      </c>
      <c r="K4833" s="155">
        <f t="shared" si="1571"/>
        <v>0</v>
      </c>
      <c r="L4833" s="155">
        <f t="shared" si="1571"/>
        <v>0</v>
      </c>
      <c r="M4833" s="155">
        <f t="shared" si="1571"/>
        <v>0</v>
      </c>
      <c r="N4833" s="23"/>
      <c r="O4833" s="23"/>
    </row>
    <row r="4834" spans="1:15" ht="13.5" customHeight="1">
      <c r="A4834" s="1031"/>
      <c r="B4834" s="1420" t="s">
        <v>733</v>
      </c>
      <c r="C4834" s="1421"/>
      <c r="D4834" s="1141">
        <v>60</v>
      </c>
      <c r="E4834" s="154">
        <f t="shared" si="1562"/>
        <v>0</v>
      </c>
      <c r="F4834" s="1142"/>
      <c r="G4834" s="1142">
        <f t="shared" ref="G4834:M4834" si="1572">G4835+G4836+G4837</f>
        <v>0</v>
      </c>
      <c r="H4834" s="1142">
        <f t="shared" si="1572"/>
        <v>0</v>
      </c>
      <c r="I4834" s="1142">
        <f t="shared" si="1572"/>
        <v>0</v>
      </c>
      <c r="J4834" s="1142">
        <f t="shared" si="1572"/>
        <v>0</v>
      </c>
      <c r="K4834" s="1142">
        <f t="shared" si="1572"/>
        <v>0</v>
      </c>
      <c r="L4834" s="1142">
        <f t="shared" si="1572"/>
        <v>0</v>
      </c>
      <c r="M4834" s="1142">
        <f t="shared" si="1572"/>
        <v>0</v>
      </c>
      <c r="N4834" s="23"/>
      <c r="O4834" s="23"/>
    </row>
    <row r="4835" spans="1:15" ht="13.5" customHeight="1">
      <c r="A4835" s="1031"/>
      <c r="B4835" s="1412" t="s">
        <v>319</v>
      </c>
      <c r="C4835" s="1413"/>
      <c r="D4835" s="1141" t="s">
        <v>772</v>
      </c>
      <c r="E4835" s="154">
        <f t="shared" si="1562"/>
        <v>0</v>
      </c>
      <c r="F4835" s="1142"/>
      <c r="G4835" s="1142">
        <f t="shared" ref="G4835:M4837" si="1573">G2031</f>
        <v>0</v>
      </c>
      <c r="H4835" s="1142">
        <f t="shared" si="1573"/>
        <v>0</v>
      </c>
      <c r="I4835" s="1142">
        <f t="shared" si="1573"/>
        <v>0</v>
      </c>
      <c r="J4835" s="1142">
        <f t="shared" si="1573"/>
        <v>0</v>
      </c>
      <c r="K4835" s="1142">
        <f t="shared" si="1573"/>
        <v>0</v>
      </c>
      <c r="L4835" s="1142">
        <f t="shared" si="1573"/>
        <v>0</v>
      </c>
      <c r="M4835" s="1142">
        <f t="shared" si="1573"/>
        <v>0</v>
      </c>
      <c r="N4835" s="23"/>
      <c r="O4835" s="23"/>
    </row>
    <row r="4836" spans="1:15" ht="13.5" customHeight="1">
      <c r="A4836" s="1031"/>
      <c r="B4836" s="1412" t="s">
        <v>321</v>
      </c>
      <c r="C4836" s="1413"/>
      <c r="D4836" s="1141" t="s">
        <v>773</v>
      </c>
      <c r="E4836" s="154">
        <f t="shared" si="1562"/>
        <v>0</v>
      </c>
      <c r="F4836" s="1142"/>
      <c r="G4836" s="1142">
        <f t="shared" si="1573"/>
        <v>0</v>
      </c>
      <c r="H4836" s="1142">
        <f t="shared" si="1573"/>
        <v>0</v>
      </c>
      <c r="I4836" s="1142">
        <f t="shared" si="1573"/>
        <v>0</v>
      </c>
      <c r="J4836" s="1142">
        <f t="shared" si="1573"/>
        <v>0</v>
      </c>
      <c r="K4836" s="1142">
        <f t="shared" si="1573"/>
        <v>0</v>
      </c>
      <c r="L4836" s="1142">
        <f t="shared" si="1573"/>
        <v>0</v>
      </c>
      <c r="M4836" s="1142">
        <f t="shared" si="1573"/>
        <v>0</v>
      </c>
      <c r="N4836" s="23"/>
      <c r="O4836" s="23"/>
    </row>
    <row r="4837" spans="1:15" ht="13.5" customHeight="1">
      <c r="A4837" s="1031"/>
      <c r="B4837" s="1412" t="s">
        <v>323</v>
      </c>
      <c r="C4837" s="1413"/>
      <c r="D4837" s="1141" t="s">
        <v>774</v>
      </c>
      <c r="E4837" s="154">
        <f t="shared" si="1562"/>
        <v>0</v>
      </c>
      <c r="F4837" s="1142"/>
      <c r="G4837" s="1142">
        <f t="shared" si="1573"/>
        <v>0</v>
      </c>
      <c r="H4837" s="1142">
        <f t="shared" si="1573"/>
        <v>0</v>
      </c>
      <c r="I4837" s="1142">
        <f t="shared" si="1573"/>
        <v>0</v>
      </c>
      <c r="J4837" s="1142">
        <f t="shared" si="1573"/>
        <v>0</v>
      </c>
      <c r="K4837" s="1142">
        <f t="shared" si="1573"/>
        <v>0</v>
      </c>
      <c r="L4837" s="1142">
        <f t="shared" si="1573"/>
        <v>0</v>
      </c>
      <c r="M4837" s="1142">
        <f t="shared" si="1573"/>
        <v>0</v>
      </c>
      <c r="N4837" s="23"/>
      <c r="O4837" s="23"/>
    </row>
    <row r="4838" spans="1:15">
      <c r="A4838" s="1031"/>
      <c r="B4838" s="1003" t="s">
        <v>735</v>
      </c>
      <c r="C4838" s="1014"/>
      <c r="D4838" s="331" t="s">
        <v>736</v>
      </c>
      <c r="E4838" s="154">
        <f t="shared" si="1562"/>
        <v>2690</v>
      </c>
      <c r="F4838" s="155">
        <f t="shared" ref="F4838:M4838" si="1574">F4839+F4849</f>
        <v>0</v>
      </c>
      <c r="G4838" s="155">
        <f t="shared" si="1574"/>
        <v>253</v>
      </c>
      <c r="H4838" s="155">
        <f t="shared" si="1574"/>
        <v>2437</v>
      </c>
      <c r="I4838" s="155">
        <f t="shared" si="1574"/>
        <v>0</v>
      </c>
      <c r="J4838" s="155">
        <f t="shared" si="1574"/>
        <v>0</v>
      </c>
      <c r="K4838" s="155">
        <f t="shared" si="1574"/>
        <v>0</v>
      </c>
      <c r="L4838" s="155">
        <f t="shared" si="1574"/>
        <v>0</v>
      </c>
      <c r="M4838" s="155">
        <f t="shared" si="1574"/>
        <v>0</v>
      </c>
      <c r="N4838" s="23"/>
      <c r="O4838" s="23"/>
    </row>
    <row r="4839" spans="1:15">
      <c r="A4839" s="1031"/>
      <c r="B4839" s="332" t="s">
        <v>737</v>
      </c>
      <c r="C4839" s="389"/>
      <c r="D4839" s="328" t="s">
        <v>738</v>
      </c>
      <c r="E4839" s="154">
        <f t="shared" si="1562"/>
        <v>2690</v>
      </c>
      <c r="F4839" s="155">
        <f t="shared" ref="F4839:M4839" si="1575">F4840+F4845+F4847</f>
        <v>0</v>
      </c>
      <c r="G4839" s="155">
        <f t="shared" si="1575"/>
        <v>253</v>
      </c>
      <c r="H4839" s="155">
        <f t="shared" si="1575"/>
        <v>2437</v>
      </c>
      <c r="I4839" s="155">
        <f t="shared" si="1575"/>
        <v>0</v>
      </c>
      <c r="J4839" s="155">
        <f t="shared" si="1575"/>
        <v>0</v>
      </c>
      <c r="K4839" s="155">
        <f t="shared" si="1575"/>
        <v>0</v>
      </c>
      <c r="L4839" s="155">
        <f t="shared" si="1575"/>
        <v>0</v>
      </c>
      <c r="M4839" s="155">
        <f t="shared" si="1575"/>
        <v>0</v>
      </c>
      <c r="N4839" s="23"/>
      <c r="O4839" s="23"/>
    </row>
    <row r="4840" spans="1:15">
      <c r="A4840" s="1031"/>
      <c r="B4840" s="996" t="s">
        <v>739</v>
      </c>
      <c r="C4840" s="389"/>
      <c r="D4840" s="328" t="s">
        <v>740</v>
      </c>
      <c r="E4840" s="154">
        <f t="shared" si="1562"/>
        <v>2690</v>
      </c>
      <c r="F4840" s="155">
        <f t="shared" ref="F4840:M4840" si="1576">F4841+F4842+F4843+F4844</f>
        <v>0</v>
      </c>
      <c r="G4840" s="155">
        <f t="shared" si="1576"/>
        <v>253</v>
      </c>
      <c r="H4840" s="155">
        <f t="shared" si="1576"/>
        <v>2437</v>
      </c>
      <c r="I4840" s="155">
        <f t="shared" si="1576"/>
        <v>0</v>
      </c>
      <c r="J4840" s="155">
        <f t="shared" si="1576"/>
        <v>0</v>
      </c>
      <c r="K4840" s="155">
        <f t="shared" si="1576"/>
        <v>0</v>
      </c>
      <c r="L4840" s="155">
        <f t="shared" si="1576"/>
        <v>0</v>
      </c>
      <c r="M4840" s="155">
        <f t="shared" si="1576"/>
        <v>0</v>
      </c>
      <c r="N4840" s="23"/>
      <c r="O4840" s="23"/>
    </row>
    <row r="4841" spans="1:15">
      <c r="A4841" s="413"/>
      <c r="B4841" s="425"/>
      <c r="C4841" s="422" t="s">
        <v>741</v>
      </c>
      <c r="D4841" s="423" t="s">
        <v>742</v>
      </c>
      <c r="E4841" s="94">
        <f t="shared" si="1562"/>
        <v>1522</v>
      </c>
      <c r="F4841" s="417"/>
      <c r="G4841" s="448">
        <f t="shared" ref="G4841:M4844" si="1577">G2037</f>
        <v>235</v>
      </c>
      <c r="H4841" s="448">
        <f t="shared" si="1577"/>
        <v>1287</v>
      </c>
      <c r="I4841" s="448">
        <f t="shared" si="1577"/>
        <v>0</v>
      </c>
      <c r="J4841" s="448">
        <f t="shared" si="1577"/>
        <v>0</v>
      </c>
      <c r="K4841" s="448">
        <f t="shared" si="1577"/>
        <v>0</v>
      </c>
      <c r="L4841" s="448">
        <f t="shared" si="1577"/>
        <v>0</v>
      </c>
      <c r="M4841" s="448">
        <f t="shared" si="1577"/>
        <v>0</v>
      </c>
      <c r="N4841" s="23"/>
      <c r="O4841" s="23"/>
    </row>
    <row r="4842" spans="1:15">
      <c r="A4842" s="413"/>
      <c r="B4842" s="425"/>
      <c r="C4842" s="422" t="s">
        <v>743</v>
      </c>
      <c r="D4842" s="423" t="s">
        <v>744</v>
      </c>
      <c r="E4842" s="94">
        <f t="shared" si="1562"/>
        <v>0</v>
      </c>
      <c r="F4842" s="417"/>
      <c r="G4842" s="448">
        <f t="shared" si="1577"/>
        <v>0</v>
      </c>
      <c r="H4842" s="448">
        <f t="shared" si="1577"/>
        <v>0</v>
      </c>
      <c r="I4842" s="448">
        <f t="shared" si="1577"/>
        <v>0</v>
      </c>
      <c r="J4842" s="448">
        <f t="shared" si="1577"/>
        <v>0</v>
      </c>
      <c r="K4842" s="448">
        <f t="shared" si="1577"/>
        <v>0</v>
      </c>
      <c r="L4842" s="448">
        <f t="shared" si="1577"/>
        <v>0</v>
      </c>
      <c r="M4842" s="448">
        <f t="shared" si="1577"/>
        <v>0</v>
      </c>
      <c r="N4842" s="23"/>
      <c r="O4842" s="23"/>
    </row>
    <row r="4843" spans="1:15">
      <c r="A4843" s="413"/>
      <c r="B4843" s="425"/>
      <c r="C4843" s="428" t="s">
        <v>745</v>
      </c>
      <c r="D4843" s="423" t="s">
        <v>746</v>
      </c>
      <c r="E4843" s="94">
        <f t="shared" si="1562"/>
        <v>0</v>
      </c>
      <c r="F4843" s="417"/>
      <c r="G4843" s="448">
        <f t="shared" si="1577"/>
        <v>0</v>
      </c>
      <c r="H4843" s="448">
        <f t="shared" si="1577"/>
        <v>0</v>
      </c>
      <c r="I4843" s="448">
        <f t="shared" si="1577"/>
        <v>0</v>
      </c>
      <c r="J4843" s="448">
        <f t="shared" si="1577"/>
        <v>0</v>
      </c>
      <c r="K4843" s="448">
        <f t="shared" si="1577"/>
        <v>0</v>
      </c>
      <c r="L4843" s="448">
        <f t="shared" si="1577"/>
        <v>0</v>
      </c>
      <c r="M4843" s="448">
        <f t="shared" si="1577"/>
        <v>0</v>
      </c>
      <c r="N4843" s="23"/>
      <c r="O4843" s="23"/>
    </row>
    <row r="4844" spans="1:15">
      <c r="A4844" s="413"/>
      <c r="B4844" s="425"/>
      <c r="C4844" s="428" t="s">
        <v>747</v>
      </c>
      <c r="D4844" s="423" t="s">
        <v>748</v>
      </c>
      <c r="E4844" s="94">
        <f t="shared" si="1562"/>
        <v>1168</v>
      </c>
      <c r="F4844" s="417"/>
      <c r="G4844" s="448">
        <f t="shared" si="1577"/>
        <v>18</v>
      </c>
      <c r="H4844" s="448">
        <f t="shared" si="1577"/>
        <v>1150</v>
      </c>
      <c r="I4844" s="448">
        <f t="shared" si="1577"/>
        <v>0</v>
      </c>
      <c r="J4844" s="448">
        <f t="shared" si="1577"/>
        <v>0</v>
      </c>
      <c r="K4844" s="448">
        <f t="shared" si="1577"/>
        <v>0</v>
      </c>
      <c r="L4844" s="448">
        <f t="shared" si="1577"/>
        <v>0</v>
      </c>
      <c r="M4844" s="448">
        <f t="shared" si="1577"/>
        <v>0</v>
      </c>
      <c r="N4844" s="23"/>
      <c r="O4844" s="23"/>
    </row>
    <row r="4845" spans="1:15">
      <c r="A4845" s="1031"/>
      <c r="B4845" s="392" t="s">
        <v>749</v>
      </c>
      <c r="C4845" s="1014"/>
      <c r="D4845" s="331" t="s">
        <v>750</v>
      </c>
      <c r="E4845" s="154">
        <f t="shared" si="1562"/>
        <v>0</v>
      </c>
      <c r="F4845" s="155">
        <f t="shared" ref="F4845:M4845" si="1578">F4846</f>
        <v>0</v>
      </c>
      <c r="G4845" s="155">
        <f t="shared" si="1578"/>
        <v>0</v>
      </c>
      <c r="H4845" s="155">
        <f t="shared" si="1578"/>
        <v>0</v>
      </c>
      <c r="I4845" s="155">
        <f t="shared" si="1578"/>
        <v>0</v>
      </c>
      <c r="J4845" s="155">
        <f t="shared" si="1578"/>
        <v>0</v>
      </c>
      <c r="K4845" s="155">
        <f t="shared" si="1578"/>
        <v>0</v>
      </c>
      <c r="L4845" s="155">
        <f t="shared" si="1578"/>
        <v>0</v>
      </c>
      <c r="M4845" s="155">
        <f t="shared" si="1578"/>
        <v>0</v>
      </c>
      <c r="N4845" s="23"/>
      <c r="O4845" s="23"/>
    </row>
    <row r="4846" spans="1:15">
      <c r="A4846" s="413"/>
      <c r="B4846" s="425"/>
      <c r="C4846" s="428" t="s">
        <v>751</v>
      </c>
      <c r="D4846" s="423" t="s">
        <v>752</v>
      </c>
      <c r="E4846" s="94">
        <f t="shared" si="156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753</v>
      </c>
      <c r="C4847" s="428"/>
      <c r="D4847" s="423" t="s">
        <v>754</v>
      </c>
      <c r="E4847" s="94">
        <f t="shared" si="1562"/>
        <v>0</v>
      </c>
      <c r="F4847" s="63"/>
      <c r="G4847" s="63">
        <f t="shared" ref="G4847:M4847" si="1579">G2043</f>
        <v>0</v>
      </c>
      <c r="H4847" s="63">
        <f t="shared" si="1579"/>
        <v>0</v>
      </c>
      <c r="I4847" s="63">
        <f t="shared" si="1579"/>
        <v>0</v>
      </c>
      <c r="J4847" s="63">
        <f t="shared" si="1579"/>
        <v>0</v>
      </c>
      <c r="K4847" s="63">
        <f t="shared" si="1579"/>
        <v>0</v>
      </c>
      <c r="L4847" s="63">
        <f t="shared" si="1579"/>
        <v>0</v>
      </c>
      <c r="M4847" s="63">
        <f t="shared" si="1579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6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755</v>
      </c>
      <c r="C4849" s="1014"/>
      <c r="D4849" s="331" t="s">
        <v>756</v>
      </c>
      <c r="E4849" s="154">
        <f t="shared" si="1562"/>
        <v>0</v>
      </c>
      <c r="F4849" s="155">
        <f t="shared" ref="F4849:M4850" si="1580">F4850</f>
        <v>0</v>
      </c>
      <c r="G4849" s="155">
        <f t="shared" si="1580"/>
        <v>0</v>
      </c>
      <c r="H4849" s="155">
        <f t="shared" si="1580"/>
        <v>0</v>
      </c>
      <c r="I4849" s="155">
        <f t="shared" si="1580"/>
        <v>0</v>
      </c>
      <c r="J4849" s="155">
        <f t="shared" si="1580"/>
        <v>0</v>
      </c>
      <c r="K4849" s="155">
        <f t="shared" si="1580"/>
        <v>0</v>
      </c>
      <c r="L4849" s="155">
        <f t="shared" si="1580"/>
        <v>0</v>
      </c>
      <c r="M4849" s="155">
        <f t="shared" si="1580"/>
        <v>0</v>
      </c>
      <c r="N4849" s="23"/>
      <c r="O4849" s="23"/>
    </row>
    <row r="4850" spans="1:15">
      <c r="A4850" s="1031"/>
      <c r="B4850" s="1063" t="s">
        <v>757</v>
      </c>
      <c r="C4850" s="1064"/>
      <c r="D4850" s="331" t="s">
        <v>758</v>
      </c>
      <c r="E4850" s="154">
        <f t="shared" si="1562"/>
        <v>0</v>
      </c>
      <c r="F4850" s="155">
        <f t="shared" si="1580"/>
        <v>0</v>
      </c>
      <c r="G4850" s="155">
        <f t="shared" si="1580"/>
        <v>0</v>
      </c>
      <c r="H4850" s="155">
        <f t="shared" si="1580"/>
        <v>0</v>
      </c>
      <c r="I4850" s="155">
        <f t="shared" si="1580"/>
        <v>0</v>
      </c>
      <c r="J4850" s="155">
        <f t="shared" si="1580"/>
        <v>0</v>
      </c>
      <c r="K4850" s="155">
        <f t="shared" si="1580"/>
        <v>0</v>
      </c>
      <c r="L4850" s="155">
        <f t="shared" si="1580"/>
        <v>0</v>
      </c>
      <c r="M4850" s="155">
        <f t="shared" si="1580"/>
        <v>0</v>
      </c>
      <c r="N4850" s="23"/>
      <c r="O4850" s="23"/>
    </row>
    <row r="4851" spans="1:15">
      <c r="A4851" s="413"/>
      <c r="B4851" s="425"/>
      <c r="C4851" s="428" t="s">
        <v>759</v>
      </c>
      <c r="D4851" s="423" t="s">
        <v>760</v>
      </c>
      <c r="E4851" s="94">
        <f t="shared" si="156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6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643</v>
      </c>
      <c r="C4853" s="1014"/>
      <c r="D4853" s="331" t="s">
        <v>644</v>
      </c>
      <c r="E4853" s="154">
        <f t="shared" si="1562"/>
        <v>0</v>
      </c>
      <c r="F4853" s="155">
        <f t="shared" ref="F4853:M4853" si="1581">F4854</f>
        <v>0</v>
      </c>
      <c r="G4853" s="155">
        <f t="shared" si="1581"/>
        <v>0</v>
      </c>
      <c r="H4853" s="155">
        <f t="shared" si="1581"/>
        <v>0</v>
      </c>
      <c r="I4853" s="155">
        <f t="shared" si="1581"/>
        <v>0</v>
      </c>
      <c r="J4853" s="155">
        <f t="shared" si="1581"/>
        <v>0</v>
      </c>
      <c r="K4853" s="155">
        <f t="shared" si="1581"/>
        <v>0</v>
      </c>
      <c r="L4853" s="155">
        <f t="shared" si="1581"/>
        <v>0</v>
      </c>
      <c r="M4853" s="155">
        <f t="shared" si="1581"/>
        <v>0</v>
      </c>
      <c r="N4853" s="23"/>
      <c r="O4853" s="23"/>
    </row>
    <row r="4854" spans="1:15">
      <c r="A4854" s="481"/>
      <c r="B4854" s="425" t="s">
        <v>645</v>
      </c>
      <c r="C4854" s="462"/>
      <c r="D4854" s="439" t="s">
        <v>646</v>
      </c>
      <c r="E4854" s="94">
        <f t="shared" si="156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776</v>
      </c>
      <c r="B4855" s="517"/>
      <c r="C4855" s="517"/>
      <c r="D4855" s="518"/>
      <c r="E4855" s="94">
        <f t="shared" si="156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922</v>
      </c>
      <c r="C4856" s="523"/>
      <c r="D4856" s="518" t="s">
        <v>923</v>
      </c>
      <c r="E4856" s="94">
        <f t="shared" si="1562"/>
        <v>88</v>
      </c>
      <c r="F4856" s="63"/>
      <c r="G4856" s="845"/>
      <c r="H4856" s="63">
        <v>88</v>
      </c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924</v>
      </c>
      <c r="C4857" s="520"/>
      <c r="D4857" s="522" t="s">
        <v>925</v>
      </c>
      <c r="E4857" s="154">
        <f t="shared" si="1562"/>
        <v>601</v>
      </c>
      <c r="F4857" s="155">
        <f t="shared" ref="F4857:M4857" si="1582">F4858</f>
        <v>0</v>
      </c>
      <c r="G4857" s="155">
        <f t="shared" si="1582"/>
        <v>0</v>
      </c>
      <c r="H4857" s="155">
        <f t="shared" si="1582"/>
        <v>601</v>
      </c>
      <c r="I4857" s="155">
        <f t="shared" si="1582"/>
        <v>0</v>
      </c>
      <c r="J4857" s="155">
        <f t="shared" si="1582"/>
        <v>0</v>
      </c>
      <c r="K4857" s="155">
        <f t="shared" si="1582"/>
        <v>0</v>
      </c>
      <c r="L4857" s="155">
        <f t="shared" si="1582"/>
        <v>0</v>
      </c>
      <c r="M4857" s="155">
        <f t="shared" si="1582"/>
        <v>0</v>
      </c>
      <c r="N4857" s="23"/>
      <c r="O4857" s="23"/>
    </row>
    <row r="4858" spans="1:15">
      <c r="A4858" s="519"/>
      <c r="B4858" s="567"/>
      <c r="C4858" s="523" t="s">
        <v>926</v>
      </c>
      <c r="D4858" s="524" t="s">
        <v>927</v>
      </c>
      <c r="E4858" s="94">
        <f t="shared" si="1562"/>
        <v>601</v>
      </c>
      <c r="F4858" s="63"/>
      <c r="G4858" s="63"/>
      <c r="H4858" s="63">
        <f>569+32</f>
        <v>601</v>
      </c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928</v>
      </c>
      <c r="C4859" s="567"/>
      <c r="D4859" s="518" t="s">
        <v>929</v>
      </c>
      <c r="E4859" s="94">
        <f t="shared" si="1562"/>
        <v>2073</v>
      </c>
      <c r="F4859" s="63"/>
      <c r="G4859" s="63">
        <v>786</v>
      </c>
      <c r="H4859" s="63">
        <f>1287</f>
        <v>1287</v>
      </c>
      <c r="I4859" s="63"/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930</v>
      </c>
      <c r="C4860" s="567"/>
      <c r="D4860" s="518" t="s">
        <v>931</v>
      </c>
      <c r="E4860" s="94">
        <f t="shared" si="156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932</v>
      </c>
      <c r="C4861" s="567"/>
      <c r="D4861" s="518" t="s">
        <v>933</v>
      </c>
      <c r="E4861" s="94">
        <f t="shared" si="156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934</v>
      </c>
      <c r="C4862" s="567"/>
      <c r="D4862" s="518" t="s">
        <v>935</v>
      </c>
      <c r="E4862" s="94">
        <f t="shared" ref="E4862:E4927" si="1583">G4862+H4862+I4862+J4862</f>
        <v>1416</v>
      </c>
      <c r="F4862" s="63"/>
      <c r="G4862" s="218">
        <f>G4800</f>
        <v>1416</v>
      </c>
      <c r="H4862" s="218">
        <f t="shared" ref="H4862:M4862" si="1584">H4800</f>
        <v>0</v>
      </c>
      <c r="I4862" s="218">
        <f t="shared" si="1584"/>
        <v>0</v>
      </c>
      <c r="J4862" s="218">
        <f t="shared" si="1584"/>
        <v>0</v>
      </c>
      <c r="K4862" s="218">
        <f t="shared" si="1584"/>
        <v>0</v>
      </c>
      <c r="L4862" s="218">
        <f t="shared" si="1584"/>
        <v>0</v>
      </c>
      <c r="M4862" s="218">
        <f t="shared" si="1584"/>
        <v>0</v>
      </c>
      <c r="N4862" s="23"/>
      <c r="O4862" s="23"/>
    </row>
    <row r="4863" spans="1:15">
      <c r="A4863" s="1065"/>
      <c r="B4863" s="1066" t="s">
        <v>936</v>
      </c>
      <c r="C4863" s="1066"/>
      <c r="D4863" s="522" t="s">
        <v>937</v>
      </c>
      <c r="E4863" s="154">
        <f t="shared" si="1583"/>
        <v>0</v>
      </c>
      <c r="F4863" s="155">
        <f t="shared" ref="F4863:M4863" si="1585">F4864+F4865</f>
        <v>0</v>
      </c>
      <c r="G4863" s="155">
        <f t="shared" si="1585"/>
        <v>0</v>
      </c>
      <c r="H4863" s="155">
        <f t="shared" si="1585"/>
        <v>0</v>
      </c>
      <c r="I4863" s="155">
        <f t="shared" si="1585"/>
        <v>0</v>
      </c>
      <c r="J4863" s="155">
        <f t="shared" si="1585"/>
        <v>0</v>
      </c>
      <c r="K4863" s="155">
        <f t="shared" si="1585"/>
        <v>0</v>
      </c>
      <c r="L4863" s="155">
        <f t="shared" si="1585"/>
        <v>0</v>
      </c>
      <c r="M4863" s="155">
        <f t="shared" si="1585"/>
        <v>0</v>
      </c>
      <c r="N4863" s="23"/>
      <c r="O4863" s="23"/>
    </row>
    <row r="4864" spans="1:15">
      <c r="A4864" s="829"/>
      <c r="B4864" s="567"/>
      <c r="C4864" s="523" t="s">
        <v>938</v>
      </c>
      <c r="D4864" s="524" t="s">
        <v>939</v>
      </c>
      <c r="E4864" s="94">
        <f t="shared" si="1583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940</v>
      </c>
      <c r="D4865" s="524" t="s">
        <v>941</v>
      </c>
      <c r="E4865" s="94">
        <f t="shared" si="1583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942</v>
      </c>
      <c r="C4866" s="567"/>
      <c r="D4866" s="518" t="s">
        <v>943</v>
      </c>
      <c r="E4866" s="94">
        <f t="shared" si="1583"/>
        <v>461</v>
      </c>
      <c r="F4866" s="63"/>
      <c r="G4866" s="63"/>
      <c r="H4866" s="63">
        <f>461</f>
        <v>461</v>
      </c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83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414" t="s">
        <v>944</v>
      </c>
      <c r="B4868" s="1415"/>
      <c r="C4868" s="1415"/>
      <c r="D4868" s="910">
        <v>69.02</v>
      </c>
      <c r="E4868" s="100">
        <f t="shared" si="1583"/>
        <v>696</v>
      </c>
      <c r="F4868" s="912">
        <f t="shared" ref="F4868:M4868" si="1586">F4869+F4938</f>
        <v>0</v>
      </c>
      <c r="G4868" s="912">
        <f t="shared" si="1586"/>
        <v>13</v>
      </c>
      <c r="H4868" s="912">
        <f t="shared" si="1586"/>
        <v>683</v>
      </c>
      <c r="I4868" s="912">
        <f t="shared" si="1586"/>
        <v>0</v>
      </c>
      <c r="J4868" s="912">
        <f t="shared" si="1586"/>
        <v>0</v>
      </c>
      <c r="K4868" s="912">
        <f t="shared" si="1586"/>
        <v>0</v>
      </c>
      <c r="L4868" s="912">
        <f t="shared" si="1586"/>
        <v>0</v>
      </c>
      <c r="M4868" s="912">
        <f t="shared" si="1586"/>
        <v>0</v>
      </c>
      <c r="N4868" s="23"/>
      <c r="O4868" s="23"/>
    </row>
    <row r="4869" spans="1:15">
      <c r="A4869" s="768" t="s">
        <v>945</v>
      </c>
      <c r="B4869" s="1144"/>
      <c r="C4869" s="831"/>
      <c r="D4869" s="573" t="s">
        <v>946</v>
      </c>
      <c r="E4869" s="100">
        <f t="shared" si="1583"/>
        <v>696</v>
      </c>
      <c r="F4869" s="575">
        <f t="shared" ref="F4869:M4869" si="1587">F4928+F4931+F4934+F4935+F4936</f>
        <v>0</v>
      </c>
      <c r="G4869" s="575">
        <f t="shared" si="1587"/>
        <v>13</v>
      </c>
      <c r="H4869" s="575">
        <f t="shared" si="1587"/>
        <v>683</v>
      </c>
      <c r="I4869" s="575">
        <f t="shared" si="1587"/>
        <v>0</v>
      </c>
      <c r="J4869" s="575">
        <f>J4928+J4931+J4934+J4935+J4936</f>
        <v>0</v>
      </c>
      <c r="K4869" s="575">
        <f t="shared" si="1587"/>
        <v>0</v>
      </c>
      <c r="L4869" s="575">
        <f t="shared" si="1587"/>
        <v>0</v>
      </c>
      <c r="M4869" s="575">
        <f t="shared" si="1587"/>
        <v>0</v>
      </c>
      <c r="N4869" s="23"/>
      <c r="O4869" s="23"/>
    </row>
    <row r="4870" spans="1:15">
      <c r="A4870" s="1324" t="s">
        <v>647</v>
      </c>
      <c r="B4870" s="1325"/>
      <c r="C4870" s="1326"/>
      <c r="D4870" s="477"/>
      <c r="E4870" s="837">
        <f t="shared" si="1583"/>
        <v>696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588">H4871+H4910+H4882+H4895+H4908</f>
        <v>683</v>
      </c>
      <c r="I4870" s="478">
        <f t="shared" si="1588"/>
        <v>0</v>
      </c>
      <c r="J4870" s="478">
        <f>J4871+J4910+J4882+J4895+J4908+J4925</f>
        <v>0</v>
      </c>
      <c r="K4870" s="478">
        <f t="shared" si="1588"/>
        <v>0</v>
      </c>
      <c r="L4870" s="478">
        <f t="shared" si="1588"/>
        <v>0</v>
      </c>
      <c r="M4870" s="478">
        <f t="shared" si="1588"/>
        <v>0</v>
      </c>
      <c r="N4870" s="23"/>
      <c r="O4870" s="23"/>
    </row>
    <row r="4871" spans="1:15">
      <c r="A4871" s="1031"/>
      <c r="B4871" s="1097" t="s">
        <v>650</v>
      </c>
      <c r="C4871" s="1098"/>
      <c r="D4871" s="1013" t="s">
        <v>651</v>
      </c>
      <c r="E4871" s="154">
        <f t="shared" si="1583"/>
        <v>0</v>
      </c>
      <c r="F4871" s="155">
        <f t="shared" ref="F4871:M4871" si="1589">F4872</f>
        <v>0</v>
      </c>
      <c r="G4871" s="155">
        <f t="shared" si="1589"/>
        <v>0</v>
      </c>
      <c r="H4871" s="155">
        <f t="shared" si="1589"/>
        <v>0</v>
      </c>
      <c r="I4871" s="155">
        <f t="shared" si="1589"/>
        <v>0</v>
      </c>
      <c r="J4871" s="155">
        <f t="shared" si="1589"/>
        <v>0</v>
      </c>
      <c r="K4871" s="155">
        <f t="shared" si="1589"/>
        <v>0</v>
      </c>
      <c r="L4871" s="155">
        <f t="shared" si="1589"/>
        <v>0</v>
      </c>
      <c r="M4871" s="155">
        <f t="shared" si="1589"/>
        <v>0</v>
      </c>
      <c r="N4871" s="23"/>
      <c r="O4871" s="23"/>
    </row>
    <row r="4872" spans="1:15" ht="12" customHeight="1">
      <c r="A4872" s="1031"/>
      <c r="B4872" s="352" t="s">
        <v>652</v>
      </c>
      <c r="C4872" s="382"/>
      <c r="D4872" s="331" t="s">
        <v>653</v>
      </c>
      <c r="E4872" s="154">
        <f t="shared" si="1583"/>
        <v>0</v>
      </c>
      <c r="F4872" s="155">
        <f t="shared" ref="F4872:M4872" si="1590">F4873+F4874+F4875+F4876+F4877+F4878+F4879+F4880</f>
        <v>0</v>
      </c>
      <c r="G4872" s="155">
        <f t="shared" si="1590"/>
        <v>0</v>
      </c>
      <c r="H4872" s="155">
        <f t="shared" si="1590"/>
        <v>0</v>
      </c>
      <c r="I4872" s="155">
        <f t="shared" si="1590"/>
        <v>0</v>
      </c>
      <c r="J4872" s="155">
        <f t="shared" si="1590"/>
        <v>0</v>
      </c>
      <c r="K4872" s="155">
        <f t="shared" si="1590"/>
        <v>0</v>
      </c>
      <c r="L4872" s="155">
        <f t="shared" si="1590"/>
        <v>0</v>
      </c>
      <c r="M4872" s="155">
        <f t="shared" si="1590"/>
        <v>0</v>
      </c>
      <c r="N4872" s="23"/>
      <c r="O4872" s="23"/>
    </row>
    <row r="4873" spans="1:15" hidden="1">
      <c r="A4873" s="413"/>
      <c r="B4873" s="541"/>
      <c r="C4873" s="542" t="s">
        <v>654</v>
      </c>
      <c r="D4873" s="539" t="s">
        <v>655</v>
      </c>
      <c r="E4873" s="154">
        <f t="shared" si="1583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1.35" hidden="1">
      <c r="A4874" s="413"/>
      <c r="B4874" s="541"/>
      <c r="C4874" s="543" t="s">
        <v>656</v>
      </c>
      <c r="D4874" s="544" t="s">
        <v>657</v>
      </c>
      <c r="E4874" s="154">
        <f t="shared" si="1583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1" hidden="1">
      <c r="A4875" s="413"/>
      <c r="B4875" s="541"/>
      <c r="C4875" s="543" t="s">
        <v>658</v>
      </c>
      <c r="D4875" s="544" t="s">
        <v>659</v>
      </c>
      <c r="E4875" s="154">
        <f t="shared" si="1583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0.65" hidden="1">
      <c r="A4876" s="413"/>
      <c r="B4876" s="541"/>
      <c r="C4876" s="542" t="s">
        <v>660</v>
      </c>
      <c r="D4876" s="539" t="s">
        <v>661</v>
      </c>
      <c r="E4876" s="154">
        <f t="shared" si="1583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1.35" hidden="1">
      <c r="A4877" s="413"/>
      <c r="B4877" s="545"/>
      <c r="C4877" s="546" t="s">
        <v>662</v>
      </c>
      <c r="D4877" s="547" t="s">
        <v>663</v>
      </c>
      <c r="E4877" s="154">
        <f t="shared" si="1583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20.65" hidden="1">
      <c r="A4878" s="413"/>
      <c r="B4878" s="489"/>
      <c r="C4878" s="490" t="s">
        <v>664</v>
      </c>
      <c r="D4878" s="548" t="s">
        <v>665</v>
      </c>
      <c r="E4878" s="154">
        <f t="shared" si="1583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0.65" hidden="1">
      <c r="A4879" s="413"/>
      <c r="B4879" s="549"/>
      <c r="C4879" s="550" t="s">
        <v>666</v>
      </c>
      <c r="D4879" s="551" t="s">
        <v>667</v>
      </c>
      <c r="E4879" s="154">
        <f t="shared" si="1583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668</v>
      </c>
      <c r="D4880" s="331" t="s">
        <v>669</v>
      </c>
      <c r="E4880" s="154">
        <f t="shared" si="1583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83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674</v>
      </c>
      <c r="C4882" s="1052"/>
      <c r="D4882" s="331" t="s">
        <v>675</v>
      </c>
      <c r="E4882" s="154">
        <f t="shared" si="1583"/>
        <v>0</v>
      </c>
      <c r="F4882" s="155">
        <f t="shared" ref="F4882:M4882" si="1591">F4883</f>
        <v>0</v>
      </c>
      <c r="G4882" s="155">
        <f t="shared" si="1591"/>
        <v>0</v>
      </c>
      <c r="H4882" s="155">
        <f t="shared" si="1591"/>
        <v>0</v>
      </c>
      <c r="I4882" s="155">
        <f t="shared" si="1591"/>
        <v>0</v>
      </c>
      <c r="J4882" s="155">
        <f t="shared" si="1591"/>
        <v>0</v>
      </c>
      <c r="K4882" s="155">
        <f t="shared" si="1591"/>
        <v>0</v>
      </c>
      <c r="L4882" s="155">
        <f t="shared" si="1591"/>
        <v>0</v>
      </c>
      <c r="M4882" s="155">
        <f t="shared" si="1591"/>
        <v>0</v>
      </c>
      <c r="N4882" s="23"/>
      <c r="O4882" s="23"/>
    </row>
    <row r="4883" spans="1:15">
      <c r="A4883" s="1031"/>
      <c r="B4883" s="1053" t="s">
        <v>676</v>
      </c>
      <c r="C4883" s="382"/>
      <c r="D4883" s="328" t="s">
        <v>582</v>
      </c>
      <c r="E4883" s="154">
        <f t="shared" si="1583"/>
        <v>0</v>
      </c>
      <c r="F4883" s="155">
        <f t="shared" ref="F4883:M4883" si="1592">F4887+F4888+F4889+F4890+F4891+F4892+F4893</f>
        <v>0</v>
      </c>
      <c r="G4883" s="155">
        <f t="shared" si="1592"/>
        <v>0</v>
      </c>
      <c r="H4883" s="155">
        <f t="shared" si="1592"/>
        <v>0</v>
      </c>
      <c r="I4883" s="155">
        <f t="shared" si="1592"/>
        <v>0</v>
      </c>
      <c r="J4883" s="155">
        <f t="shared" si="1592"/>
        <v>0</v>
      </c>
      <c r="K4883" s="155">
        <f t="shared" si="1592"/>
        <v>0</v>
      </c>
      <c r="L4883" s="155">
        <f t="shared" si="1592"/>
        <v>0</v>
      </c>
      <c r="M4883" s="155">
        <f t="shared" si="1592"/>
        <v>0</v>
      </c>
      <c r="N4883" s="23"/>
      <c r="O4883" s="23"/>
    </row>
    <row r="4884" spans="1:15" hidden="1">
      <c r="A4884" s="1031"/>
      <c r="B4884" s="1054"/>
      <c r="C4884" s="1055" t="s">
        <v>677</v>
      </c>
      <c r="D4884" s="1056" t="s">
        <v>678</v>
      </c>
      <c r="E4884" s="154">
        <f t="shared" si="1583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679</v>
      </c>
      <c r="D4885" s="1056" t="s">
        <v>680</v>
      </c>
      <c r="E4885" s="154">
        <f t="shared" si="1583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681</v>
      </c>
      <c r="D4886" s="1056" t="s">
        <v>682</v>
      </c>
      <c r="E4886" s="154">
        <f t="shared" si="1583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683</v>
      </c>
      <c r="D4887" s="328" t="s">
        <v>684</v>
      </c>
      <c r="E4887" s="154">
        <f t="shared" si="1583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685</v>
      </c>
      <c r="D4888" s="328" t="s">
        <v>686</v>
      </c>
      <c r="E4888" s="154">
        <f t="shared" si="1583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687</v>
      </c>
      <c r="D4889" s="328" t="s">
        <v>688</v>
      </c>
      <c r="E4889" s="154">
        <f t="shared" si="1583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689</v>
      </c>
      <c r="D4890" s="328" t="s">
        <v>690</v>
      </c>
      <c r="E4890" s="154">
        <f t="shared" si="1583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691</v>
      </c>
      <c r="D4891" s="328" t="s">
        <v>584</v>
      </c>
      <c r="E4891" s="154">
        <f t="shared" si="1583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692</v>
      </c>
      <c r="D4892" s="328" t="s">
        <v>693</v>
      </c>
      <c r="E4892" s="154">
        <f t="shared" si="1583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694</v>
      </c>
      <c r="D4893" s="328" t="s">
        <v>695</v>
      </c>
      <c r="E4893" s="154">
        <f t="shared" si="1583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83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696</v>
      </c>
      <c r="C4895" s="381"/>
      <c r="D4895" s="328" t="s">
        <v>697</v>
      </c>
      <c r="E4895" s="154">
        <f t="shared" si="1583"/>
        <v>483</v>
      </c>
      <c r="F4895" s="155">
        <f t="shared" ref="F4895" si="1593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594">H4896+H4897+H4898+H4899+H4900+H4901+H4902+H4903+H4904+H4905+H4906+H4907</f>
        <v>483</v>
      </c>
      <c r="I4895" s="155">
        <f t="shared" si="1594"/>
        <v>0</v>
      </c>
      <c r="J4895" s="155">
        <f t="shared" si="1594"/>
        <v>0</v>
      </c>
      <c r="K4895" s="155">
        <f t="shared" si="1594"/>
        <v>0</v>
      </c>
      <c r="L4895" s="155">
        <f t="shared" si="1594"/>
        <v>0</v>
      </c>
      <c r="M4895" s="155">
        <f t="shared" si="1594"/>
        <v>0</v>
      </c>
      <c r="N4895" s="23"/>
      <c r="O4895" s="23"/>
    </row>
    <row r="4896" spans="1:15" ht="21" customHeight="1">
      <c r="A4896" s="413"/>
      <c r="B4896" s="352" t="s">
        <v>698</v>
      </c>
      <c r="C4896" s="381"/>
      <c r="D4896" s="328" t="s">
        <v>699</v>
      </c>
      <c r="E4896" s="154">
        <f t="shared" si="1583"/>
        <v>0</v>
      </c>
      <c r="F4896" s="218"/>
      <c r="G4896" s="218">
        <f t="shared" ref="G4896:M4896" si="1595">G2155</f>
        <v>0</v>
      </c>
      <c r="H4896" s="218">
        <f t="shared" si="1595"/>
        <v>0</v>
      </c>
      <c r="I4896" s="218">
        <f t="shared" si="1595"/>
        <v>0</v>
      </c>
      <c r="J4896" s="218">
        <f t="shared" si="1595"/>
        <v>0</v>
      </c>
      <c r="K4896" s="218">
        <f t="shared" si="1595"/>
        <v>0</v>
      </c>
      <c r="L4896" s="218">
        <f t="shared" si="1595"/>
        <v>0</v>
      </c>
      <c r="M4896" s="218">
        <f t="shared" si="1595"/>
        <v>0</v>
      </c>
      <c r="N4896" s="23"/>
      <c r="O4896" s="23"/>
    </row>
    <row r="4897" spans="1:15" ht="18.75" hidden="1" customHeight="1">
      <c r="A4897" s="413"/>
      <c r="B4897" s="352" t="s">
        <v>700</v>
      </c>
      <c r="C4897" s="382"/>
      <c r="D4897" s="328" t="s">
        <v>701</v>
      </c>
      <c r="E4897" s="154">
        <f t="shared" si="1583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702</v>
      </c>
      <c r="C4898" s="381"/>
      <c r="D4898" s="328" t="s">
        <v>703</v>
      </c>
      <c r="E4898" s="154">
        <f t="shared" si="1583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704</v>
      </c>
      <c r="C4899" s="383"/>
      <c r="D4899" s="328" t="s">
        <v>705</v>
      </c>
      <c r="E4899" s="154">
        <f t="shared" si="1583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706</v>
      </c>
      <c r="C4900" s="385"/>
      <c r="D4900" s="328" t="s">
        <v>707</v>
      </c>
      <c r="E4900" s="154">
        <f t="shared" si="1583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708</v>
      </c>
      <c r="C4901" s="382"/>
      <c r="D4901" s="331" t="s">
        <v>709</v>
      </c>
      <c r="E4901" s="154">
        <f t="shared" si="1583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710</v>
      </c>
      <c r="C4902" s="381"/>
      <c r="D4902" s="328" t="s">
        <v>711</v>
      </c>
      <c r="E4902" s="154">
        <f t="shared" si="1583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712</v>
      </c>
      <c r="C4903" s="381"/>
      <c r="D4903" s="328" t="s">
        <v>713</v>
      </c>
      <c r="E4903" s="154">
        <f t="shared" si="1583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714</v>
      </c>
      <c r="C4904" s="1060"/>
      <c r="D4904" s="331" t="s">
        <v>715</v>
      </c>
      <c r="E4904" s="154">
        <f t="shared" si="1583"/>
        <v>0</v>
      </c>
      <c r="F4904" s="218"/>
      <c r="G4904" s="218">
        <f t="shared" ref="G4904:M4904" si="1596">G2163</f>
        <v>0</v>
      </c>
      <c r="H4904" s="218">
        <f t="shared" si="1596"/>
        <v>0</v>
      </c>
      <c r="I4904" s="218">
        <f t="shared" si="1596"/>
        <v>0</v>
      </c>
      <c r="J4904" s="218">
        <f t="shared" si="1596"/>
        <v>0</v>
      </c>
      <c r="K4904" s="218">
        <f t="shared" si="1596"/>
        <v>0</v>
      </c>
      <c r="L4904" s="218">
        <f t="shared" si="1596"/>
        <v>0</v>
      </c>
      <c r="M4904" s="218">
        <f t="shared" si="1596"/>
        <v>0</v>
      </c>
      <c r="N4904" s="23"/>
      <c r="O4904" s="23"/>
    </row>
    <row r="4905" spans="1:15" ht="15.75" customHeight="1">
      <c r="A4905" s="413"/>
      <c r="B4905" s="1058" t="s">
        <v>716</v>
      </c>
      <c r="C4905" s="381"/>
      <c r="D4905" s="328" t="s">
        <v>717</v>
      </c>
      <c r="E4905" s="154">
        <f t="shared" si="1583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718</v>
      </c>
      <c r="C4906" s="1060"/>
      <c r="D4906" s="331" t="s">
        <v>719</v>
      </c>
      <c r="E4906" s="154">
        <f t="shared" si="1583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416" t="s">
        <v>724</v>
      </c>
      <c r="C4907" s="1417"/>
      <c r="D4907" s="1187" t="s">
        <v>725</v>
      </c>
      <c r="E4907" s="154">
        <f t="shared" si="1583"/>
        <v>483</v>
      </c>
      <c r="F4907" s="218"/>
      <c r="G4907" s="218">
        <f t="shared" ref="G4907:M4909" si="1597">G2166</f>
        <v>0</v>
      </c>
      <c r="H4907" s="218">
        <f t="shared" si="1597"/>
        <v>483</v>
      </c>
      <c r="I4907" s="218">
        <f t="shared" si="1597"/>
        <v>0</v>
      </c>
      <c r="J4907" s="218">
        <f t="shared" si="1597"/>
        <v>0</v>
      </c>
      <c r="K4907" s="218">
        <f t="shared" si="1597"/>
        <v>0</v>
      </c>
      <c r="L4907" s="218">
        <f t="shared" si="1597"/>
        <v>0</v>
      </c>
      <c r="M4907" s="218">
        <f t="shared" si="1597"/>
        <v>0</v>
      </c>
      <c r="N4907" s="23"/>
      <c r="O4907" s="23"/>
    </row>
    <row r="4908" spans="1:15" ht="15.75" customHeight="1">
      <c r="A4908" s="413"/>
      <c r="B4908" s="353" t="s">
        <v>1068</v>
      </c>
      <c r="C4908" s="389"/>
      <c r="D4908" s="328" t="s">
        <v>727</v>
      </c>
      <c r="E4908" s="154">
        <f t="shared" si="1583"/>
        <v>0</v>
      </c>
      <c r="F4908" s="218"/>
      <c r="G4908" s="218">
        <f t="shared" si="1597"/>
        <v>0</v>
      </c>
      <c r="H4908" s="218">
        <f t="shared" si="1597"/>
        <v>0</v>
      </c>
      <c r="I4908" s="218">
        <f t="shared" si="1597"/>
        <v>0</v>
      </c>
      <c r="J4908" s="218">
        <f t="shared" si="1597"/>
        <v>0</v>
      </c>
      <c r="K4908" s="218">
        <f t="shared" si="1597"/>
        <v>0</v>
      </c>
      <c r="L4908" s="218">
        <f t="shared" si="1597"/>
        <v>0</v>
      </c>
      <c r="M4908" s="218">
        <f t="shared" si="1597"/>
        <v>0</v>
      </c>
      <c r="N4908" s="23"/>
      <c r="O4908" s="23"/>
    </row>
    <row r="4909" spans="1:15" ht="15.75" customHeight="1">
      <c r="A4909" s="413"/>
      <c r="B4909" s="353" t="s">
        <v>1068</v>
      </c>
      <c r="C4909" s="389"/>
      <c r="D4909" s="328" t="s">
        <v>728</v>
      </c>
      <c r="E4909" s="154">
        <f t="shared" si="1583"/>
        <v>0</v>
      </c>
      <c r="F4909" s="218"/>
      <c r="G4909" s="218">
        <f t="shared" si="1597"/>
        <v>0</v>
      </c>
      <c r="H4909" s="218">
        <f t="shared" si="1597"/>
        <v>0</v>
      </c>
      <c r="I4909" s="218">
        <f t="shared" si="1597"/>
        <v>0</v>
      </c>
      <c r="J4909" s="218">
        <f t="shared" si="1597"/>
        <v>0</v>
      </c>
      <c r="K4909" s="218">
        <f t="shared" si="1597"/>
        <v>0</v>
      </c>
      <c r="L4909" s="218">
        <f t="shared" si="1597"/>
        <v>0</v>
      </c>
      <c r="M4909" s="218">
        <f t="shared" si="1597"/>
        <v>0</v>
      </c>
      <c r="N4909" s="23"/>
      <c r="O4909" s="23"/>
    </row>
    <row r="4910" spans="1:15" ht="15.75" customHeight="1">
      <c r="A4910" s="1031"/>
      <c r="B4910" s="1003" t="s">
        <v>735</v>
      </c>
      <c r="C4910" s="1014"/>
      <c r="D4910" s="331" t="s">
        <v>736</v>
      </c>
      <c r="E4910" s="154">
        <f t="shared" si="1583"/>
        <v>213</v>
      </c>
      <c r="F4910" s="155">
        <f t="shared" ref="F4910:M4910" si="1598">F4911+F4921</f>
        <v>0</v>
      </c>
      <c r="G4910" s="155">
        <f t="shared" si="1598"/>
        <v>13</v>
      </c>
      <c r="H4910" s="155">
        <f t="shared" si="1598"/>
        <v>200</v>
      </c>
      <c r="I4910" s="155">
        <f t="shared" si="1598"/>
        <v>0</v>
      </c>
      <c r="J4910" s="155">
        <f t="shared" si="1598"/>
        <v>0</v>
      </c>
      <c r="K4910" s="155">
        <f t="shared" si="1598"/>
        <v>0</v>
      </c>
      <c r="L4910" s="155">
        <f t="shared" si="1598"/>
        <v>0</v>
      </c>
      <c r="M4910" s="155">
        <f t="shared" si="1598"/>
        <v>0</v>
      </c>
      <c r="N4910" s="23"/>
      <c r="O4910" s="23"/>
    </row>
    <row r="4911" spans="1:15">
      <c r="A4911" s="1031"/>
      <c r="B4911" s="332" t="s">
        <v>737</v>
      </c>
      <c r="C4911" s="389"/>
      <c r="D4911" s="328" t="s">
        <v>738</v>
      </c>
      <c r="E4911" s="154">
        <f t="shared" si="1583"/>
        <v>213</v>
      </c>
      <c r="F4911" s="155">
        <f t="shared" ref="F4911:M4911" si="1599">F4912+F4917+F4919</f>
        <v>0</v>
      </c>
      <c r="G4911" s="155">
        <f t="shared" si="1599"/>
        <v>13</v>
      </c>
      <c r="H4911" s="155">
        <f t="shared" si="1599"/>
        <v>200</v>
      </c>
      <c r="I4911" s="155">
        <f t="shared" si="1599"/>
        <v>0</v>
      </c>
      <c r="J4911" s="155">
        <f t="shared" si="1599"/>
        <v>0</v>
      </c>
      <c r="K4911" s="155">
        <f t="shared" si="1599"/>
        <v>0</v>
      </c>
      <c r="L4911" s="155">
        <f t="shared" si="1599"/>
        <v>0</v>
      </c>
      <c r="M4911" s="155">
        <f t="shared" si="1599"/>
        <v>0</v>
      </c>
      <c r="N4911" s="23"/>
      <c r="O4911" s="23"/>
    </row>
    <row r="4912" spans="1:15">
      <c r="A4912" s="413"/>
      <c r="B4912" s="996" t="s">
        <v>739</v>
      </c>
      <c r="C4912" s="389"/>
      <c r="D4912" s="328" t="s">
        <v>740</v>
      </c>
      <c r="E4912" s="154">
        <f t="shared" si="1583"/>
        <v>213</v>
      </c>
      <c r="F4912" s="155">
        <f t="shared" ref="F4912:M4912" si="1600">F4913+F4914+F4915+F4916</f>
        <v>0</v>
      </c>
      <c r="G4912" s="155">
        <f t="shared" si="1600"/>
        <v>13</v>
      </c>
      <c r="H4912" s="155">
        <f t="shared" si="1600"/>
        <v>200</v>
      </c>
      <c r="I4912" s="155">
        <f t="shared" si="1600"/>
        <v>0</v>
      </c>
      <c r="J4912" s="155">
        <f t="shared" si="1600"/>
        <v>0</v>
      </c>
      <c r="K4912" s="155">
        <f t="shared" si="1600"/>
        <v>0</v>
      </c>
      <c r="L4912" s="155">
        <f t="shared" si="1600"/>
        <v>0</v>
      </c>
      <c r="M4912" s="155">
        <f t="shared" si="1600"/>
        <v>0</v>
      </c>
      <c r="N4912" s="23"/>
      <c r="O4912" s="23"/>
    </row>
    <row r="4913" spans="1:15">
      <c r="A4913" s="413"/>
      <c r="B4913" s="425"/>
      <c r="C4913" s="422" t="s">
        <v>741</v>
      </c>
      <c r="D4913" s="423" t="s">
        <v>742</v>
      </c>
      <c r="E4913" s="94">
        <f t="shared" si="1583"/>
        <v>213</v>
      </c>
      <c r="F4913" s="63">
        <v>0</v>
      </c>
      <c r="G4913" s="63">
        <f t="shared" ref="G4913:M4916" si="1601">G2172</f>
        <v>13</v>
      </c>
      <c r="H4913" s="63">
        <f t="shared" si="1601"/>
        <v>200</v>
      </c>
      <c r="I4913" s="63">
        <f t="shared" si="1601"/>
        <v>0</v>
      </c>
      <c r="J4913" s="63">
        <f t="shared" si="1601"/>
        <v>0</v>
      </c>
      <c r="K4913" s="63">
        <f t="shared" si="1601"/>
        <v>0</v>
      </c>
      <c r="L4913" s="63">
        <f t="shared" si="1601"/>
        <v>0</v>
      </c>
      <c r="M4913" s="63">
        <f t="shared" si="1601"/>
        <v>0</v>
      </c>
      <c r="N4913" s="23"/>
      <c r="O4913" s="23"/>
    </row>
    <row r="4914" spans="1:15">
      <c r="A4914" s="413"/>
      <c r="B4914" s="425"/>
      <c r="C4914" s="422" t="s">
        <v>743</v>
      </c>
      <c r="D4914" s="423" t="s">
        <v>744</v>
      </c>
      <c r="E4914" s="94">
        <f t="shared" si="1583"/>
        <v>0</v>
      </c>
      <c r="F4914" s="63">
        <v>0</v>
      </c>
      <c r="G4914" s="63">
        <f t="shared" si="1601"/>
        <v>0</v>
      </c>
      <c r="H4914" s="63">
        <f t="shared" si="1601"/>
        <v>0</v>
      </c>
      <c r="I4914" s="63">
        <f t="shared" si="1601"/>
        <v>0</v>
      </c>
      <c r="J4914" s="63">
        <f t="shared" si="1601"/>
        <v>0</v>
      </c>
      <c r="K4914" s="63">
        <f t="shared" si="1601"/>
        <v>0</v>
      </c>
      <c r="L4914" s="63">
        <f t="shared" si="1601"/>
        <v>0</v>
      </c>
      <c r="M4914" s="63">
        <f t="shared" si="1601"/>
        <v>0</v>
      </c>
      <c r="N4914" s="23"/>
      <c r="O4914" s="23"/>
    </row>
    <row r="4915" spans="1:15">
      <c r="A4915" s="413"/>
      <c r="B4915" s="425"/>
      <c r="C4915" s="428" t="s">
        <v>745</v>
      </c>
      <c r="D4915" s="423" t="s">
        <v>746</v>
      </c>
      <c r="E4915" s="94">
        <f t="shared" si="1583"/>
        <v>0</v>
      </c>
      <c r="F4915" s="63"/>
      <c r="G4915" s="63">
        <f t="shared" si="1601"/>
        <v>0</v>
      </c>
      <c r="H4915" s="63">
        <f t="shared" si="1601"/>
        <v>0</v>
      </c>
      <c r="I4915" s="63">
        <f t="shared" si="1601"/>
        <v>0</v>
      </c>
      <c r="J4915" s="63">
        <f t="shared" si="1601"/>
        <v>0</v>
      </c>
      <c r="K4915" s="63">
        <f t="shared" si="1601"/>
        <v>0</v>
      </c>
      <c r="L4915" s="63">
        <f t="shared" si="1601"/>
        <v>0</v>
      </c>
      <c r="M4915" s="63">
        <f t="shared" si="1601"/>
        <v>0</v>
      </c>
      <c r="N4915" s="23"/>
      <c r="O4915" s="23"/>
    </row>
    <row r="4916" spans="1:15">
      <c r="A4916" s="413"/>
      <c r="B4916" s="425"/>
      <c r="C4916" s="428" t="s">
        <v>747</v>
      </c>
      <c r="D4916" s="423" t="s">
        <v>748</v>
      </c>
      <c r="E4916" s="94">
        <f t="shared" si="1583"/>
        <v>0</v>
      </c>
      <c r="F4916" s="63">
        <v>0</v>
      </c>
      <c r="G4916" s="63">
        <f t="shared" si="1601"/>
        <v>0</v>
      </c>
      <c r="H4916" s="63">
        <f t="shared" si="1601"/>
        <v>0</v>
      </c>
      <c r="I4916" s="63">
        <f t="shared" si="1601"/>
        <v>0</v>
      </c>
      <c r="J4916" s="63">
        <f t="shared" si="1601"/>
        <v>0</v>
      </c>
      <c r="K4916" s="63">
        <f t="shared" si="1601"/>
        <v>0</v>
      </c>
      <c r="L4916" s="63">
        <f t="shared" si="1601"/>
        <v>0</v>
      </c>
      <c r="M4916" s="63">
        <f t="shared" si="1601"/>
        <v>0</v>
      </c>
      <c r="N4916" s="23"/>
      <c r="O4916" s="23"/>
    </row>
    <row r="4917" spans="1:15">
      <c r="A4917" s="413"/>
      <c r="B4917" s="392" t="s">
        <v>749</v>
      </c>
      <c r="C4917" s="1014"/>
      <c r="D4917" s="331" t="s">
        <v>750</v>
      </c>
      <c r="E4917" s="154">
        <f t="shared" si="1583"/>
        <v>0</v>
      </c>
      <c r="F4917" s="155">
        <f t="shared" ref="F4917:M4917" si="1602">F4918</f>
        <v>0</v>
      </c>
      <c r="G4917" s="155">
        <f t="shared" si="1602"/>
        <v>0</v>
      </c>
      <c r="H4917" s="155">
        <f t="shared" si="1602"/>
        <v>0</v>
      </c>
      <c r="I4917" s="155">
        <f t="shared" si="1602"/>
        <v>0</v>
      </c>
      <c r="J4917" s="155">
        <f t="shared" si="1602"/>
        <v>0</v>
      </c>
      <c r="K4917" s="155">
        <f t="shared" si="1602"/>
        <v>0</v>
      </c>
      <c r="L4917" s="155">
        <f t="shared" si="1602"/>
        <v>0</v>
      </c>
      <c r="M4917" s="155">
        <f t="shared" si="1602"/>
        <v>0</v>
      </c>
      <c r="N4917" s="23"/>
      <c r="O4917" s="23"/>
    </row>
    <row r="4918" spans="1:15">
      <c r="A4918" s="413"/>
      <c r="B4918" s="425"/>
      <c r="C4918" s="428" t="s">
        <v>751</v>
      </c>
      <c r="D4918" s="423" t="s">
        <v>752</v>
      </c>
      <c r="E4918" s="94">
        <f t="shared" si="1583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753</v>
      </c>
      <c r="C4919" s="462"/>
      <c r="D4919" s="439" t="s">
        <v>754</v>
      </c>
      <c r="E4919" s="94">
        <f t="shared" si="1583"/>
        <v>0</v>
      </c>
      <c r="F4919" s="63"/>
      <c r="G4919" s="63">
        <f t="shared" ref="G4919:M4919" si="1603">G2178</f>
        <v>0</v>
      </c>
      <c r="H4919" s="63">
        <f t="shared" si="1603"/>
        <v>0</v>
      </c>
      <c r="I4919" s="63">
        <f t="shared" si="1603"/>
        <v>0</v>
      </c>
      <c r="J4919" s="63">
        <f t="shared" si="1603"/>
        <v>0</v>
      </c>
      <c r="K4919" s="63">
        <f t="shared" si="1603"/>
        <v>0</v>
      </c>
      <c r="L4919" s="63">
        <f t="shared" si="1603"/>
        <v>0</v>
      </c>
      <c r="M4919" s="63">
        <f t="shared" si="1603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83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755</v>
      </c>
      <c r="C4921" s="1014"/>
      <c r="D4921" s="331" t="s">
        <v>756</v>
      </c>
      <c r="E4921" s="154">
        <f t="shared" si="1583"/>
        <v>0</v>
      </c>
      <c r="F4921" s="155">
        <f t="shared" ref="F4921:M4922" si="1604">F4922</f>
        <v>0</v>
      </c>
      <c r="G4921" s="155">
        <f t="shared" si="1604"/>
        <v>0</v>
      </c>
      <c r="H4921" s="155">
        <f t="shared" si="1604"/>
        <v>0</v>
      </c>
      <c r="I4921" s="155">
        <f t="shared" si="1604"/>
        <v>0</v>
      </c>
      <c r="J4921" s="155">
        <f t="shared" si="1604"/>
        <v>0</v>
      </c>
      <c r="K4921" s="155">
        <f t="shared" si="1604"/>
        <v>0</v>
      </c>
      <c r="L4921" s="155">
        <f t="shared" si="1604"/>
        <v>0</v>
      </c>
      <c r="M4921" s="155">
        <f t="shared" si="1604"/>
        <v>0</v>
      </c>
      <c r="N4921" s="23"/>
      <c r="O4921" s="23"/>
    </row>
    <row r="4922" spans="1:15">
      <c r="A4922" s="413"/>
      <c r="B4922" s="1063" t="s">
        <v>757</v>
      </c>
      <c r="C4922" s="1064"/>
      <c r="D4922" s="331" t="s">
        <v>758</v>
      </c>
      <c r="E4922" s="154">
        <f t="shared" si="1583"/>
        <v>0</v>
      </c>
      <c r="F4922" s="155">
        <f t="shared" si="1604"/>
        <v>0</v>
      </c>
      <c r="G4922" s="155">
        <f t="shared" si="1604"/>
        <v>0</v>
      </c>
      <c r="H4922" s="155">
        <f t="shared" si="1604"/>
        <v>0</v>
      </c>
      <c r="I4922" s="155">
        <f t="shared" si="1604"/>
        <v>0</v>
      </c>
      <c r="J4922" s="155">
        <f t="shared" si="1604"/>
        <v>0</v>
      </c>
      <c r="K4922" s="155">
        <f t="shared" si="1604"/>
        <v>0</v>
      </c>
      <c r="L4922" s="155">
        <f t="shared" si="1604"/>
        <v>0</v>
      </c>
      <c r="M4922" s="155">
        <f t="shared" si="1604"/>
        <v>0</v>
      </c>
      <c r="N4922" s="23"/>
      <c r="O4922" s="23"/>
    </row>
    <row r="4923" spans="1:15" ht="12" customHeight="1">
      <c r="A4923" s="413"/>
      <c r="B4923" s="430"/>
      <c r="C4923" s="428" t="s">
        <v>759</v>
      </c>
      <c r="D4923" s="423" t="s">
        <v>760</v>
      </c>
      <c r="E4923" s="94">
        <f t="shared" si="1583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83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643</v>
      </c>
      <c r="C4925" s="1014"/>
      <c r="D4925" s="331" t="s">
        <v>644</v>
      </c>
      <c r="E4925" s="154">
        <f t="shared" si="1583"/>
        <v>0</v>
      </c>
      <c r="F4925" s="155">
        <f t="shared" ref="F4925:M4925" si="1605">F4926</f>
        <v>0</v>
      </c>
      <c r="G4925" s="155">
        <f t="shared" si="1605"/>
        <v>0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413"/>
      <c r="B4926" s="425" t="s">
        <v>645</v>
      </c>
      <c r="C4926" s="462"/>
      <c r="D4926" s="439" t="s">
        <v>646</v>
      </c>
      <c r="E4926" s="94">
        <f t="shared" si="1583"/>
        <v>0</v>
      </c>
      <c r="F4926" s="63"/>
      <c r="G4926" s="158">
        <f t="shared" ref="G4926:M4926" si="1606">G2184</f>
        <v>0</v>
      </c>
      <c r="H4926" s="158">
        <f t="shared" si="1606"/>
        <v>0</v>
      </c>
      <c r="I4926" s="158">
        <f t="shared" si="1606"/>
        <v>0</v>
      </c>
      <c r="J4926" s="158">
        <f t="shared" si="1606"/>
        <v>0</v>
      </c>
      <c r="K4926" s="158">
        <f t="shared" si="1606"/>
        <v>0</v>
      </c>
      <c r="L4926" s="158">
        <f t="shared" si="1606"/>
        <v>0</v>
      </c>
      <c r="M4926" s="158">
        <f t="shared" si="1606"/>
        <v>0</v>
      </c>
      <c r="N4926" s="23"/>
      <c r="O4926" s="23"/>
    </row>
    <row r="4927" spans="1:15">
      <c r="A4927" s="516" t="s">
        <v>776</v>
      </c>
      <c r="B4927" s="517"/>
      <c r="C4927" s="517"/>
      <c r="D4927" s="518"/>
      <c r="E4927" s="94">
        <f t="shared" si="1583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948</v>
      </c>
      <c r="C4928" s="848"/>
      <c r="D4928" s="518" t="s">
        <v>949</v>
      </c>
      <c r="E4928" s="154">
        <f t="shared" ref="E4928:E4991" si="1607">G4928+H4928+I4928+J4928</f>
        <v>0</v>
      </c>
      <c r="F4928" s="155">
        <f t="shared" ref="F4928:M4928" si="1608">F4929+F4930</f>
        <v>0</v>
      </c>
      <c r="G4928" s="155">
        <f t="shared" si="1608"/>
        <v>0</v>
      </c>
      <c r="H4928" s="155">
        <f t="shared" si="1608"/>
        <v>0</v>
      </c>
      <c r="I4928" s="155">
        <f t="shared" si="1608"/>
        <v>0</v>
      </c>
      <c r="J4928" s="155">
        <f t="shared" si="1608"/>
        <v>0</v>
      </c>
      <c r="K4928" s="155">
        <f t="shared" si="1608"/>
        <v>0</v>
      </c>
      <c r="L4928" s="155">
        <f t="shared" si="1608"/>
        <v>0</v>
      </c>
      <c r="M4928" s="155">
        <f t="shared" si="1608"/>
        <v>0</v>
      </c>
      <c r="N4928" s="23"/>
      <c r="O4928" s="23"/>
    </row>
    <row r="4929" spans="1:15">
      <c r="A4929" s="829"/>
      <c r="B4929" s="523"/>
      <c r="C4929" s="567" t="s">
        <v>950</v>
      </c>
      <c r="D4929" s="524" t="s">
        <v>951</v>
      </c>
      <c r="E4929" s="94">
        <f t="shared" si="1607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952</v>
      </c>
      <c r="D4930" s="524" t="s">
        <v>953</v>
      </c>
      <c r="E4930" s="94">
        <f t="shared" si="1607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954</v>
      </c>
      <c r="C4931" s="1066"/>
      <c r="D4931" s="522" t="s">
        <v>955</v>
      </c>
      <c r="E4931" s="154">
        <f t="shared" si="1607"/>
        <v>483</v>
      </c>
      <c r="F4931" s="155">
        <f t="shared" ref="F4931:M4931" si="1609">F4932+F4933</f>
        <v>0</v>
      </c>
      <c r="G4931" s="155">
        <f t="shared" si="1609"/>
        <v>0</v>
      </c>
      <c r="H4931" s="155">
        <f t="shared" si="1609"/>
        <v>483</v>
      </c>
      <c r="I4931" s="155">
        <f t="shared" si="1609"/>
        <v>0</v>
      </c>
      <c r="J4931" s="155">
        <f t="shared" si="1609"/>
        <v>0</v>
      </c>
      <c r="K4931" s="155">
        <f t="shared" si="1609"/>
        <v>0</v>
      </c>
      <c r="L4931" s="155">
        <f t="shared" si="1609"/>
        <v>0</v>
      </c>
      <c r="M4931" s="155">
        <f t="shared" si="1609"/>
        <v>0</v>
      </c>
      <c r="N4931" s="23"/>
      <c r="O4931" s="23"/>
    </row>
    <row r="4932" spans="1:15">
      <c r="A4932" s="829"/>
      <c r="B4932" s="567"/>
      <c r="C4932" s="523" t="s">
        <v>956</v>
      </c>
      <c r="D4932" s="524" t="s">
        <v>957</v>
      </c>
      <c r="E4932" s="94">
        <f t="shared" si="1607"/>
        <v>483</v>
      </c>
      <c r="F4932" s="63">
        <v>0</v>
      </c>
      <c r="G4932" s="63">
        <f t="shared" ref="G4932:M4932" si="1610">G4895+G4908+G4923+G4925</f>
        <v>0</v>
      </c>
      <c r="H4932" s="63">
        <f t="shared" si="1610"/>
        <v>483</v>
      </c>
      <c r="I4932" s="63">
        <f t="shared" si="1610"/>
        <v>0</v>
      </c>
      <c r="J4932" s="63">
        <f t="shared" si="1610"/>
        <v>0</v>
      </c>
      <c r="K4932" s="63">
        <f t="shared" si="1610"/>
        <v>0</v>
      </c>
      <c r="L4932" s="63">
        <f t="shared" si="1610"/>
        <v>0</v>
      </c>
      <c r="M4932" s="63">
        <f t="shared" si="1610"/>
        <v>0</v>
      </c>
      <c r="N4932" s="23"/>
      <c r="O4932" s="23"/>
    </row>
    <row r="4933" spans="1:15">
      <c r="A4933" s="829"/>
      <c r="B4933" s="567"/>
      <c r="C4933" s="523" t="s">
        <v>958</v>
      </c>
      <c r="D4933" s="524" t="s">
        <v>959</v>
      </c>
      <c r="E4933" s="94">
        <f t="shared" si="1607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960</v>
      </c>
      <c r="C4934" s="523"/>
      <c r="D4934" s="518" t="s">
        <v>961</v>
      </c>
      <c r="E4934" s="94">
        <f t="shared" si="1607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962</v>
      </c>
      <c r="C4935" s="523"/>
      <c r="D4935" s="518" t="s">
        <v>963</v>
      </c>
      <c r="E4935" s="94">
        <f t="shared" si="1607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964</v>
      </c>
      <c r="C4936" s="848"/>
      <c r="D4936" s="518" t="s">
        <v>965</v>
      </c>
      <c r="E4936" s="94">
        <f t="shared" si="1607"/>
        <v>213</v>
      </c>
      <c r="F4936" s="63">
        <v>0</v>
      </c>
      <c r="G4936" s="63">
        <f>G4910</f>
        <v>13</v>
      </c>
      <c r="H4936" s="63">
        <f t="shared" ref="H4936:M4936" si="1611">H4910</f>
        <v>200</v>
      </c>
      <c r="I4936" s="63">
        <f t="shared" si="1611"/>
        <v>0</v>
      </c>
      <c r="J4936" s="63">
        <f t="shared" si="1611"/>
        <v>0</v>
      </c>
      <c r="K4936" s="63">
        <f t="shared" si="1611"/>
        <v>0</v>
      </c>
      <c r="L4936" s="63">
        <f t="shared" si="1611"/>
        <v>0</v>
      </c>
      <c r="M4936" s="63">
        <f t="shared" si="1611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07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966</v>
      </c>
      <c r="B4938" s="1145"/>
      <c r="C4938" s="1146"/>
      <c r="D4938" s="530" t="s">
        <v>967</v>
      </c>
      <c r="E4938" s="100">
        <f t="shared" si="1607"/>
        <v>0</v>
      </c>
      <c r="F4938" s="532">
        <f t="shared" ref="F4938:M4938" si="1612">F4959+F4960+F4963</f>
        <v>0</v>
      </c>
      <c r="G4938" s="532">
        <f t="shared" si="1612"/>
        <v>0</v>
      </c>
      <c r="H4938" s="532">
        <f t="shared" si="1612"/>
        <v>0</v>
      </c>
      <c r="I4938" s="532">
        <f t="shared" si="1612"/>
        <v>0</v>
      </c>
      <c r="J4938" s="532">
        <f t="shared" si="1612"/>
        <v>0</v>
      </c>
      <c r="K4938" s="532">
        <f t="shared" si="1612"/>
        <v>0</v>
      </c>
      <c r="L4938" s="532">
        <f t="shared" si="1612"/>
        <v>0</v>
      </c>
      <c r="M4938" s="532">
        <f t="shared" si="1612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07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324" t="s">
        <v>647</v>
      </c>
      <c r="B4940" s="1378"/>
      <c r="C4940" s="1379"/>
      <c r="D4940" s="477"/>
      <c r="E4940" s="355">
        <f t="shared" si="1607"/>
        <v>0</v>
      </c>
      <c r="F4940" s="478">
        <f t="shared" ref="F4940:M4940" si="1613">F4941+F4953</f>
        <v>0</v>
      </c>
      <c r="G4940" s="478">
        <f t="shared" si="1613"/>
        <v>0</v>
      </c>
      <c r="H4940" s="478">
        <f t="shared" si="1613"/>
        <v>0</v>
      </c>
      <c r="I4940" s="478">
        <f t="shared" si="1613"/>
        <v>0</v>
      </c>
      <c r="J4940" s="478">
        <f t="shared" si="1613"/>
        <v>0</v>
      </c>
      <c r="K4940" s="478">
        <f t="shared" si="1613"/>
        <v>0</v>
      </c>
      <c r="L4940" s="478">
        <f t="shared" si="1613"/>
        <v>0</v>
      </c>
      <c r="M4940" s="478">
        <f t="shared" si="1613"/>
        <v>0</v>
      </c>
      <c r="N4940" s="23"/>
      <c r="O4940" s="23"/>
    </row>
    <row r="4941" spans="1:15">
      <c r="A4941" s="1147"/>
      <c r="B4941" s="353" t="s">
        <v>674</v>
      </c>
      <c r="C4941" s="1052"/>
      <c r="D4941" s="331" t="s">
        <v>675</v>
      </c>
      <c r="E4941" s="154">
        <f t="shared" si="1607"/>
        <v>0</v>
      </c>
      <c r="F4941" s="155">
        <f t="shared" ref="F4941:M4941" si="1614">F4942</f>
        <v>0</v>
      </c>
      <c r="G4941" s="155">
        <f t="shared" si="1614"/>
        <v>0</v>
      </c>
      <c r="H4941" s="155">
        <f t="shared" si="1614"/>
        <v>0</v>
      </c>
      <c r="I4941" s="155">
        <f t="shared" si="1614"/>
        <v>0</v>
      </c>
      <c r="J4941" s="155">
        <f t="shared" si="1614"/>
        <v>0</v>
      </c>
      <c r="K4941" s="155">
        <f t="shared" si="1614"/>
        <v>0</v>
      </c>
      <c r="L4941" s="155">
        <f t="shared" si="1614"/>
        <v>0</v>
      </c>
      <c r="M4941" s="155">
        <f t="shared" si="1614"/>
        <v>0</v>
      </c>
      <c r="N4941" s="23"/>
      <c r="O4941" s="23"/>
    </row>
    <row r="4942" spans="1:15" ht="12" customHeight="1">
      <c r="A4942" s="1147"/>
      <c r="B4942" s="557" t="s">
        <v>968</v>
      </c>
      <c r="C4942" s="454"/>
      <c r="D4942" s="423" t="s">
        <v>582</v>
      </c>
      <c r="E4942" s="94">
        <f t="shared" si="1607"/>
        <v>0</v>
      </c>
      <c r="F4942" s="448">
        <f t="shared" ref="F4942:M4942" si="1615">F4943+F4944+F4945+F4946+F4947+F4948+F4949+F4950+F4951+F4952</f>
        <v>0</v>
      </c>
      <c r="G4942" s="218">
        <f t="shared" si="1615"/>
        <v>0</v>
      </c>
      <c r="H4942" s="218">
        <f t="shared" si="1615"/>
        <v>0</v>
      </c>
      <c r="I4942" s="218">
        <f t="shared" si="1615"/>
        <v>0</v>
      </c>
      <c r="J4942" s="218">
        <f t="shared" si="1615"/>
        <v>0</v>
      </c>
      <c r="K4942" s="218">
        <f t="shared" si="1615"/>
        <v>0</v>
      </c>
      <c r="L4942" s="218">
        <f t="shared" si="1615"/>
        <v>0</v>
      </c>
      <c r="M4942" s="218">
        <f t="shared" si="1615"/>
        <v>0</v>
      </c>
      <c r="N4942" s="23"/>
      <c r="O4942" s="23"/>
    </row>
    <row r="4943" spans="1:15" hidden="1">
      <c r="A4943" s="1147"/>
      <c r="B4943" s="1054"/>
      <c r="C4943" s="1055" t="s">
        <v>677</v>
      </c>
      <c r="D4943" s="1056" t="s">
        <v>678</v>
      </c>
      <c r="E4943" s="154">
        <f t="shared" si="1607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679</v>
      </c>
      <c r="D4944" s="1056" t="s">
        <v>680</v>
      </c>
      <c r="E4944" s="154">
        <f t="shared" si="1607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681</v>
      </c>
      <c r="D4945" s="1056" t="s">
        <v>682</v>
      </c>
      <c r="E4945" s="154">
        <f t="shared" si="1607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683</v>
      </c>
      <c r="D4946" s="328" t="s">
        <v>684</v>
      </c>
      <c r="E4946" s="154">
        <f t="shared" si="1607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685</v>
      </c>
      <c r="D4947" s="328" t="s">
        <v>686</v>
      </c>
      <c r="E4947" s="154">
        <f t="shared" si="1607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687</v>
      </c>
      <c r="D4948" s="328" t="s">
        <v>688</v>
      </c>
      <c r="E4948" s="154">
        <f t="shared" si="1607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689</v>
      </c>
      <c r="D4949" s="328" t="s">
        <v>690</v>
      </c>
      <c r="E4949" s="154">
        <f t="shared" si="1607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691</v>
      </c>
      <c r="D4950" s="423" t="s">
        <v>584</v>
      </c>
      <c r="E4950" s="94">
        <f t="shared" si="1607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692</v>
      </c>
      <c r="D4951" s="328" t="s">
        <v>693</v>
      </c>
      <c r="E4951" s="154">
        <f t="shared" si="1607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694</v>
      </c>
      <c r="D4952" s="328" t="s">
        <v>695</v>
      </c>
      <c r="E4952" s="154">
        <f t="shared" si="1607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696</v>
      </c>
      <c r="C4953" s="1052"/>
      <c r="D4953" s="331" t="s">
        <v>697</v>
      </c>
      <c r="E4953" s="154">
        <f t="shared" si="1607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698</v>
      </c>
      <c r="C4954" s="502"/>
      <c r="D4954" s="423" t="s">
        <v>699</v>
      </c>
      <c r="E4954" s="94">
        <f t="shared" si="1607"/>
        <v>0</v>
      </c>
      <c r="F4954" s="448"/>
      <c r="G4954" s="448">
        <f t="shared" ref="G4954:M4954" si="1616">G2225</f>
        <v>0</v>
      </c>
      <c r="H4954" s="448">
        <f t="shared" si="1616"/>
        <v>0</v>
      </c>
      <c r="I4954" s="448">
        <f t="shared" si="1616"/>
        <v>0</v>
      </c>
      <c r="J4954" s="448">
        <f t="shared" si="1616"/>
        <v>0</v>
      </c>
      <c r="K4954" s="448">
        <f t="shared" si="1616"/>
        <v>0</v>
      </c>
      <c r="L4954" s="448">
        <f t="shared" si="1616"/>
        <v>0</v>
      </c>
      <c r="M4954" s="448">
        <f t="shared" si="1616"/>
        <v>0</v>
      </c>
      <c r="N4954" s="23"/>
      <c r="O4954" s="23"/>
    </row>
    <row r="4955" spans="1:15">
      <c r="A4955" s="413"/>
      <c r="B4955" s="434" t="s">
        <v>700</v>
      </c>
      <c r="C4955" s="454"/>
      <c r="D4955" s="423" t="s">
        <v>701</v>
      </c>
      <c r="E4955" s="94">
        <f t="shared" si="1607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702</v>
      </c>
      <c r="C4956" s="502"/>
      <c r="D4956" s="423" t="s">
        <v>703</v>
      </c>
      <c r="E4956" s="94">
        <f t="shared" si="1607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969</v>
      </c>
      <c r="C4957" s="502"/>
      <c r="D4957" s="423" t="s">
        <v>715</v>
      </c>
      <c r="E4957" s="94">
        <f t="shared" si="1607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776</v>
      </c>
      <c r="B4958" s="517"/>
      <c r="C4958" s="517"/>
      <c r="D4958" s="518"/>
      <c r="E4958" s="94">
        <f t="shared" si="1607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971</v>
      </c>
      <c r="C4959" s="517"/>
      <c r="D4959" s="518" t="s">
        <v>972</v>
      </c>
      <c r="E4959" s="94">
        <f t="shared" si="1607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973</v>
      </c>
      <c r="C4960" s="523"/>
      <c r="D4960" s="518" t="s">
        <v>974</v>
      </c>
      <c r="E4960" s="154">
        <f t="shared" si="1607"/>
        <v>0</v>
      </c>
      <c r="F4960" s="155">
        <f t="shared" ref="F4960:M4960" si="1617">F4961+F4962</f>
        <v>0</v>
      </c>
      <c r="G4960" s="155">
        <f t="shared" si="1617"/>
        <v>0</v>
      </c>
      <c r="H4960" s="155">
        <f t="shared" si="1617"/>
        <v>0</v>
      </c>
      <c r="I4960" s="155">
        <f t="shared" si="1617"/>
        <v>0</v>
      </c>
      <c r="J4960" s="155">
        <f t="shared" si="1617"/>
        <v>0</v>
      </c>
      <c r="K4960" s="155">
        <f t="shared" si="1617"/>
        <v>0</v>
      </c>
      <c r="L4960" s="155">
        <f t="shared" si="1617"/>
        <v>0</v>
      </c>
      <c r="M4960" s="155">
        <f t="shared" si="1617"/>
        <v>0</v>
      </c>
      <c r="N4960" s="23"/>
      <c r="O4960" s="23"/>
    </row>
    <row r="4961" spans="1:15">
      <c r="A4961" s="829"/>
      <c r="B4961" s="523"/>
      <c r="C4961" s="523" t="s">
        <v>975</v>
      </c>
      <c r="D4961" s="518" t="s">
        <v>976</v>
      </c>
      <c r="E4961" s="94">
        <f t="shared" si="1607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977</v>
      </c>
      <c r="D4962" s="518" t="s">
        <v>978</v>
      </c>
      <c r="E4962" s="94">
        <f t="shared" si="1607"/>
        <v>0</v>
      </c>
      <c r="F4962" s="63"/>
      <c r="G4962" s="448">
        <f>G4954</f>
        <v>0</v>
      </c>
      <c r="H4962" s="448">
        <f t="shared" ref="H4962:M4962" si="1618">H4954</f>
        <v>0</v>
      </c>
      <c r="I4962" s="448">
        <f t="shared" si="1618"/>
        <v>0</v>
      </c>
      <c r="J4962" s="448">
        <f t="shared" si="1618"/>
        <v>0</v>
      </c>
      <c r="K4962" s="448">
        <f t="shared" si="1618"/>
        <v>0</v>
      </c>
      <c r="L4962" s="448">
        <f t="shared" si="1618"/>
        <v>0</v>
      </c>
      <c r="M4962" s="448">
        <f t="shared" si="1618"/>
        <v>0</v>
      </c>
      <c r="N4962" s="23"/>
      <c r="O4962" s="23"/>
    </row>
    <row r="4963" spans="1:15">
      <c r="A4963" s="829"/>
      <c r="B4963" s="523" t="s">
        <v>979</v>
      </c>
      <c r="C4963" s="523"/>
      <c r="D4963" s="518" t="s">
        <v>980</v>
      </c>
      <c r="E4963" s="94">
        <f t="shared" si="1607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07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425" t="s">
        <v>981</v>
      </c>
      <c r="B4965" s="1426"/>
      <c r="C4965" s="1426"/>
      <c r="D4965" s="910" t="s">
        <v>982</v>
      </c>
      <c r="E4965" s="911">
        <f t="shared" si="1607"/>
        <v>325684</v>
      </c>
      <c r="F4965" s="912">
        <f t="shared" ref="F4965:M4965" si="1619">F4966+F5030+F5091+F5153+F5221</f>
        <v>0</v>
      </c>
      <c r="G4965" s="912">
        <f t="shared" si="1619"/>
        <v>76518</v>
      </c>
      <c r="H4965" s="912">
        <f t="shared" si="1619"/>
        <v>115782</v>
      </c>
      <c r="I4965" s="912">
        <f t="shared" si="1619"/>
        <v>67330</v>
      </c>
      <c r="J4965" s="912">
        <f t="shared" si="1619"/>
        <v>66054</v>
      </c>
      <c r="K4965" s="912">
        <f t="shared" si="1619"/>
        <v>238096</v>
      </c>
      <c r="L4965" s="912">
        <f t="shared" si="1619"/>
        <v>161957</v>
      </c>
      <c r="M4965" s="912">
        <f t="shared" si="1619"/>
        <v>3920</v>
      </c>
      <c r="N4965" s="23"/>
      <c r="O4965" s="23"/>
    </row>
    <row r="4966" spans="1:15">
      <c r="A4966" s="973" t="s">
        <v>983</v>
      </c>
      <c r="B4966" s="1149"/>
      <c r="C4966" s="1150"/>
      <c r="D4966" s="530" t="s">
        <v>984</v>
      </c>
      <c r="E4966" s="531">
        <f t="shared" si="1607"/>
        <v>911</v>
      </c>
      <c r="F4966" s="532">
        <f t="shared" ref="F4966:M4966" si="1620">F5023</f>
        <v>0</v>
      </c>
      <c r="G4966" s="532">
        <f t="shared" si="1620"/>
        <v>0</v>
      </c>
      <c r="H4966" s="532">
        <f t="shared" si="1620"/>
        <v>911</v>
      </c>
      <c r="I4966" s="532">
        <f t="shared" si="1620"/>
        <v>0</v>
      </c>
      <c r="J4966" s="532">
        <f t="shared" si="1620"/>
        <v>0</v>
      </c>
      <c r="K4966" s="532">
        <f t="shared" si="1620"/>
        <v>0</v>
      </c>
      <c r="L4966" s="532">
        <f t="shared" si="1620"/>
        <v>0</v>
      </c>
      <c r="M4966" s="532">
        <f t="shared" si="1620"/>
        <v>0</v>
      </c>
      <c r="N4966" s="23"/>
      <c r="O4966" s="23"/>
    </row>
    <row r="4967" spans="1:15">
      <c r="A4967" s="1324" t="s">
        <v>647</v>
      </c>
      <c r="B4967" s="1325"/>
      <c r="C4967" s="1326"/>
      <c r="D4967" s="477"/>
      <c r="E4967" s="355">
        <f t="shared" si="1607"/>
        <v>911</v>
      </c>
      <c r="F4967" s="478">
        <f t="shared" ref="F4967:M4967" si="1621">F4969+F4979+F4992+F5005</f>
        <v>0</v>
      </c>
      <c r="G4967" s="478">
        <f t="shared" si="1621"/>
        <v>0</v>
      </c>
      <c r="H4967" s="478">
        <f t="shared" si="1621"/>
        <v>911</v>
      </c>
      <c r="I4967" s="478">
        <f t="shared" si="1621"/>
        <v>0</v>
      </c>
      <c r="J4967" s="478">
        <f t="shared" si="1621"/>
        <v>0</v>
      </c>
      <c r="K4967" s="478">
        <f t="shared" si="1621"/>
        <v>0</v>
      </c>
      <c r="L4967" s="478">
        <f t="shared" si="1621"/>
        <v>0</v>
      </c>
      <c r="M4967" s="478">
        <f t="shared" si="1621"/>
        <v>0</v>
      </c>
      <c r="N4967" s="23"/>
      <c r="O4967" s="23"/>
    </row>
    <row r="4968" spans="1:15">
      <c r="A4968" s="1031"/>
      <c r="B4968" s="1097" t="s">
        <v>650</v>
      </c>
      <c r="C4968" s="1098"/>
      <c r="D4968" s="1013" t="s">
        <v>651</v>
      </c>
      <c r="E4968" s="154">
        <f t="shared" si="1607"/>
        <v>0</v>
      </c>
      <c r="F4968" s="155">
        <f t="shared" ref="F4968:M4968" si="1622">F4969</f>
        <v>0</v>
      </c>
      <c r="G4968" s="155">
        <f t="shared" si="1622"/>
        <v>0</v>
      </c>
      <c r="H4968" s="155">
        <f t="shared" si="1622"/>
        <v>0</v>
      </c>
      <c r="I4968" s="155">
        <f t="shared" si="1622"/>
        <v>0</v>
      </c>
      <c r="J4968" s="155">
        <f t="shared" si="1622"/>
        <v>0</v>
      </c>
      <c r="K4968" s="155">
        <f t="shared" si="1622"/>
        <v>0</v>
      </c>
      <c r="L4968" s="155">
        <f t="shared" si="1622"/>
        <v>0</v>
      </c>
      <c r="M4968" s="155">
        <f t="shared" si="1622"/>
        <v>0</v>
      </c>
      <c r="N4968" s="23"/>
      <c r="O4968" s="23"/>
    </row>
    <row r="4969" spans="1:15">
      <c r="A4969" s="1031"/>
      <c r="B4969" s="353" t="s">
        <v>652</v>
      </c>
      <c r="C4969" s="382"/>
      <c r="D4969" s="331" t="s">
        <v>653</v>
      </c>
      <c r="E4969" s="154">
        <f t="shared" si="1607"/>
        <v>0</v>
      </c>
      <c r="F4969" s="155">
        <f t="shared" ref="F4969:M4969" si="1623">F4970+F4971+F4972+F4973+F4974+F4975+F4976+F4977</f>
        <v>0</v>
      </c>
      <c r="G4969" s="155">
        <f t="shared" si="1623"/>
        <v>0</v>
      </c>
      <c r="H4969" s="155">
        <f t="shared" si="1623"/>
        <v>0</v>
      </c>
      <c r="I4969" s="155">
        <f t="shared" si="1623"/>
        <v>0</v>
      </c>
      <c r="J4969" s="155">
        <f t="shared" si="1623"/>
        <v>0</v>
      </c>
      <c r="K4969" s="155">
        <f t="shared" si="1623"/>
        <v>0</v>
      </c>
      <c r="L4969" s="155">
        <f t="shared" si="1623"/>
        <v>0</v>
      </c>
      <c r="M4969" s="155">
        <f t="shared" si="1623"/>
        <v>0</v>
      </c>
      <c r="N4969" s="23"/>
      <c r="O4969" s="23"/>
    </row>
    <row r="4970" spans="1:15" ht="0.75" customHeight="1">
      <c r="A4970" s="413"/>
      <c r="B4970" s="541"/>
      <c r="C4970" s="542" t="s">
        <v>654</v>
      </c>
      <c r="D4970" s="539" t="s">
        <v>655</v>
      </c>
      <c r="E4970" s="154">
        <f t="shared" si="1607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1.35" hidden="1">
      <c r="A4971" s="413"/>
      <c r="B4971" s="541"/>
      <c r="C4971" s="543" t="s">
        <v>656</v>
      </c>
      <c r="D4971" s="544" t="s">
        <v>657</v>
      </c>
      <c r="E4971" s="154">
        <f t="shared" si="1607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1" hidden="1">
      <c r="A4972" s="413"/>
      <c r="B4972" s="541"/>
      <c r="C4972" s="543" t="s">
        <v>658</v>
      </c>
      <c r="D4972" s="544" t="s">
        <v>659</v>
      </c>
      <c r="E4972" s="154">
        <f t="shared" si="1607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0.65" hidden="1">
      <c r="A4973" s="413"/>
      <c r="B4973" s="541"/>
      <c r="C4973" s="542" t="s">
        <v>660</v>
      </c>
      <c r="D4973" s="539" t="s">
        <v>661</v>
      </c>
      <c r="E4973" s="154">
        <f t="shared" si="1607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1.35" hidden="1">
      <c r="A4974" s="413"/>
      <c r="B4974" s="545"/>
      <c r="C4974" s="546" t="s">
        <v>662</v>
      </c>
      <c r="D4974" s="547" t="s">
        <v>663</v>
      </c>
      <c r="E4974" s="154">
        <f t="shared" si="1607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20.65" hidden="1">
      <c r="A4975" s="413"/>
      <c r="B4975" s="489"/>
      <c r="C4975" s="490" t="s">
        <v>664</v>
      </c>
      <c r="D4975" s="548" t="s">
        <v>665</v>
      </c>
      <c r="E4975" s="154">
        <f t="shared" si="1607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0.65" hidden="1">
      <c r="A4976" s="413"/>
      <c r="B4976" s="549"/>
      <c r="C4976" s="550" t="s">
        <v>666</v>
      </c>
      <c r="D4976" s="551" t="s">
        <v>667</v>
      </c>
      <c r="E4976" s="154">
        <f t="shared" si="1607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668</v>
      </c>
      <c r="D4977" s="331" t="s">
        <v>669</v>
      </c>
      <c r="E4977" s="154">
        <f t="shared" si="1607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07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674</v>
      </c>
      <c r="C4979" s="1052"/>
      <c r="D4979" s="331" t="s">
        <v>675</v>
      </c>
      <c r="E4979" s="154">
        <f t="shared" si="1607"/>
        <v>911</v>
      </c>
      <c r="F4979" s="155">
        <f t="shared" ref="F4979:M4979" si="1624">F4980</f>
        <v>0</v>
      </c>
      <c r="G4979" s="155">
        <f t="shared" si="1624"/>
        <v>0</v>
      </c>
      <c r="H4979" s="155">
        <f t="shared" si="1624"/>
        <v>911</v>
      </c>
      <c r="I4979" s="155">
        <f t="shared" si="1624"/>
        <v>0</v>
      </c>
      <c r="J4979" s="155">
        <f t="shared" si="1624"/>
        <v>0</v>
      </c>
      <c r="K4979" s="155">
        <f t="shared" si="1624"/>
        <v>0</v>
      </c>
      <c r="L4979" s="155">
        <f t="shared" si="1624"/>
        <v>0</v>
      </c>
      <c r="M4979" s="155">
        <f t="shared" si="1624"/>
        <v>0</v>
      </c>
      <c r="N4979" s="23"/>
      <c r="O4979" s="23"/>
    </row>
    <row r="4980" spans="1:15">
      <c r="A4980" s="1031"/>
      <c r="B4980" s="1053" t="s">
        <v>676</v>
      </c>
      <c r="C4980" s="382"/>
      <c r="D4980" s="328" t="s">
        <v>582</v>
      </c>
      <c r="E4980" s="154">
        <f t="shared" si="1607"/>
        <v>911</v>
      </c>
      <c r="F4980" s="155">
        <f t="shared" ref="F4980:M4980" si="1625">F4984+F4985+F4986+F4987+F4988+F4989+F4990</f>
        <v>0</v>
      </c>
      <c r="G4980" s="155">
        <f t="shared" si="1625"/>
        <v>0</v>
      </c>
      <c r="H4980" s="155">
        <f t="shared" si="1625"/>
        <v>911</v>
      </c>
      <c r="I4980" s="155">
        <f t="shared" si="1625"/>
        <v>0</v>
      </c>
      <c r="J4980" s="155">
        <f t="shared" si="1625"/>
        <v>0</v>
      </c>
      <c r="K4980" s="155">
        <f t="shared" si="1625"/>
        <v>0</v>
      </c>
      <c r="L4980" s="155">
        <f t="shared" si="1625"/>
        <v>0</v>
      </c>
      <c r="M4980" s="155">
        <f t="shared" si="1625"/>
        <v>0</v>
      </c>
      <c r="N4980" s="23"/>
      <c r="O4980" s="23"/>
    </row>
    <row r="4981" spans="1:15" ht="0.75" customHeight="1">
      <c r="A4981" s="1031"/>
      <c r="B4981" s="1054"/>
      <c r="C4981" s="1055" t="s">
        <v>677</v>
      </c>
      <c r="D4981" s="1056" t="s">
        <v>678</v>
      </c>
      <c r="E4981" s="154">
        <f t="shared" si="1607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679</v>
      </c>
      <c r="D4982" s="1056" t="s">
        <v>680</v>
      </c>
      <c r="E4982" s="154">
        <f t="shared" si="1607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681</v>
      </c>
      <c r="D4983" s="1056" t="s">
        <v>682</v>
      </c>
      <c r="E4983" s="154">
        <f t="shared" si="1607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683</v>
      </c>
      <c r="D4984" s="328" t="s">
        <v>684</v>
      </c>
      <c r="E4984" s="154">
        <f t="shared" si="1607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685</v>
      </c>
      <c r="D4985" s="328" t="s">
        <v>686</v>
      </c>
      <c r="E4985" s="154">
        <f t="shared" si="1607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687</v>
      </c>
      <c r="D4986" s="423" t="s">
        <v>688</v>
      </c>
      <c r="E4986" s="94">
        <f t="shared" si="1607"/>
        <v>911</v>
      </c>
      <c r="F4986" s="417"/>
      <c r="G4986" s="63">
        <f t="shared" ref="G4986:M4986" si="1626">G2320</f>
        <v>0</v>
      </c>
      <c r="H4986" s="63">
        <f t="shared" si="1626"/>
        <v>911</v>
      </c>
      <c r="I4986" s="63">
        <f t="shared" si="1626"/>
        <v>0</v>
      </c>
      <c r="J4986" s="63">
        <f t="shared" si="1626"/>
        <v>0</v>
      </c>
      <c r="K4986" s="63">
        <f t="shared" si="1626"/>
        <v>0</v>
      </c>
      <c r="L4986" s="63">
        <f t="shared" si="1626"/>
        <v>0</v>
      </c>
      <c r="M4986" s="63">
        <f t="shared" si="1626"/>
        <v>0</v>
      </c>
      <c r="N4986" s="23"/>
      <c r="O4986" s="23"/>
    </row>
    <row r="4987" spans="1:15">
      <c r="A4987" s="481"/>
      <c r="B4987" s="497"/>
      <c r="C4987" s="454" t="s">
        <v>689</v>
      </c>
      <c r="D4987" s="423" t="s">
        <v>690</v>
      </c>
      <c r="E4987" s="94">
        <f t="shared" si="1607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691</v>
      </c>
      <c r="D4988" s="423" t="s">
        <v>584</v>
      </c>
      <c r="E4988" s="94">
        <f t="shared" si="1607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692</v>
      </c>
      <c r="D4989" s="423" t="s">
        <v>693</v>
      </c>
      <c r="E4989" s="94">
        <f t="shared" si="1607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694</v>
      </c>
      <c r="D4990" s="423" t="s">
        <v>695</v>
      </c>
      <c r="E4990" s="94">
        <f t="shared" si="1607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07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696</v>
      </c>
      <c r="C4992" s="381"/>
      <c r="D4992" s="328" t="s">
        <v>697</v>
      </c>
      <c r="E4992" s="154">
        <f t="shared" ref="E4992:E5056" si="1627">G4992+H4992+I4992+J4992</f>
        <v>0</v>
      </c>
      <c r="F4992" s="155">
        <f t="shared" ref="F4992:M4992" si="1628">F4993+F4994+F4995+F4996+F4997+F4998+F4999+F5000+F5001+F5002+F5003</f>
        <v>0</v>
      </c>
      <c r="G4992" s="155">
        <f t="shared" si="1628"/>
        <v>0</v>
      </c>
      <c r="H4992" s="155">
        <f t="shared" si="1628"/>
        <v>0</v>
      </c>
      <c r="I4992" s="155">
        <f t="shared" si="1628"/>
        <v>0</v>
      </c>
      <c r="J4992" s="155">
        <f t="shared" si="1628"/>
        <v>0</v>
      </c>
      <c r="K4992" s="155">
        <f t="shared" si="1628"/>
        <v>0</v>
      </c>
      <c r="L4992" s="155">
        <f t="shared" si="1628"/>
        <v>0</v>
      </c>
      <c r="M4992" s="155">
        <f t="shared" si="1628"/>
        <v>0</v>
      </c>
      <c r="N4992" s="23"/>
      <c r="O4992" s="23"/>
    </row>
    <row r="4993" spans="1:15" ht="15.75" customHeight="1">
      <c r="A4993" s="1031"/>
      <c r="B4993" s="352" t="s">
        <v>698</v>
      </c>
      <c r="C4993" s="381"/>
      <c r="D4993" s="328" t="s">
        <v>699</v>
      </c>
      <c r="E4993" s="154">
        <f t="shared" si="1627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700</v>
      </c>
      <c r="C4994" s="382"/>
      <c r="D4994" s="328" t="s">
        <v>701</v>
      </c>
      <c r="E4994" s="154">
        <f t="shared" si="1627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702</v>
      </c>
      <c r="C4995" s="381"/>
      <c r="D4995" s="328" t="s">
        <v>703</v>
      </c>
      <c r="E4995" s="154">
        <f t="shared" si="1627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704</v>
      </c>
      <c r="C4996" s="383"/>
      <c r="D4996" s="328" t="s">
        <v>705</v>
      </c>
      <c r="E4996" s="154">
        <f t="shared" si="1627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706</v>
      </c>
      <c r="C4997" s="385"/>
      <c r="D4997" s="328" t="s">
        <v>707</v>
      </c>
      <c r="E4997" s="154">
        <f t="shared" si="1627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708</v>
      </c>
      <c r="C4998" s="382"/>
      <c r="D4998" s="331" t="s">
        <v>709</v>
      </c>
      <c r="E4998" s="154">
        <f t="shared" si="1627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710</v>
      </c>
      <c r="C4999" s="381"/>
      <c r="D4999" s="328" t="s">
        <v>711</v>
      </c>
      <c r="E4999" s="154">
        <f t="shared" si="1627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712</v>
      </c>
      <c r="C5000" s="381"/>
      <c r="D5000" s="328" t="s">
        <v>713</v>
      </c>
      <c r="E5000" s="154">
        <f t="shared" si="1627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714</v>
      </c>
      <c r="C5001" s="1060"/>
      <c r="D5001" s="331" t="s">
        <v>715</v>
      </c>
      <c r="E5001" s="154">
        <f t="shared" si="1627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716</v>
      </c>
      <c r="C5002" s="381"/>
      <c r="D5002" s="328" t="s">
        <v>717</v>
      </c>
      <c r="E5002" s="154">
        <f t="shared" si="1627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718</v>
      </c>
      <c r="C5003" s="1060"/>
      <c r="D5003" s="331" t="s">
        <v>719</v>
      </c>
      <c r="E5003" s="154">
        <f t="shared" si="1627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27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735</v>
      </c>
      <c r="C5005" s="1014"/>
      <c r="D5005" s="331" t="s">
        <v>736</v>
      </c>
      <c r="E5005" s="100">
        <f t="shared" si="1627"/>
        <v>0</v>
      </c>
      <c r="F5005" s="155">
        <f t="shared" ref="F5005:M5005" si="1629">F5006+F5016</f>
        <v>0</v>
      </c>
      <c r="G5005" s="155">
        <f t="shared" si="1629"/>
        <v>0</v>
      </c>
      <c r="H5005" s="155">
        <f t="shared" si="1629"/>
        <v>0</v>
      </c>
      <c r="I5005" s="155">
        <f t="shared" si="1629"/>
        <v>0</v>
      </c>
      <c r="J5005" s="155">
        <f t="shared" si="1629"/>
        <v>0</v>
      </c>
      <c r="K5005" s="155">
        <f t="shared" si="1629"/>
        <v>0</v>
      </c>
      <c r="L5005" s="155">
        <f t="shared" si="1629"/>
        <v>0</v>
      </c>
      <c r="M5005" s="155">
        <f t="shared" si="1629"/>
        <v>0</v>
      </c>
      <c r="N5005" s="23"/>
      <c r="O5005" s="23"/>
    </row>
    <row r="5006" spans="1:15">
      <c r="A5006" s="1031"/>
      <c r="B5006" s="996" t="s">
        <v>737</v>
      </c>
      <c r="C5006" s="389"/>
      <c r="D5006" s="328" t="s">
        <v>738</v>
      </c>
      <c r="E5006" s="154">
        <f t="shared" si="1627"/>
        <v>0</v>
      </c>
      <c r="F5006" s="155">
        <f t="shared" ref="F5006:M5006" si="1630">F5007+F5012+F5014</f>
        <v>0</v>
      </c>
      <c r="G5006" s="155">
        <f t="shared" si="1630"/>
        <v>0</v>
      </c>
      <c r="H5006" s="155">
        <f t="shared" si="1630"/>
        <v>0</v>
      </c>
      <c r="I5006" s="155">
        <f t="shared" si="1630"/>
        <v>0</v>
      </c>
      <c r="J5006" s="155">
        <f t="shared" si="1630"/>
        <v>0</v>
      </c>
      <c r="K5006" s="155">
        <f t="shared" si="1630"/>
        <v>0</v>
      </c>
      <c r="L5006" s="155">
        <f t="shared" si="1630"/>
        <v>0</v>
      </c>
      <c r="M5006" s="155">
        <f t="shared" si="1630"/>
        <v>0</v>
      </c>
      <c r="N5006" s="23"/>
      <c r="O5006" s="23"/>
    </row>
    <row r="5007" spans="1:15">
      <c r="A5007" s="1031"/>
      <c r="B5007" s="996" t="s">
        <v>739</v>
      </c>
      <c r="C5007" s="389"/>
      <c r="D5007" s="328" t="s">
        <v>740</v>
      </c>
      <c r="E5007" s="154">
        <f t="shared" si="1627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741</v>
      </c>
      <c r="D5008" s="423" t="s">
        <v>742</v>
      </c>
      <c r="E5008" s="94">
        <f t="shared" si="1627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743</v>
      </c>
      <c r="D5009" s="423" t="s">
        <v>744</v>
      </c>
      <c r="E5009" s="94">
        <f t="shared" si="1627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745</v>
      </c>
      <c r="D5010" s="423" t="s">
        <v>746</v>
      </c>
      <c r="E5010" s="94">
        <f t="shared" si="1627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747</v>
      </c>
      <c r="D5011" s="423" t="s">
        <v>748</v>
      </c>
      <c r="E5011" s="94">
        <f t="shared" si="1627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749</v>
      </c>
      <c r="C5012" s="1014"/>
      <c r="D5012" s="331" t="s">
        <v>750</v>
      </c>
      <c r="E5012" s="154">
        <f t="shared" si="1627"/>
        <v>0</v>
      </c>
      <c r="F5012" s="155">
        <f t="shared" ref="F5012:M5012" si="1631">F5013</f>
        <v>0</v>
      </c>
      <c r="G5012" s="155">
        <f t="shared" si="1631"/>
        <v>0</v>
      </c>
      <c r="H5012" s="155">
        <f t="shared" si="1631"/>
        <v>0</v>
      </c>
      <c r="I5012" s="155">
        <f t="shared" si="1631"/>
        <v>0</v>
      </c>
      <c r="J5012" s="155">
        <f t="shared" si="1631"/>
        <v>0</v>
      </c>
      <c r="K5012" s="155">
        <f t="shared" si="1631"/>
        <v>0</v>
      </c>
      <c r="L5012" s="155">
        <f t="shared" si="1631"/>
        <v>0</v>
      </c>
      <c r="M5012" s="155">
        <f t="shared" si="1631"/>
        <v>0</v>
      </c>
      <c r="N5012" s="23"/>
      <c r="O5012" s="23"/>
    </row>
    <row r="5013" spans="1:15">
      <c r="A5013" s="413"/>
      <c r="B5013" s="430"/>
      <c r="C5013" s="428" t="s">
        <v>751</v>
      </c>
      <c r="D5013" s="423" t="s">
        <v>752</v>
      </c>
      <c r="E5013" s="94">
        <f t="shared" si="1627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753</v>
      </c>
      <c r="C5014" s="462"/>
      <c r="D5014" s="439" t="s">
        <v>754</v>
      </c>
      <c r="E5014" s="94">
        <f t="shared" si="1627"/>
        <v>0</v>
      </c>
      <c r="F5014" s="63"/>
      <c r="G5014" s="63"/>
      <c r="H5014" s="63">
        <f t="shared" ref="H5014:M5014" si="1632">H2722</f>
        <v>0</v>
      </c>
      <c r="I5014" s="63">
        <f t="shared" si="1632"/>
        <v>0</v>
      </c>
      <c r="J5014" s="63">
        <f t="shared" si="1632"/>
        <v>0</v>
      </c>
      <c r="K5014" s="63">
        <f t="shared" si="1632"/>
        <v>0</v>
      </c>
      <c r="L5014" s="63">
        <f t="shared" si="1632"/>
        <v>0</v>
      </c>
      <c r="M5014" s="63">
        <f t="shared" si="1632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27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755</v>
      </c>
      <c r="C5016" s="1014"/>
      <c r="D5016" s="331" t="s">
        <v>756</v>
      </c>
      <c r="E5016" s="154">
        <f t="shared" si="1627"/>
        <v>0</v>
      </c>
      <c r="F5016" s="155">
        <f t="shared" ref="F5016:M5017" si="1633">F5017</f>
        <v>0</v>
      </c>
      <c r="G5016" s="155">
        <f t="shared" si="1633"/>
        <v>0</v>
      </c>
      <c r="H5016" s="155">
        <f t="shared" si="1633"/>
        <v>0</v>
      </c>
      <c r="I5016" s="155">
        <f t="shared" si="1633"/>
        <v>0</v>
      </c>
      <c r="J5016" s="155">
        <f t="shared" si="1633"/>
        <v>0</v>
      </c>
      <c r="K5016" s="155">
        <f t="shared" si="1633"/>
        <v>0</v>
      </c>
      <c r="L5016" s="155">
        <f t="shared" si="1633"/>
        <v>0</v>
      </c>
      <c r="M5016" s="155">
        <f t="shared" si="1633"/>
        <v>0</v>
      </c>
      <c r="N5016" s="23"/>
      <c r="O5016" s="23"/>
    </row>
    <row r="5017" spans="1:15">
      <c r="A5017" s="1031"/>
      <c r="B5017" s="1063" t="s">
        <v>757</v>
      </c>
      <c r="C5017" s="1064"/>
      <c r="D5017" s="331" t="s">
        <v>758</v>
      </c>
      <c r="E5017" s="154">
        <f t="shared" si="1627"/>
        <v>0</v>
      </c>
      <c r="F5017" s="155">
        <f t="shared" si="1633"/>
        <v>0</v>
      </c>
      <c r="G5017" s="155">
        <f t="shared" si="1633"/>
        <v>0</v>
      </c>
      <c r="H5017" s="155">
        <f t="shared" si="1633"/>
        <v>0</v>
      </c>
      <c r="I5017" s="155">
        <f t="shared" si="1633"/>
        <v>0</v>
      </c>
      <c r="J5017" s="155">
        <f t="shared" si="1633"/>
        <v>0</v>
      </c>
      <c r="K5017" s="155">
        <f t="shared" si="1633"/>
        <v>0</v>
      </c>
      <c r="L5017" s="155">
        <f t="shared" si="1633"/>
        <v>0</v>
      </c>
      <c r="M5017" s="155">
        <f t="shared" si="1633"/>
        <v>0</v>
      </c>
      <c r="N5017" s="23"/>
      <c r="O5017" s="23"/>
    </row>
    <row r="5018" spans="1:15">
      <c r="A5018" s="481"/>
      <c r="B5018" s="430"/>
      <c r="C5018" s="428" t="s">
        <v>759</v>
      </c>
      <c r="D5018" s="423" t="s">
        <v>760</v>
      </c>
      <c r="E5018" s="94">
        <f t="shared" si="1627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27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643</v>
      </c>
      <c r="C5020" s="1014"/>
      <c r="D5020" s="331" t="s">
        <v>644</v>
      </c>
      <c r="E5020" s="154">
        <f t="shared" si="1627"/>
        <v>0</v>
      </c>
      <c r="F5020" s="155">
        <f t="shared" ref="F5020:M5020" si="1634">F5021</f>
        <v>0</v>
      </c>
      <c r="G5020" s="155">
        <f t="shared" si="1634"/>
        <v>0</v>
      </c>
      <c r="H5020" s="155">
        <f t="shared" si="1634"/>
        <v>0</v>
      </c>
      <c r="I5020" s="155">
        <f t="shared" si="1634"/>
        <v>0</v>
      </c>
      <c r="J5020" s="155">
        <f t="shared" si="1634"/>
        <v>0</v>
      </c>
      <c r="K5020" s="155">
        <f t="shared" si="1634"/>
        <v>0</v>
      </c>
      <c r="L5020" s="155">
        <f t="shared" si="1634"/>
        <v>0</v>
      </c>
      <c r="M5020" s="155">
        <f t="shared" si="1634"/>
        <v>0</v>
      </c>
      <c r="N5020" s="23"/>
      <c r="O5020" s="23"/>
    </row>
    <row r="5021" spans="1:15">
      <c r="A5021" s="413"/>
      <c r="B5021" s="425" t="s">
        <v>645</v>
      </c>
      <c r="C5021" s="462"/>
      <c r="D5021" s="439" t="s">
        <v>646</v>
      </c>
      <c r="E5021" s="94">
        <f t="shared" si="1627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776</v>
      </c>
      <c r="B5022" s="517"/>
      <c r="C5022" s="517"/>
      <c r="D5022" s="1092"/>
      <c r="E5022" s="94">
        <f t="shared" si="1627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986</v>
      </c>
      <c r="B5023" s="255"/>
      <c r="C5023" s="518"/>
      <c r="D5023" s="518" t="s">
        <v>987</v>
      </c>
      <c r="E5023" s="154">
        <f t="shared" si="1627"/>
        <v>911</v>
      </c>
      <c r="F5023" s="155">
        <f t="shared" ref="F5023:M5023" si="1635">F5025+F5026+F5027+F5028</f>
        <v>0</v>
      </c>
      <c r="G5023" s="155">
        <f t="shared" si="1635"/>
        <v>0</v>
      </c>
      <c r="H5023" s="155">
        <f t="shared" si="1635"/>
        <v>911</v>
      </c>
      <c r="I5023" s="155">
        <f t="shared" si="1635"/>
        <v>0</v>
      </c>
      <c r="J5023" s="155">
        <f t="shared" si="1635"/>
        <v>0</v>
      </c>
      <c r="K5023" s="155">
        <f t="shared" si="1635"/>
        <v>0</v>
      </c>
      <c r="L5023" s="155">
        <f t="shared" si="1635"/>
        <v>0</v>
      </c>
      <c r="M5023" s="155">
        <f t="shared" si="1635"/>
        <v>0</v>
      </c>
      <c r="N5023" s="23"/>
      <c r="O5023" s="23"/>
    </row>
    <row r="5024" spans="1:15">
      <c r="A5024" s="829"/>
      <c r="B5024" s="1427" t="s">
        <v>986</v>
      </c>
      <c r="C5024" s="1427"/>
      <c r="D5024" s="518" t="s">
        <v>987</v>
      </c>
      <c r="E5024" s="94">
        <f t="shared" si="1627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988</v>
      </c>
      <c r="D5025" s="524" t="s">
        <v>989</v>
      </c>
      <c r="E5025" s="94">
        <f t="shared" si="1627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990</v>
      </c>
      <c r="D5026" s="524" t="s">
        <v>991</v>
      </c>
      <c r="E5026" s="94">
        <f t="shared" si="1627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992</v>
      </c>
      <c r="D5027" s="524" t="s">
        <v>993</v>
      </c>
      <c r="E5027" s="94">
        <f t="shared" si="1627"/>
        <v>911</v>
      </c>
      <c r="F5027" s="63"/>
      <c r="G5027" s="63">
        <f>G4986</f>
        <v>0</v>
      </c>
      <c r="H5027" s="63">
        <f t="shared" ref="H5027:M5027" si="1636">H4986</f>
        <v>911</v>
      </c>
      <c r="I5027" s="63">
        <f t="shared" si="1636"/>
        <v>0</v>
      </c>
      <c r="J5027" s="63">
        <f t="shared" si="1636"/>
        <v>0</v>
      </c>
      <c r="K5027" s="63">
        <f t="shared" si="1636"/>
        <v>0</v>
      </c>
      <c r="L5027" s="63">
        <f t="shared" si="1636"/>
        <v>0</v>
      </c>
      <c r="M5027" s="63">
        <f t="shared" si="1636"/>
        <v>0</v>
      </c>
      <c r="N5027" s="23"/>
      <c r="O5027" s="23"/>
    </row>
    <row r="5028" spans="1:15" ht="12" customHeight="1">
      <c r="A5028" s="829"/>
      <c r="B5028" s="1151"/>
      <c r="C5028" s="567" t="s">
        <v>994</v>
      </c>
      <c r="D5028" s="524" t="s">
        <v>995</v>
      </c>
      <c r="E5028" s="94">
        <f t="shared" si="1627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27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996</v>
      </c>
      <c r="B5030" s="1144"/>
      <c r="C5030" s="831"/>
      <c r="D5030" s="573" t="s">
        <v>642</v>
      </c>
      <c r="E5030" s="100">
        <f t="shared" si="1627"/>
        <v>0</v>
      </c>
      <c r="F5030" s="575">
        <f t="shared" ref="F5030:M5030" si="1637">F5087+F5088+F5089</f>
        <v>0</v>
      </c>
      <c r="G5030" s="575">
        <f t="shared" si="1637"/>
        <v>0</v>
      </c>
      <c r="H5030" s="575">
        <f t="shared" si="1637"/>
        <v>0</v>
      </c>
      <c r="I5030" s="575">
        <f t="shared" si="1637"/>
        <v>0</v>
      </c>
      <c r="J5030" s="575">
        <f t="shared" si="1637"/>
        <v>0</v>
      </c>
      <c r="K5030" s="575">
        <f t="shared" si="1637"/>
        <v>0</v>
      </c>
      <c r="L5030" s="575">
        <f t="shared" si="1637"/>
        <v>0</v>
      </c>
      <c r="M5030" s="575">
        <f t="shared" si="1637"/>
        <v>0</v>
      </c>
      <c r="N5030" s="23"/>
      <c r="O5030" s="23"/>
    </row>
    <row r="5031" spans="1:15">
      <c r="A5031" s="1422" t="s">
        <v>647</v>
      </c>
      <c r="B5031" s="1423"/>
      <c r="C5031" s="1424"/>
      <c r="D5031" s="477"/>
      <c r="E5031" s="355">
        <f t="shared" si="1627"/>
        <v>0</v>
      </c>
      <c r="F5031" s="355">
        <f>H5031+I5031+J5031+K5031</f>
        <v>0</v>
      </c>
      <c r="G5031" s="355">
        <f t="shared" ref="G5031:M5031" si="1638">I5031+J5031+K5031+L5031</f>
        <v>0</v>
      </c>
      <c r="H5031" s="355">
        <f t="shared" si="1638"/>
        <v>0</v>
      </c>
      <c r="I5031" s="355">
        <f t="shared" si="1638"/>
        <v>0</v>
      </c>
      <c r="J5031" s="355">
        <f t="shared" si="1638"/>
        <v>0</v>
      </c>
      <c r="K5031" s="355">
        <f t="shared" si="1638"/>
        <v>0</v>
      </c>
      <c r="L5031" s="355">
        <f t="shared" si="1638"/>
        <v>0</v>
      </c>
      <c r="M5031" s="355">
        <f t="shared" si="1638"/>
        <v>0</v>
      </c>
      <c r="N5031" s="23"/>
      <c r="O5031" s="23"/>
    </row>
    <row r="5032" spans="1:15">
      <c r="A5032" s="1031"/>
      <c r="B5032" s="1097" t="s">
        <v>650</v>
      </c>
      <c r="C5032" s="1098"/>
      <c r="D5032" s="1013" t="s">
        <v>651</v>
      </c>
      <c r="E5032" s="154">
        <f t="shared" si="1627"/>
        <v>0</v>
      </c>
      <c r="F5032" s="155">
        <f t="shared" ref="F5032:M5032" si="1639">F5033</f>
        <v>0</v>
      </c>
      <c r="G5032" s="155">
        <f t="shared" si="1639"/>
        <v>0</v>
      </c>
      <c r="H5032" s="155">
        <f t="shared" si="1639"/>
        <v>0</v>
      </c>
      <c r="I5032" s="155">
        <f t="shared" si="1639"/>
        <v>0</v>
      </c>
      <c r="J5032" s="155">
        <f t="shared" si="1639"/>
        <v>0</v>
      </c>
      <c r="K5032" s="155">
        <f t="shared" si="1639"/>
        <v>0</v>
      </c>
      <c r="L5032" s="155">
        <f t="shared" si="1639"/>
        <v>0</v>
      </c>
      <c r="M5032" s="155">
        <f t="shared" si="1639"/>
        <v>0</v>
      </c>
      <c r="N5032" s="23"/>
      <c r="O5032" s="23"/>
    </row>
    <row r="5033" spans="1:15">
      <c r="A5033" s="1031"/>
      <c r="B5033" s="352" t="s">
        <v>652</v>
      </c>
      <c r="C5033" s="382"/>
      <c r="D5033" s="331" t="s">
        <v>653</v>
      </c>
      <c r="E5033" s="154">
        <f t="shared" si="1627"/>
        <v>0</v>
      </c>
      <c r="F5033" s="155">
        <f t="shared" ref="F5033:M5033" si="1640">F5034+F5035+F5036+F5037+F5038+F5039+F5040+F5041</f>
        <v>0</v>
      </c>
      <c r="G5033" s="155">
        <f t="shared" si="1640"/>
        <v>0</v>
      </c>
      <c r="H5033" s="155">
        <f t="shared" si="1640"/>
        <v>0</v>
      </c>
      <c r="I5033" s="155">
        <f t="shared" si="1640"/>
        <v>0</v>
      </c>
      <c r="J5033" s="155">
        <f t="shared" si="1640"/>
        <v>0</v>
      </c>
      <c r="K5033" s="155">
        <f t="shared" si="1640"/>
        <v>0</v>
      </c>
      <c r="L5033" s="155">
        <f t="shared" si="1640"/>
        <v>0</v>
      </c>
      <c r="M5033" s="155">
        <f t="shared" si="1640"/>
        <v>0</v>
      </c>
      <c r="N5033" s="23"/>
      <c r="O5033" s="23"/>
    </row>
    <row r="5034" spans="1:15" ht="0.75" customHeight="1">
      <c r="A5034" s="1031"/>
      <c r="B5034" s="1099"/>
      <c r="C5034" s="1100" t="s">
        <v>654</v>
      </c>
      <c r="D5034" s="1013" t="s">
        <v>655</v>
      </c>
      <c r="E5034" s="154">
        <f t="shared" si="1627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1.35" hidden="1">
      <c r="A5035" s="1031"/>
      <c r="B5035" s="1099"/>
      <c r="C5035" s="1102" t="s">
        <v>656</v>
      </c>
      <c r="D5035" s="1118" t="s">
        <v>657</v>
      </c>
      <c r="E5035" s="154">
        <f t="shared" si="1627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1" hidden="1">
      <c r="A5036" s="1031"/>
      <c r="B5036" s="1099"/>
      <c r="C5036" s="1102" t="s">
        <v>658</v>
      </c>
      <c r="D5036" s="1118" t="s">
        <v>659</v>
      </c>
      <c r="E5036" s="154">
        <f t="shared" si="1627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0.65" hidden="1">
      <c r="A5037" s="1031"/>
      <c r="B5037" s="1099"/>
      <c r="C5037" s="1100" t="s">
        <v>660</v>
      </c>
      <c r="D5037" s="1013" t="s">
        <v>661</v>
      </c>
      <c r="E5037" s="154">
        <f t="shared" si="1627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1.35" hidden="1">
      <c r="A5038" s="1031"/>
      <c r="B5038" s="1067"/>
      <c r="C5038" s="1103" t="s">
        <v>662</v>
      </c>
      <c r="D5038" s="334" t="s">
        <v>663</v>
      </c>
      <c r="E5038" s="154">
        <f t="shared" si="1627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20.65" hidden="1">
      <c r="A5039" s="1031"/>
      <c r="B5039" s="1119"/>
      <c r="C5039" s="1105" t="s">
        <v>664</v>
      </c>
      <c r="D5039" s="551" t="s">
        <v>665</v>
      </c>
      <c r="E5039" s="154">
        <f t="shared" si="1627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0.65" hidden="1">
      <c r="A5040" s="1031"/>
      <c r="B5040" s="1120"/>
      <c r="C5040" s="1105" t="s">
        <v>666</v>
      </c>
      <c r="D5040" s="551" t="s">
        <v>667</v>
      </c>
      <c r="E5040" s="154">
        <f t="shared" si="1627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668</v>
      </c>
      <c r="D5041" s="331" t="s">
        <v>669</v>
      </c>
      <c r="E5041" s="154">
        <f t="shared" si="1627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27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674</v>
      </c>
      <c r="C5043" s="1052"/>
      <c r="D5043" s="331" t="s">
        <v>675</v>
      </c>
      <c r="E5043" s="154">
        <f t="shared" si="1627"/>
        <v>0</v>
      </c>
      <c r="F5043" s="155">
        <f t="shared" ref="F5043:M5043" si="1641">F5044</f>
        <v>0</v>
      </c>
      <c r="G5043" s="155">
        <f t="shared" si="1641"/>
        <v>0</v>
      </c>
      <c r="H5043" s="155">
        <f t="shared" si="1641"/>
        <v>0</v>
      </c>
      <c r="I5043" s="155">
        <f t="shared" si="1641"/>
        <v>0</v>
      </c>
      <c r="J5043" s="155">
        <f t="shared" si="1641"/>
        <v>0</v>
      </c>
      <c r="K5043" s="155">
        <f t="shared" si="1641"/>
        <v>0</v>
      </c>
      <c r="L5043" s="155">
        <f t="shared" si="1641"/>
        <v>0</v>
      </c>
      <c r="M5043" s="155">
        <f t="shared" si="1641"/>
        <v>0</v>
      </c>
      <c r="N5043" s="23"/>
      <c r="O5043" s="23"/>
    </row>
    <row r="5044" spans="1:15">
      <c r="A5044" s="1031"/>
      <c r="B5044" s="1053" t="s">
        <v>676</v>
      </c>
      <c r="C5044" s="382"/>
      <c r="D5044" s="328" t="s">
        <v>582</v>
      </c>
      <c r="E5044" s="154">
        <f t="shared" si="1627"/>
        <v>0</v>
      </c>
      <c r="F5044" s="155">
        <f t="shared" ref="F5044:M5044" si="1642">F5048+F5049+F5050+F5051+F5052+F5053+F5054</f>
        <v>0</v>
      </c>
      <c r="G5044" s="155">
        <f t="shared" si="1642"/>
        <v>0</v>
      </c>
      <c r="H5044" s="155">
        <f t="shared" si="1642"/>
        <v>0</v>
      </c>
      <c r="I5044" s="155">
        <f t="shared" si="1642"/>
        <v>0</v>
      </c>
      <c r="J5044" s="155">
        <f t="shared" si="1642"/>
        <v>0</v>
      </c>
      <c r="K5044" s="155">
        <f t="shared" si="1642"/>
        <v>0</v>
      </c>
      <c r="L5044" s="155">
        <f t="shared" si="1642"/>
        <v>0</v>
      </c>
      <c r="M5044" s="155">
        <f t="shared" si="1642"/>
        <v>0</v>
      </c>
      <c r="N5044" s="23"/>
      <c r="O5044" s="23"/>
    </row>
    <row r="5045" spans="1:15" hidden="1">
      <c r="A5045" s="1031"/>
      <c r="B5045" s="1054"/>
      <c r="C5045" s="1055" t="s">
        <v>677</v>
      </c>
      <c r="D5045" s="1056" t="s">
        <v>678</v>
      </c>
      <c r="E5045" s="154">
        <f t="shared" si="1627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679</v>
      </c>
      <c r="D5046" s="1056" t="s">
        <v>680</v>
      </c>
      <c r="E5046" s="154">
        <f t="shared" si="1627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681</v>
      </c>
      <c r="D5047" s="1056" t="s">
        <v>682</v>
      </c>
      <c r="E5047" s="154">
        <f t="shared" si="1627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683</v>
      </c>
      <c r="D5048" s="328" t="s">
        <v>684</v>
      </c>
      <c r="E5048" s="154">
        <f t="shared" si="1627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685</v>
      </c>
      <c r="D5049" s="328" t="s">
        <v>686</v>
      </c>
      <c r="E5049" s="154">
        <f t="shared" si="1627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687</v>
      </c>
      <c r="D5050" s="328" t="s">
        <v>688</v>
      </c>
      <c r="E5050" s="154">
        <f t="shared" si="1627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689</v>
      </c>
      <c r="D5051" s="328" t="s">
        <v>690</v>
      </c>
      <c r="E5051" s="154">
        <f t="shared" si="1627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691</v>
      </c>
      <c r="D5052" s="328" t="s">
        <v>584</v>
      </c>
      <c r="E5052" s="154">
        <f t="shared" si="1627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692</v>
      </c>
      <c r="D5053" s="328" t="s">
        <v>693</v>
      </c>
      <c r="E5053" s="154">
        <f t="shared" si="1627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694</v>
      </c>
      <c r="D5054" s="328" t="s">
        <v>695</v>
      </c>
      <c r="E5054" s="154">
        <f t="shared" si="1627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27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696</v>
      </c>
      <c r="C5056" s="381"/>
      <c r="D5056" s="328" t="s">
        <v>697</v>
      </c>
      <c r="E5056" s="154">
        <f t="shared" si="1627"/>
        <v>0</v>
      </c>
      <c r="F5056" s="155">
        <f t="shared" ref="F5056:M5056" si="1643">F5057+F5058+F5059+F5060+F5061+F5062+F5063+F5064+F5065+F5066+F5067</f>
        <v>0</v>
      </c>
      <c r="G5056" s="155">
        <f t="shared" si="1643"/>
        <v>0</v>
      </c>
      <c r="H5056" s="155">
        <f t="shared" si="1643"/>
        <v>0</v>
      </c>
      <c r="I5056" s="155">
        <f t="shared" si="1643"/>
        <v>0</v>
      </c>
      <c r="J5056" s="155">
        <f t="shared" si="1643"/>
        <v>0</v>
      </c>
      <c r="K5056" s="155">
        <f t="shared" si="1643"/>
        <v>0</v>
      </c>
      <c r="L5056" s="155">
        <f t="shared" si="1643"/>
        <v>0</v>
      </c>
      <c r="M5056" s="155">
        <f t="shared" si="1643"/>
        <v>0</v>
      </c>
      <c r="N5056" s="23"/>
      <c r="O5056" s="23"/>
    </row>
    <row r="5057" spans="1:15" ht="0.75" customHeight="1">
      <c r="A5057" s="1031"/>
      <c r="B5057" s="352" t="s">
        <v>698</v>
      </c>
      <c r="C5057" s="381"/>
      <c r="D5057" s="328" t="s">
        <v>699</v>
      </c>
      <c r="E5057" s="154">
        <f t="shared" ref="E5057:E5120" si="1644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700</v>
      </c>
      <c r="C5058" s="382"/>
      <c r="D5058" s="328" t="s">
        <v>701</v>
      </c>
      <c r="E5058" s="154">
        <f t="shared" si="1644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702</v>
      </c>
      <c r="C5059" s="381"/>
      <c r="D5059" s="328" t="s">
        <v>703</v>
      </c>
      <c r="E5059" s="154">
        <f t="shared" si="1644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704</v>
      </c>
      <c r="C5060" s="383"/>
      <c r="D5060" s="328" t="s">
        <v>705</v>
      </c>
      <c r="E5060" s="154">
        <f t="shared" si="1644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706</v>
      </c>
      <c r="C5061" s="385"/>
      <c r="D5061" s="328" t="s">
        <v>707</v>
      </c>
      <c r="E5061" s="154">
        <f t="shared" si="1644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708</v>
      </c>
      <c r="C5062" s="382"/>
      <c r="D5062" s="331" t="s">
        <v>709</v>
      </c>
      <c r="E5062" s="154">
        <f t="shared" si="1644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710</v>
      </c>
      <c r="C5063" s="381"/>
      <c r="D5063" s="328" t="s">
        <v>711</v>
      </c>
      <c r="E5063" s="154">
        <f t="shared" si="1644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712</v>
      </c>
      <c r="C5064" s="381"/>
      <c r="D5064" s="328" t="s">
        <v>713</v>
      </c>
      <c r="E5064" s="154">
        <f t="shared" si="1644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714</v>
      </c>
      <c r="C5065" s="1060"/>
      <c r="D5065" s="331" t="s">
        <v>715</v>
      </c>
      <c r="E5065" s="154">
        <f t="shared" si="1644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716</v>
      </c>
      <c r="C5066" s="381"/>
      <c r="D5066" s="328" t="s">
        <v>717</v>
      </c>
      <c r="E5066" s="154">
        <f t="shared" si="1644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718</v>
      </c>
      <c r="C5067" s="1060"/>
      <c r="D5067" s="331" t="s">
        <v>719</v>
      </c>
      <c r="E5067" s="154">
        <f t="shared" si="1644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44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735</v>
      </c>
      <c r="C5069" s="1014"/>
      <c r="D5069" s="331" t="s">
        <v>736</v>
      </c>
      <c r="E5069" s="154">
        <f t="shared" si="1644"/>
        <v>0</v>
      </c>
      <c r="F5069" s="155">
        <f t="shared" ref="F5069:M5069" si="1645">F5070+F5080</f>
        <v>0</v>
      </c>
      <c r="G5069" s="155">
        <f t="shared" si="1645"/>
        <v>0</v>
      </c>
      <c r="H5069" s="155">
        <f t="shared" si="1645"/>
        <v>0</v>
      </c>
      <c r="I5069" s="155">
        <f t="shared" si="1645"/>
        <v>0</v>
      </c>
      <c r="J5069" s="155">
        <f t="shared" si="1645"/>
        <v>0</v>
      </c>
      <c r="K5069" s="155">
        <f t="shared" si="1645"/>
        <v>0</v>
      </c>
      <c r="L5069" s="155">
        <f t="shared" si="1645"/>
        <v>0</v>
      </c>
      <c r="M5069" s="155">
        <f t="shared" si="1645"/>
        <v>0</v>
      </c>
      <c r="N5069" s="23"/>
      <c r="O5069" s="23"/>
    </row>
    <row r="5070" spans="1:15" hidden="1">
      <c r="A5070" s="1031"/>
      <c r="B5070" s="332" t="s">
        <v>801</v>
      </c>
      <c r="C5070" s="389"/>
      <c r="D5070" s="328" t="s">
        <v>738</v>
      </c>
      <c r="E5070" s="154">
        <f t="shared" si="1644"/>
        <v>0</v>
      </c>
      <c r="F5070" s="155">
        <f t="shared" ref="F5070:M5070" si="1646">F5071+F5076+F5078</f>
        <v>0</v>
      </c>
      <c r="G5070" s="155">
        <f t="shared" si="1646"/>
        <v>0</v>
      </c>
      <c r="H5070" s="155">
        <f t="shared" si="1646"/>
        <v>0</v>
      </c>
      <c r="I5070" s="155">
        <f t="shared" si="1646"/>
        <v>0</v>
      </c>
      <c r="J5070" s="155">
        <f t="shared" si="1646"/>
        <v>0</v>
      </c>
      <c r="K5070" s="155">
        <f t="shared" si="1646"/>
        <v>0</v>
      </c>
      <c r="L5070" s="155">
        <f t="shared" si="1646"/>
        <v>0</v>
      </c>
      <c r="M5070" s="155">
        <f t="shared" si="1646"/>
        <v>0</v>
      </c>
      <c r="N5070" s="23"/>
      <c r="O5070" s="23"/>
    </row>
    <row r="5071" spans="1:15" hidden="1">
      <c r="A5071" s="1031"/>
      <c r="B5071" s="996" t="s">
        <v>739</v>
      </c>
      <c r="C5071" s="389"/>
      <c r="D5071" s="328" t="s">
        <v>740</v>
      </c>
      <c r="E5071" s="154">
        <f t="shared" si="1644"/>
        <v>0</v>
      </c>
      <c r="F5071" s="155">
        <f t="shared" ref="F5071:M5071" si="1647">F5072+F5073+F5074+F5075</f>
        <v>0</v>
      </c>
      <c r="G5071" s="155">
        <f t="shared" si="1647"/>
        <v>0</v>
      </c>
      <c r="H5071" s="155">
        <f t="shared" si="1647"/>
        <v>0</v>
      </c>
      <c r="I5071" s="155">
        <f t="shared" si="1647"/>
        <v>0</v>
      </c>
      <c r="J5071" s="155">
        <f t="shared" si="1647"/>
        <v>0</v>
      </c>
      <c r="K5071" s="155">
        <f t="shared" si="1647"/>
        <v>0</v>
      </c>
      <c r="L5071" s="155">
        <f t="shared" si="1647"/>
        <v>0</v>
      </c>
      <c r="M5071" s="155">
        <f t="shared" si="1647"/>
        <v>0</v>
      </c>
      <c r="N5071" s="23"/>
      <c r="O5071" s="23"/>
    </row>
    <row r="5072" spans="1:15" hidden="1">
      <c r="A5072" s="1031"/>
      <c r="B5072" s="337"/>
      <c r="C5072" s="389" t="s">
        <v>741</v>
      </c>
      <c r="D5072" s="328" t="s">
        <v>742</v>
      </c>
      <c r="E5072" s="154">
        <f t="shared" si="1644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743</v>
      </c>
      <c r="D5073" s="328" t="s">
        <v>744</v>
      </c>
      <c r="E5073" s="154">
        <f t="shared" si="1644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745</v>
      </c>
      <c r="D5074" s="328" t="s">
        <v>746</v>
      </c>
      <c r="E5074" s="154">
        <f t="shared" si="1644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747</v>
      </c>
      <c r="D5075" s="328" t="s">
        <v>748</v>
      </c>
      <c r="E5075" s="154">
        <f t="shared" si="1644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749</v>
      </c>
      <c r="C5076" s="1014"/>
      <c r="D5076" s="331" t="s">
        <v>750</v>
      </c>
      <c r="E5076" s="154">
        <f t="shared" si="1644"/>
        <v>0</v>
      </c>
      <c r="F5076" s="155">
        <f t="shared" ref="F5076:M5076" si="1648">F5077</f>
        <v>0</v>
      </c>
      <c r="G5076" s="155">
        <f t="shared" si="1648"/>
        <v>0</v>
      </c>
      <c r="H5076" s="155">
        <f t="shared" si="1648"/>
        <v>0</v>
      </c>
      <c r="I5076" s="155">
        <f t="shared" si="1648"/>
        <v>0</v>
      </c>
      <c r="J5076" s="155">
        <f t="shared" si="1648"/>
        <v>0</v>
      </c>
      <c r="K5076" s="155">
        <f t="shared" si="1648"/>
        <v>0</v>
      </c>
      <c r="L5076" s="155">
        <f t="shared" si="1648"/>
        <v>0</v>
      </c>
      <c r="M5076" s="155">
        <f t="shared" si="1648"/>
        <v>0</v>
      </c>
      <c r="N5076" s="23"/>
      <c r="O5076" s="23"/>
    </row>
    <row r="5077" spans="1:15" hidden="1">
      <c r="A5077" s="1031"/>
      <c r="B5077" s="337"/>
      <c r="C5077" s="1014" t="s">
        <v>751</v>
      </c>
      <c r="D5077" s="331" t="s">
        <v>752</v>
      </c>
      <c r="E5077" s="154">
        <f t="shared" si="1644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753</v>
      </c>
      <c r="C5078" s="1014"/>
      <c r="D5078" s="331" t="s">
        <v>754</v>
      </c>
      <c r="E5078" s="154">
        <f t="shared" si="1644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44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802</v>
      </c>
      <c r="C5080" s="1014"/>
      <c r="D5080" s="331" t="s">
        <v>756</v>
      </c>
      <c r="E5080" s="154">
        <f t="shared" si="1644"/>
        <v>0</v>
      </c>
      <c r="F5080" s="155">
        <f t="shared" ref="F5080:M5081" si="1649">F5081</f>
        <v>0</v>
      </c>
      <c r="G5080" s="155">
        <f t="shared" si="1649"/>
        <v>0</v>
      </c>
      <c r="H5080" s="155">
        <f t="shared" si="1649"/>
        <v>0</v>
      </c>
      <c r="I5080" s="155">
        <f t="shared" si="1649"/>
        <v>0</v>
      </c>
      <c r="J5080" s="155">
        <f t="shared" si="1649"/>
        <v>0</v>
      </c>
      <c r="K5080" s="155">
        <f t="shared" si="1649"/>
        <v>0</v>
      </c>
      <c r="L5080" s="155">
        <f t="shared" si="1649"/>
        <v>0</v>
      </c>
      <c r="M5080" s="155">
        <f t="shared" si="1649"/>
        <v>0</v>
      </c>
      <c r="N5080" s="23"/>
      <c r="O5080" s="23"/>
    </row>
    <row r="5081" spans="1:15">
      <c r="A5081" s="1031"/>
      <c r="B5081" s="1063" t="s">
        <v>757</v>
      </c>
      <c r="C5081" s="1064"/>
      <c r="D5081" s="331" t="s">
        <v>758</v>
      </c>
      <c r="E5081" s="154">
        <f t="shared" si="1644"/>
        <v>0</v>
      </c>
      <c r="F5081" s="155">
        <f t="shared" si="1649"/>
        <v>0</v>
      </c>
      <c r="G5081" s="155">
        <f t="shared" si="1649"/>
        <v>0</v>
      </c>
      <c r="H5081" s="155">
        <f t="shared" si="1649"/>
        <v>0</v>
      </c>
      <c r="I5081" s="155">
        <f t="shared" si="1649"/>
        <v>0</v>
      </c>
      <c r="J5081" s="155">
        <f t="shared" si="1649"/>
        <v>0</v>
      </c>
      <c r="K5081" s="155">
        <f t="shared" si="1649"/>
        <v>0</v>
      </c>
      <c r="L5081" s="155">
        <f t="shared" si="1649"/>
        <v>0</v>
      </c>
      <c r="M5081" s="155">
        <f t="shared" si="1649"/>
        <v>0</v>
      </c>
      <c r="N5081" s="23"/>
      <c r="O5081" s="23"/>
    </row>
    <row r="5082" spans="1:15" ht="6.75" hidden="1" customHeight="1">
      <c r="A5082" s="1031"/>
      <c r="B5082" s="392"/>
      <c r="C5082" s="338" t="s">
        <v>759</v>
      </c>
      <c r="D5082" s="331" t="s">
        <v>760</v>
      </c>
      <c r="E5082" s="154">
        <f t="shared" si="1644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44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643</v>
      </c>
      <c r="C5084" s="1014"/>
      <c r="D5084" s="331" t="s">
        <v>644</v>
      </c>
      <c r="E5084" s="154">
        <f t="shared" si="1644"/>
        <v>0</v>
      </c>
      <c r="F5084" s="155">
        <f t="shared" ref="F5084:M5084" si="1650">F5085</f>
        <v>0</v>
      </c>
      <c r="G5084" s="155">
        <f t="shared" si="1650"/>
        <v>0</v>
      </c>
      <c r="H5084" s="155">
        <f t="shared" si="1650"/>
        <v>0</v>
      </c>
      <c r="I5084" s="155">
        <f t="shared" si="1650"/>
        <v>0</v>
      </c>
      <c r="J5084" s="155">
        <f t="shared" si="1650"/>
        <v>0</v>
      </c>
      <c r="K5084" s="155">
        <f t="shared" si="1650"/>
        <v>0</v>
      </c>
      <c r="L5084" s="155">
        <f t="shared" si="1650"/>
        <v>0</v>
      </c>
      <c r="M5084" s="155">
        <f t="shared" si="1650"/>
        <v>0</v>
      </c>
      <c r="N5084" s="23"/>
      <c r="O5084" s="23"/>
    </row>
    <row r="5085" spans="1:15">
      <c r="A5085" s="413"/>
      <c r="B5085" s="425" t="s">
        <v>645</v>
      </c>
      <c r="C5085" s="462"/>
      <c r="D5085" s="423" t="s">
        <v>646</v>
      </c>
      <c r="E5085" s="94">
        <f t="shared" si="1644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776</v>
      </c>
      <c r="B5086" s="840"/>
      <c r="C5086" s="840"/>
      <c r="D5086" s="98"/>
      <c r="E5086" s="94">
        <f t="shared" si="1644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997</v>
      </c>
      <c r="C5087" s="96"/>
      <c r="D5087" s="98" t="s">
        <v>998</v>
      </c>
      <c r="E5087" s="94">
        <f t="shared" si="1644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999</v>
      </c>
      <c r="C5088" s="96"/>
      <c r="D5088" s="98" t="s">
        <v>1000</v>
      </c>
      <c r="E5088" s="94">
        <f t="shared" si="1644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1001</v>
      </c>
      <c r="C5089" s="96"/>
      <c r="D5089" s="98" t="s">
        <v>1002</v>
      </c>
      <c r="E5089" s="94">
        <f t="shared" si="1644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44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1003</v>
      </c>
      <c r="B5091" s="1145"/>
      <c r="C5091" s="1146"/>
      <c r="D5091" s="530" t="s">
        <v>1004</v>
      </c>
      <c r="E5091" s="531">
        <f t="shared" si="1644"/>
        <v>0</v>
      </c>
      <c r="F5091" s="532">
        <f t="shared" ref="F5091:M5091" si="1651">F5148</f>
        <v>0</v>
      </c>
      <c r="G5091" s="532">
        <f t="shared" si="1651"/>
        <v>0</v>
      </c>
      <c r="H5091" s="532">
        <f t="shared" si="1651"/>
        <v>0</v>
      </c>
      <c r="I5091" s="532">
        <f t="shared" si="1651"/>
        <v>0</v>
      </c>
      <c r="J5091" s="532">
        <f t="shared" si="1651"/>
        <v>0</v>
      </c>
      <c r="K5091" s="532">
        <f t="shared" si="1651"/>
        <v>0</v>
      </c>
      <c r="L5091" s="532">
        <f t="shared" si="1651"/>
        <v>0</v>
      </c>
      <c r="M5091" s="532">
        <f t="shared" si="1651"/>
        <v>0</v>
      </c>
      <c r="N5091" s="23"/>
      <c r="O5091" s="23"/>
    </row>
    <row r="5092" spans="1:15">
      <c r="A5092" s="1422" t="s">
        <v>647</v>
      </c>
      <c r="B5092" s="1423"/>
      <c r="C5092" s="1424"/>
      <c r="D5092" s="477"/>
      <c r="E5092" s="837">
        <f t="shared" si="1644"/>
        <v>0</v>
      </c>
      <c r="F5092" s="478">
        <f t="shared" ref="F5092:M5092" si="1652">F5093+F5130</f>
        <v>0</v>
      </c>
      <c r="G5092" s="478">
        <f t="shared" si="1652"/>
        <v>0</v>
      </c>
      <c r="H5092" s="478">
        <f t="shared" si="1652"/>
        <v>0</v>
      </c>
      <c r="I5092" s="478">
        <f t="shared" si="1652"/>
        <v>0</v>
      </c>
      <c r="J5092" s="478">
        <f t="shared" si="1652"/>
        <v>0</v>
      </c>
      <c r="K5092" s="478">
        <f t="shared" si="1652"/>
        <v>0</v>
      </c>
      <c r="L5092" s="478">
        <f t="shared" si="1652"/>
        <v>0</v>
      </c>
      <c r="M5092" s="478">
        <f t="shared" si="1652"/>
        <v>0</v>
      </c>
      <c r="N5092" s="23"/>
      <c r="O5092" s="23"/>
    </row>
    <row r="5093" spans="1:15">
      <c r="A5093" s="1031"/>
      <c r="B5093" s="1097" t="s">
        <v>650</v>
      </c>
      <c r="C5093" s="1098"/>
      <c r="D5093" s="1013" t="s">
        <v>651</v>
      </c>
      <c r="E5093" s="154">
        <f t="shared" si="1644"/>
        <v>0</v>
      </c>
      <c r="F5093" s="155">
        <f t="shared" ref="F5093:M5093" si="1653">F5094</f>
        <v>0</v>
      </c>
      <c r="G5093" s="155">
        <f t="shared" si="1653"/>
        <v>0</v>
      </c>
      <c r="H5093" s="155">
        <f t="shared" si="1653"/>
        <v>0</v>
      </c>
      <c r="I5093" s="155">
        <f t="shared" si="1653"/>
        <v>0</v>
      </c>
      <c r="J5093" s="155">
        <f t="shared" si="1653"/>
        <v>0</v>
      </c>
      <c r="K5093" s="155">
        <f t="shared" si="1653"/>
        <v>0</v>
      </c>
      <c r="L5093" s="155">
        <f t="shared" si="1653"/>
        <v>0</v>
      </c>
      <c r="M5093" s="155">
        <f t="shared" si="1653"/>
        <v>0</v>
      </c>
      <c r="N5093" s="23"/>
      <c r="O5093" s="23"/>
    </row>
    <row r="5094" spans="1:15">
      <c r="A5094" s="1031"/>
      <c r="B5094" s="352" t="s">
        <v>652</v>
      </c>
      <c r="C5094" s="382"/>
      <c r="D5094" s="331" t="s">
        <v>653</v>
      </c>
      <c r="E5094" s="154">
        <f t="shared" si="1644"/>
        <v>0</v>
      </c>
      <c r="F5094" s="155">
        <f t="shared" ref="F5094:M5094" si="1654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54"/>
        <v>0</v>
      </c>
      <c r="L5094" s="155">
        <f t="shared" si="1654"/>
        <v>0</v>
      </c>
      <c r="M5094" s="155">
        <f t="shared" si="1654"/>
        <v>0</v>
      </c>
      <c r="N5094" s="23"/>
      <c r="O5094" s="23"/>
    </row>
    <row r="5095" spans="1:15" hidden="1">
      <c r="A5095" s="1031"/>
      <c r="B5095" s="1099"/>
      <c r="C5095" s="1100" t="s">
        <v>654</v>
      </c>
      <c r="D5095" s="1013" t="s">
        <v>655</v>
      </c>
      <c r="E5095" s="154">
        <f t="shared" si="1644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1.35" hidden="1">
      <c r="A5096" s="1031"/>
      <c r="B5096" s="1099"/>
      <c r="C5096" s="1102" t="s">
        <v>656</v>
      </c>
      <c r="D5096" s="1118" t="s">
        <v>657</v>
      </c>
      <c r="E5096" s="154">
        <f t="shared" si="1644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1" hidden="1">
      <c r="A5097" s="1031"/>
      <c r="B5097" s="1099"/>
      <c r="C5097" s="1102" t="s">
        <v>658</v>
      </c>
      <c r="D5097" s="1118" t="s">
        <v>659</v>
      </c>
      <c r="E5097" s="154">
        <f t="shared" si="1644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0.65" hidden="1">
      <c r="A5098" s="1031"/>
      <c r="B5098" s="1099"/>
      <c r="C5098" s="1100" t="s">
        <v>660</v>
      </c>
      <c r="D5098" s="1013" t="s">
        <v>661</v>
      </c>
      <c r="E5098" s="154">
        <f t="shared" si="1644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1.35" hidden="1">
      <c r="A5099" s="1031"/>
      <c r="B5099" s="1067"/>
      <c r="C5099" s="1103" t="s">
        <v>662</v>
      </c>
      <c r="D5099" s="334" t="s">
        <v>663</v>
      </c>
      <c r="E5099" s="154">
        <f t="shared" si="1644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20.65" hidden="1">
      <c r="A5100" s="1031"/>
      <c r="B5100" s="1119"/>
      <c r="C5100" s="1105" t="s">
        <v>664</v>
      </c>
      <c r="D5100" s="551" t="s">
        <v>665</v>
      </c>
      <c r="E5100" s="154">
        <f t="shared" si="1644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0.65" hidden="1">
      <c r="A5101" s="1031"/>
      <c r="B5101" s="1120"/>
      <c r="C5101" s="1105" t="s">
        <v>666</v>
      </c>
      <c r="D5101" s="551" t="s">
        <v>667</v>
      </c>
      <c r="E5101" s="154">
        <f t="shared" si="1644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668</v>
      </c>
      <c r="D5102" s="331" t="s">
        <v>669</v>
      </c>
      <c r="E5102" s="154">
        <f t="shared" si="1644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1066</v>
      </c>
      <c r="D5103" s="1013" t="s">
        <v>671</v>
      </c>
      <c r="E5103" s="217">
        <f t="shared" si="1644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674</v>
      </c>
      <c r="C5104" s="1052"/>
      <c r="D5104" s="331" t="s">
        <v>675</v>
      </c>
      <c r="E5104" s="154">
        <f t="shared" si="1644"/>
        <v>0</v>
      </c>
      <c r="F5104" s="155">
        <f t="shared" ref="F5104:M5104" si="1655">F5105</f>
        <v>0</v>
      </c>
      <c r="G5104" s="155">
        <f t="shared" si="1655"/>
        <v>0</v>
      </c>
      <c r="H5104" s="155">
        <f t="shared" si="1655"/>
        <v>0</v>
      </c>
      <c r="I5104" s="155">
        <f t="shared" si="1655"/>
        <v>0</v>
      </c>
      <c r="J5104" s="155">
        <f t="shared" si="1655"/>
        <v>0</v>
      </c>
      <c r="K5104" s="155">
        <f t="shared" si="1655"/>
        <v>0</v>
      </c>
      <c r="L5104" s="155">
        <f t="shared" si="1655"/>
        <v>0</v>
      </c>
      <c r="M5104" s="155">
        <f t="shared" si="1655"/>
        <v>0</v>
      </c>
      <c r="N5104" s="23"/>
      <c r="O5104" s="23"/>
    </row>
    <row r="5105" spans="1:15" ht="12" customHeight="1">
      <c r="A5105" s="1031"/>
      <c r="B5105" s="1053" t="s">
        <v>676</v>
      </c>
      <c r="C5105" s="382"/>
      <c r="D5105" s="328" t="s">
        <v>582</v>
      </c>
      <c r="E5105" s="154">
        <f t="shared" si="1644"/>
        <v>0</v>
      </c>
      <c r="F5105" s="155">
        <f t="shared" ref="F5105:M5105" si="1656">F5109+F5110+F5111+F5112+F5113+F5114+F5115</f>
        <v>0</v>
      </c>
      <c r="G5105" s="155">
        <f t="shared" si="1656"/>
        <v>0</v>
      </c>
      <c r="H5105" s="155">
        <f t="shared" si="1656"/>
        <v>0</v>
      </c>
      <c r="I5105" s="155">
        <f t="shared" si="1656"/>
        <v>0</v>
      </c>
      <c r="J5105" s="155">
        <f t="shared" si="1656"/>
        <v>0</v>
      </c>
      <c r="K5105" s="155">
        <f t="shared" si="1656"/>
        <v>0</v>
      </c>
      <c r="L5105" s="155">
        <f t="shared" si="1656"/>
        <v>0</v>
      </c>
      <c r="M5105" s="155">
        <f t="shared" si="1656"/>
        <v>0</v>
      </c>
      <c r="N5105" s="23"/>
      <c r="O5105" s="23"/>
    </row>
    <row r="5106" spans="1:15" hidden="1">
      <c r="A5106" s="413"/>
      <c r="B5106" s="498"/>
      <c r="C5106" s="499" t="s">
        <v>677</v>
      </c>
      <c r="D5106" s="558" t="s">
        <v>678</v>
      </c>
      <c r="E5106" s="154">
        <f t="shared" si="1644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679</v>
      </c>
      <c r="D5107" s="558" t="s">
        <v>680</v>
      </c>
      <c r="E5107" s="154">
        <f t="shared" si="1644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681</v>
      </c>
      <c r="D5108" s="558" t="s">
        <v>682</v>
      </c>
      <c r="E5108" s="154">
        <f t="shared" si="1644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683</v>
      </c>
      <c r="D5109" s="423" t="s">
        <v>684</v>
      </c>
      <c r="E5109" s="154">
        <f t="shared" si="1644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685</v>
      </c>
      <c r="D5110" s="423" t="s">
        <v>686</v>
      </c>
      <c r="E5110" s="154">
        <f t="shared" si="1644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687</v>
      </c>
      <c r="D5111" s="423" t="s">
        <v>688</v>
      </c>
      <c r="E5111" s="154">
        <f t="shared" si="1644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689</v>
      </c>
      <c r="D5112" s="423" t="s">
        <v>690</v>
      </c>
      <c r="E5112" s="154">
        <f t="shared" si="1644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691</v>
      </c>
      <c r="D5113" s="423" t="s">
        <v>584</v>
      </c>
      <c r="E5113" s="154">
        <f t="shared" si="1644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692</v>
      </c>
      <c r="D5114" s="423" t="s">
        <v>693</v>
      </c>
      <c r="E5114" s="154">
        <f t="shared" si="1644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694</v>
      </c>
      <c r="D5115" s="423" t="s">
        <v>695</v>
      </c>
      <c r="E5115" s="154">
        <f t="shared" si="1644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44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696</v>
      </c>
      <c r="C5117" s="381"/>
      <c r="D5117" s="328" t="s">
        <v>697</v>
      </c>
      <c r="E5117" s="154">
        <f t="shared" si="1644"/>
        <v>0</v>
      </c>
      <c r="F5117" s="155">
        <f t="shared" ref="F5117:M5117" si="1657">F5118+F5119+F5120+F5121+F5122+F5123+F5124+F5125+F5126+F5127+F5128</f>
        <v>0</v>
      </c>
      <c r="G5117" s="155">
        <f t="shared" si="1657"/>
        <v>0</v>
      </c>
      <c r="H5117" s="155">
        <f t="shared" si="1657"/>
        <v>0</v>
      </c>
      <c r="I5117" s="155">
        <f t="shared" si="1657"/>
        <v>0</v>
      </c>
      <c r="J5117" s="155">
        <f t="shared" si="1657"/>
        <v>0</v>
      </c>
      <c r="K5117" s="155">
        <f t="shared" si="1657"/>
        <v>0</v>
      </c>
      <c r="L5117" s="155">
        <f t="shared" si="1657"/>
        <v>0</v>
      </c>
      <c r="M5117" s="155">
        <f t="shared" si="1657"/>
        <v>0</v>
      </c>
      <c r="N5117" s="23"/>
      <c r="O5117" s="23"/>
    </row>
    <row r="5118" spans="1:15" ht="0.75" customHeight="1">
      <c r="A5118" s="1031"/>
      <c r="B5118" s="352" t="s">
        <v>698</v>
      </c>
      <c r="C5118" s="381"/>
      <c r="D5118" s="328" t="s">
        <v>699</v>
      </c>
      <c r="E5118" s="154">
        <f t="shared" si="1644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700</v>
      </c>
      <c r="C5119" s="382"/>
      <c r="D5119" s="328" t="s">
        <v>701</v>
      </c>
      <c r="E5119" s="154">
        <f t="shared" si="1644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702</v>
      </c>
      <c r="C5120" s="381"/>
      <c r="D5120" s="328" t="s">
        <v>703</v>
      </c>
      <c r="E5120" s="154">
        <f t="shared" si="1644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704</v>
      </c>
      <c r="C5121" s="383"/>
      <c r="D5121" s="328" t="s">
        <v>705</v>
      </c>
      <c r="E5121" s="154">
        <f t="shared" ref="E5121:E5184" si="1658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706</v>
      </c>
      <c r="C5122" s="385"/>
      <c r="D5122" s="328" t="s">
        <v>707</v>
      </c>
      <c r="E5122" s="154">
        <f t="shared" si="1658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708</v>
      </c>
      <c r="C5123" s="382"/>
      <c r="D5123" s="331" t="s">
        <v>709</v>
      </c>
      <c r="E5123" s="154">
        <f t="shared" si="1658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710</v>
      </c>
      <c r="C5124" s="381"/>
      <c r="D5124" s="328" t="s">
        <v>711</v>
      </c>
      <c r="E5124" s="154">
        <f t="shared" si="1658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712</v>
      </c>
      <c r="C5125" s="381"/>
      <c r="D5125" s="328" t="s">
        <v>713</v>
      </c>
      <c r="E5125" s="154">
        <f t="shared" si="1658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714</v>
      </c>
      <c r="C5126" s="1060"/>
      <c r="D5126" s="331" t="s">
        <v>715</v>
      </c>
      <c r="E5126" s="154">
        <f t="shared" si="1658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716</v>
      </c>
      <c r="C5127" s="381"/>
      <c r="D5127" s="328" t="s">
        <v>717</v>
      </c>
      <c r="E5127" s="154">
        <f t="shared" si="1658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718</v>
      </c>
      <c r="C5128" s="1060"/>
      <c r="D5128" s="331" t="s">
        <v>719</v>
      </c>
      <c r="E5128" s="154">
        <f t="shared" si="1658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58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735</v>
      </c>
      <c r="C5130" s="1014"/>
      <c r="D5130" s="331" t="s">
        <v>736</v>
      </c>
      <c r="E5130" s="154">
        <f t="shared" si="1658"/>
        <v>0</v>
      </c>
      <c r="F5130" s="155">
        <f t="shared" ref="F5130:M5130" si="1659">F5131+F5141</f>
        <v>0</v>
      </c>
      <c r="G5130" s="155">
        <f t="shared" si="1659"/>
        <v>0</v>
      </c>
      <c r="H5130" s="155">
        <f t="shared" si="1659"/>
        <v>0</v>
      </c>
      <c r="I5130" s="155">
        <f t="shared" si="1659"/>
        <v>0</v>
      </c>
      <c r="J5130" s="155">
        <f t="shared" si="1659"/>
        <v>0</v>
      </c>
      <c r="K5130" s="155">
        <f t="shared" si="1659"/>
        <v>0</v>
      </c>
      <c r="L5130" s="155">
        <f t="shared" si="1659"/>
        <v>0</v>
      </c>
      <c r="M5130" s="155">
        <f t="shared" si="1659"/>
        <v>0</v>
      </c>
      <c r="N5130" s="23"/>
      <c r="O5130" s="23"/>
    </row>
    <row r="5131" spans="1:15">
      <c r="A5131" s="1031"/>
      <c r="B5131" s="996" t="s">
        <v>737</v>
      </c>
      <c r="C5131" s="389"/>
      <c r="D5131" s="328" t="s">
        <v>738</v>
      </c>
      <c r="E5131" s="154">
        <f t="shared" si="1658"/>
        <v>0</v>
      </c>
      <c r="F5131" s="155">
        <f t="shared" ref="F5131:M5131" si="1660">F5132+F5137+F5139</f>
        <v>0</v>
      </c>
      <c r="G5131" s="155">
        <f t="shared" si="1660"/>
        <v>0</v>
      </c>
      <c r="H5131" s="155">
        <f t="shared" si="1660"/>
        <v>0</v>
      </c>
      <c r="I5131" s="155">
        <f t="shared" si="1660"/>
        <v>0</v>
      </c>
      <c r="J5131" s="155">
        <f t="shared" si="1660"/>
        <v>0</v>
      </c>
      <c r="K5131" s="155">
        <f t="shared" si="1660"/>
        <v>0</v>
      </c>
      <c r="L5131" s="155">
        <f t="shared" si="1660"/>
        <v>0</v>
      </c>
      <c r="M5131" s="155">
        <f t="shared" si="1660"/>
        <v>0</v>
      </c>
      <c r="N5131" s="23"/>
      <c r="O5131" s="23"/>
    </row>
    <row r="5132" spans="1:15">
      <c r="A5132" s="1031"/>
      <c r="B5132" s="996" t="s">
        <v>739</v>
      </c>
      <c r="C5132" s="389"/>
      <c r="D5132" s="328" t="s">
        <v>740</v>
      </c>
      <c r="E5132" s="154">
        <f t="shared" si="1658"/>
        <v>0</v>
      </c>
      <c r="F5132" s="155">
        <f t="shared" ref="F5132:M5132" si="1661">F5133+F5134+F5135+F5136</f>
        <v>0</v>
      </c>
      <c r="G5132" s="155">
        <f t="shared" si="1661"/>
        <v>0</v>
      </c>
      <c r="H5132" s="155">
        <f t="shared" si="1661"/>
        <v>0</v>
      </c>
      <c r="I5132" s="155">
        <f t="shared" si="1661"/>
        <v>0</v>
      </c>
      <c r="J5132" s="155">
        <f t="shared" si="1661"/>
        <v>0</v>
      </c>
      <c r="K5132" s="155">
        <f t="shared" si="1661"/>
        <v>0</v>
      </c>
      <c r="L5132" s="155">
        <f t="shared" si="1661"/>
        <v>0</v>
      </c>
      <c r="M5132" s="155">
        <f t="shared" si="1661"/>
        <v>0</v>
      </c>
      <c r="N5132" s="23"/>
      <c r="O5132" s="23"/>
    </row>
    <row r="5133" spans="1:15">
      <c r="A5133" s="413"/>
      <c r="B5133" s="425"/>
      <c r="C5133" s="422" t="s">
        <v>741</v>
      </c>
      <c r="D5133" s="423" t="s">
        <v>742</v>
      </c>
      <c r="E5133" s="94">
        <f t="shared" si="1658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743</v>
      </c>
      <c r="D5134" s="423" t="s">
        <v>744</v>
      </c>
      <c r="E5134" s="94">
        <f t="shared" si="1658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745</v>
      </c>
      <c r="D5135" s="423" t="s">
        <v>746</v>
      </c>
      <c r="E5135" s="94">
        <f t="shared" si="1658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747</v>
      </c>
      <c r="D5136" s="423" t="s">
        <v>748</v>
      </c>
      <c r="E5136" s="94">
        <f t="shared" si="1658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749</v>
      </c>
      <c r="C5137" s="1014"/>
      <c r="D5137" s="331" t="s">
        <v>750</v>
      </c>
      <c r="E5137" s="154">
        <f t="shared" si="1658"/>
        <v>0</v>
      </c>
      <c r="F5137" s="155">
        <f t="shared" ref="F5137:M5137" si="1662">F5138</f>
        <v>0</v>
      </c>
      <c r="G5137" s="155">
        <f t="shared" si="1662"/>
        <v>0</v>
      </c>
      <c r="H5137" s="155">
        <f t="shared" si="1662"/>
        <v>0</v>
      </c>
      <c r="I5137" s="155">
        <f t="shared" si="1662"/>
        <v>0</v>
      </c>
      <c r="J5137" s="155">
        <f t="shared" si="1662"/>
        <v>0</v>
      </c>
      <c r="K5137" s="155">
        <f t="shared" si="1662"/>
        <v>0</v>
      </c>
      <c r="L5137" s="155">
        <f t="shared" si="1662"/>
        <v>0</v>
      </c>
      <c r="M5137" s="155">
        <f t="shared" si="1662"/>
        <v>0</v>
      </c>
      <c r="N5137" s="23"/>
      <c r="O5137" s="23"/>
    </row>
    <row r="5138" spans="1:15" ht="0.75" customHeight="1">
      <c r="A5138" s="413"/>
      <c r="B5138" s="430"/>
      <c r="C5138" s="428" t="s">
        <v>751</v>
      </c>
      <c r="D5138" s="423" t="s">
        <v>752</v>
      </c>
      <c r="E5138" s="94">
        <f t="shared" si="1658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753</v>
      </c>
      <c r="C5139" s="462"/>
      <c r="D5139" s="439" t="s">
        <v>754</v>
      </c>
      <c r="E5139" s="94">
        <f t="shared" si="1658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58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755</v>
      </c>
      <c r="C5141" s="1014"/>
      <c r="D5141" s="331" t="s">
        <v>756</v>
      </c>
      <c r="E5141" s="154">
        <f t="shared" si="1658"/>
        <v>0</v>
      </c>
      <c r="F5141" s="101">
        <f t="shared" ref="F5141:M5142" si="1663">F5142</f>
        <v>0</v>
      </c>
      <c r="G5141" s="101">
        <f t="shared" si="1663"/>
        <v>0</v>
      </c>
      <c r="H5141" s="101">
        <f t="shared" si="1663"/>
        <v>0</v>
      </c>
      <c r="I5141" s="101">
        <f t="shared" si="1663"/>
        <v>0</v>
      </c>
      <c r="J5141" s="101">
        <f t="shared" si="1663"/>
        <v>0</v>
      </c>
      <c r="K5141" s="101">
        <f t="shared" si="1663"/>
        <v>0</v>
      </c>
      <c r="L5141" s="101">
        <f t="shared" si="1663"/>
        <v>0</v>
      </c>
      <c r="M5141" s="101">
        <f t="shared" si="1663"/>
        <v>0</v>
      </c>
      <c r="N5141" s="23"/>
      <c r="O5141" s="23"/>
    </row>
    <row r="5142" spans="1:15">
      <c r="A5142" s="1031"/>
      <c r="B5142" s="1128" t="s">
        <v>757</v>
      </c>
      <c r="C5142" s="1064"/>
      <c r="D5142" s="331" t="s">
        <v>758</v>
      </c>
      <c r="E5142" s="154">
        <f t="shared" si="1658"/>
        <v>0</v>
      </c>
      <c r="F5142" s="155">
        <f t="shared" si="1663"/>
        <v>0</v>
      </c>
      <c r="G5142" s="155">
        <f t="shared" si="1663"/>
        <v>0</v>
      </c>
      <c r="H5142" s="155">
        <f t="shared" si="1663"/>
        <v>0</v>
      </c>
      <c r="I5142" s="155">
        <f t="shared" si="1663"/>
        <v>0</v>
      </c>
      <c r="J5142" s="155">
        <f t="shared" si="1663"/>
        <v>0</v>
      </c>
      <c r="K5142" s="155">
        <f t="shared" si="1663"/>
        <v>0</v>
      </c>
      <c r="L5142" s="155">
        <f t="shared" si="1663"/>
        <v>0</v>
      </c>
      <c r="M5142" s="155">
        <f t="shared" si="1663"/>
        <v>0</v>
      </c>
      <c r="N5142" s="23"/>
      <c r="O5142" s="23"/>
    </row>
    <row r="5143" spans="1:15" ht="12" customHeight="1">
      <c r="A5143" s="413"/>
      <c r="B5143" s="430"/>
      <c r="C5143" s="428" t="s">
        <v>759</v>
      </c>
      <c r="D5143" s="423" t="s">
        <v>760</v>
      </c>
      <c r="E5143" s="94">
        <f t="shared" si="1658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58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643</v>
      </c>
      <c r="C5145" s="1014"/>
      <c r="D5145" s="331" t="s">
        <v>644</v>
      </c>
      <c r="E5145" s="154">
        <f t="shared" si="1658"/>
        <v>0</v>
      </c>
      <c r="F5145" s="101">
        <f t="shared" ref="F5145:M5145" si="1664">F5146</f>
        <v>0</v>
      </c>
      <c r="G5145" s="101">
        <f t="shared" si="1664"/>
        <v>0</v>
      </c>
      <c r="H5145" s="101">
        <f t="shared" si="1664"/>
        <v>0</v>
      </c>
      <c r="I5145" s="101">
        <f t="shared" si="1664"/>
        <v>0</v>
      </c>
      <c r="J5145" s="101">
        <f t="shared" si="1664"/>
        <v>0</v>
      </c>
      <c r="K5145" s="101">
        <f t="shared" si="1664"/>
        <v>0</v>
      </c>
      <c r="L5145" s="101">
        <f t="shared" si="1664"/>
        <v>0</v>
      </c>
      <c r="M5145" s="101">
        <f t="shared" si="1664"/>
        <v>0</v>
      </c>
      <c r="N5145" s="23"/>
      <c r="O5145" s="23"/>
    </row>
    <row r="5146" spans="1:15" hidden="1">
      <c r="A5146" s="413"/>
      <c r="B5146" s="425" t="s">
        <v>645</v>
      </c>
      <c r="C5146" s="428"/>
      <c r="D5146" s="439" t="s">
        <v>646</v>
      </c>
      <c r="E5146" s="94">
        <f t="shared" si="1658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776</v>
      </c>
      <c r="B5147" s="517"/>
      <c r="C5147" s="517"/>
      <c r="D5147" s="518"/>
      <c r="E5147" s="94">
        <f t="shared" si="1658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1006</v>
      </c>
      <c r="C5148" s="1155"/>
      <c r="D5148" s="522" t="s">
        <v>1007</v>
      </c>
      <c r="E5148" s="154">
        <f t="shared" si="1658"/>
        <v>0</v>
      </c>
      <c r="F5148" s="155">
        <f t="shared" ref="F5148:M5148" si="1665">F5149+F5150+F5151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829"/>
      <c r="B5149" s="567"/>
      <c r="C5149" s="523" t="s">
        <v>1008</v>
      </c>
      <c r="D5149" s="524" t="s">
        <v>1009</v>
      </c>
      <c r="E5149" s="94">
        <f t="shared" si="1658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1010</v>
      </c>
      <c r="D5150" s="524" t="s">
        <v>1011</v>
      </c>
      <c r="E5150" s="94">
        <f t="shared" si="1658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1012</v>
      </c>
      <c r="D5151" s="842" t="s">
        <v>1013</v>
      </c>
      <c r="E5151" s="94">
        <f t="shared" si="1658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58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1014</v>
      </c>
      <c r="B5153" s="1145"/>
      <c r="C5153" s="1146"/>
      <c r="D5153" s="530" t="s">
        <v>1015</v>
      </c>
      <c r="E5153" s="531">
        <f t="shared" si="1658"/>
        <v>324773</v>
      </c>
      <c r="F5153" s="532">
        <f t="shared" ref="F5153:M5153" si="1666">F5213+F5217+F5219</f>
        <v>0</v>
      </c>
      <c r="G5153" s="532">
        <f t="shared" si="1666"/>
        <v>76518</v>
      </c>
      <c r="H5153" s="532">
        <f t="shared" si="1666"/>
        <v>114871</v>
      </c>
      <c r="I5153" s="532">
        <f t="shared" si="1666"/>
        <v>67330</v>
      </c>
      <c r="J5153" s="532">
        <f t="shared" si="1666"/>
        <v>66054</v>
      </c>
      <c r="K5153" s="532">
        <f t="shared" si="1666"/>
        <v>238096</v>
      </c>
      <c r="L5153" s="532">
        <f t="shared" si="1666"/>
        <v>161957</v>
      </c>
      <c r="M5153" s="532">
        <f t="shared" si="1666"/>
        <v>3920</v>
      </c>
      <c r="N5153" s="23"/>
      <c r="O5153" s="23"/>
    </row>
    <row r="5154" spans="1:15">
      <c r="A5154" s="1324" t="s">
        <v>647</v>
      </c>
      <c r="B5154" s="1325"/>
      <c r="C5154" s="1326"/>
      <c r="D5154" s="477"/>
      <c r="E5154" s="355">
        <f t="shared" si="1658"/>
        <v>324773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67">H5155+H5166+H5179+H5195+H5206+H5210+H5192</f>
        <v>114871</v>
      </c>
      <c r="I5154" s="478">
        <f>I5155+I5166+I5179+I5195+I5210+I5192</f>
        <v>67330</v>
      </c>
      <c r="J5154" s="478">
        <f t="shared" si="1667"/>
        <v>66054</v>
      </c>
      <c r="K5154" s="478">
        <f t="shared" si="1667"/>
        <v>238096</v>
      </c>
      <c r="L5154" s="478">
        <f t="shared" si="1667"/>
        <v>161957</v>
      </c>
      <c r="M5154" s="478">
        <f t="shared" si="1667"/>
        <v>3920</v>
      </c>
      <c r="N5154" s="23"/>
      <c r="O5154" s="23"/>
    </row>
    <row r="5155" spans="1:15">
      <c r="A5155" s="1031"/>
      <c r="B5155" s="1097" t="s">
        <v>650</v>
      </c>
      <c r="C5155" s="1098"/>
      <c r="D5155" s="1013" t="s">
        <v>651</v>
      </c>
      <c r="E5155" s="154">
        <f t="shared" si="1658"/>
        <v>0</v>
      </c>
      <c r="F5155" s="155">
        <f t="shared" ref="F5155:M5155" si="1668">F5156</f>
        <v>0</v>
      </c>
      <c r="G5155" s="155">
        <f t="shared" si="1668"/>
        <v>0</v>
      </c>
      <c r="H5155" s="155">
        <f t="shared" si="1668"/>
        <v>0</v>
      </c>
      <c r="I5155" s="155">
        <f t="shared" si="1668"/>
        <v>0</v>
      </c>
      <c r="J5155" s="155">
        <f t="shared" si="1668"/>
        <v>0</v>
      </c>
      <c r="K5155" s="155">
        <f t="shared" si="1668"/>
        <v>0</v>
      </c>
      <c r="L5155" s="155">
        <f t="shared" si="1668"/>
        <v>0</v>
      </c>
      <c r="M5155" s="155">
        <f t="shared" si="1668"/>
        <v>0</v>
      </c>
      <c r="N5155" s="23"/>
      <c r="O5155" s="23"/>
    </row>
    <row r="5156" spans="1:15">
      <c r="A5156" s="1031"/>
      <c r="B5156" s="353" t="s">
        <v>652</v>
      </c>
      <c r="C5156" s="382"/>
      <c r="D5156" s="331" t="s">
        <v>653</v>
      </c>
      <c r="E5156" s="154">
        <f t="shared" si="1658"/>
        <v>0</v>
      </c>
      <c r="F5156" s="155">
        <f t="shared" ref="F5156:M5156" si="1669">F5157+F5158+F5159+F5160+F5161+F5162+F5163+F5164</f>
        <v>0</v>
      </c>
      <c r="G5156" s="155">
        <f t="shared" si="1669"/>
        <v>0</v>
      </c>
      <c r="H5156" s="155">
        <f t="shared" si="1669"/>
        <v>0</v>
      </c>
      <c r="I5156" s="155">
        <f t="shared" si="1669"/>
        <v>0</v>
      </c>
      <c r="J5156" s="155">
        <f t="shared" si="1669"/>
        <v>0</v>
      </c>
      <c r="K5156" s="155">
        <f t="shared" si="1669"/>
        <v>0</v>
      </c>
      <c r="L5156" s="155">
        <f t="shared" si="1669"/>
        <v>0</v>
      </c>
      <c r="M5156" s="155">
        <f t="shared" si="1669"/>
        <v>0</v>
      </c>
      <c r="N5156" s="23"/>
      <c r="O5156" s="23"/>
    </row>
    <row r="5157" spans="1:15" hidden="1">
      <c r="A5157" s="413"/>
      <c r="B5157" s="541"/>
      <c r="C5157" s="542" t="s">
        <v>654</v>
      </c>
      <c r="D5157" s="539" t="s">
        <v>655</v>
      </c>
      <c r="E5157" s="154">
        <f t="shared" si="1658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656</v>
      </c>
      <c r="D5158" s="544" t="s">
        <v>657</v>
      </c>
      <c r="E5158" s="154">
        <f t="shared" si="1658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1" hidden="1">
      <c r="A5159" s="413"/>
      <c r="B5159" s="541"/>
      <c r="C5159" s="543" t="s">
        <v>658</v>
      </c>
      <c r="D5159" s="544" t="s">
        <v>659</v>
      </c>
      <c r="E5159" s="154">
        <f t="shared" si="1658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0.65" hidden="1">
      <c r="A5160" s="413"/>
      <c r="B5160" s="541"/>
      <c r="C5160" s="542" t="s">
        <v>660</v>
      </c>
      <c r="D5160" s="539" t="s">
        <v>661</v>
      </c>
      <c r="E5160" s="154">
        <f t="shared" si="1658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1.35" hidden="1">
      <c r="A5161" s="413"/>
      <c r="B5161" s="545"/>
      <c r="C5161" s="546" t="s">
        <v>662</v>
      </c>
      <c r="D5161" s="547" t="s">
        <v>663</v>
      </c>
      <c r="E5161" s="154">
        <f t="shared" si="1658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20.65" hidden="1">
      <c r="A5162" s="413"/>
      <c r="B5162" s="489"/>
      <c r="C5162" s="490" t="s">
        <v>664</v>
      </c>
      <c r="D5162" s="548" t="s">
        <v>665</v>
      </c>
      <c r="E5162" s="154">
        <f t="shared" si="1658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0.65" hidden="1">
      <c r="A5163" s="413"/>
      <c r="B5163" s="549"/>
      <c r="C5163" s="550" t="s">
        <v>666</v>
      </c>
      <c r="D5163" s="551" t="s">
        <v>667</v>
      </c>
      <c r="E5163" s="154">
        <f t="shared" si="1658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668</v>
      </c>
      <c r="D5164" s="423" t="s">
        <v>669</v>
      </c>
      <c r="E5164" s="94">
        <f t="shared" si="1658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58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674</v>
      </c>
      <c r="C5166" s="1052"/>
      <c r="D5166" s="331" t="s">
        <v>675</v>
      </c>
      <c r="E5166" s="154">
        <f t="shared" si="1658"/>
        <v>0</v>
      </c>
      <c r="F5166" s="155">
        <f t="shared" ref="F5166:M5166" si="1670">F5167</f>
        <v>0</v>
      </c>
      <c r="G5166" s="155">
        <f t="shared" si="1670"/>
        <v>0</v>
      </c>
      <c r="H5166" s="155">
        <f t="shared" si="1670"/>
        <v>0</v>
      </c>
      <c r="I5166" s="155">
        <f t="shared" si="1670"/>
        <v>0</v>
      </c>
      <c r="J5166" s="155">
        <f t="shared" si="1670"/>
        <v>0</v>
      </c>
      <c r="K5166" s="155">
        <f t="shared" si="1670"/>
        <v>0</v>
      </c>
      <c r="L5166" s="155">
        <f t="shared" si="1670"/>
        <v>0</v>
      </c>
      <c r="M5166" s="155">
        <f t="shared" si="1670"/>
        <v>0</v>
      </c>
      <c r="N5166" s="23"/>
      <c r="O5166" s="23"/>
    </row>
    <row r="5167" spans="1:15">
      <c r="A5167" s="1031"/>
      <c r="B5167" s="1053" t="s">
        <v>676</v>
      </c>
      <c r="C5167" s="382"/>
      <c r="D5167" s="328" t="s">
        <v>582</v>
      </c>
      <c r="E5167" s="154">
        <f t="shared" si="1658"/>
        <v>0</v>
      </c>
      <c r="F5167" s="155">
        <f t="shared" ref="F5167:M5167" si="1671">F5171+F5172+F5173+F5174+F5175+F5176+F5177</f>
        <v>0</v>
      </c>
      <c r="G5167" s="155">
        <f t="shared" si="1671"/>
        <v>0</v>
      </c>
      <c r="H5167" s="155">
        <f t="shared" si="1671"/>
        <v>0</v>
      </c>
      <c r="I5167" s="155">
        <f t="shared" si="1671"/>
        <v>0</v>
      </c>
      <c r="J5167" s="155">
        <f t="shared" si="1671"/>
        <v>0</v>
      </c>
      <c r="K5167" s="155">
        <f t="shared" si="1671"/>
        <v>0</v>
      </c>
      <c r="L5167" s="155">
        <f t="shared" si="1671"/>
        <v>0</v>
      </c>
      <c r="M5167" s="155">
        <f t="shared" si="1671"/>
        <v>0</v>
      </c>
      <c r="N5167" s="23"/>
      <c r="O5167" s="23"/>
    </row>
    <row r="5168" spans="1:15" ht="0.75" customHeight="1">
      <c r="A5168" s="413"/>
      <c r="B5168" s="1054"/>
      <c r="C5168" s="1055" t="s">
        <v>677</v>
      </c>
      <c r="D5168" s="1056" t="s">
        <v>678</v>
      </c>
      <c r="E5168" s="154">
        <f t="shared" si="1658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679</v>
      </c>
      <c r="D5169" s="1056" t="s">
        <v>680</v>
      </c>
      <c r="E5169" s="154">
        <f t="shared" si="1658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681</v>
      </c>
      <c r="D5170" s="1056" t="s">
        <v>682</v>
      </c>
      <c r="E5170" s="154">
        <f t="shared" si="1658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683</v>
      </c>
      <c r="D5171" s="423" t="s">
        <v>684</v>
      </c>
      <c r="E5171" s="94">
        <f t="shared" si="1658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685</v>
      </c>
      <c r="D5172" s="423" t="s">
        <v>686</v>
      </c>
      <c r="E5172" s="94">
        <f t="shared" si="1658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687</v>
      </c>
      <c r="D5173" s="423" t="s">
        <v>688</v>
      </c>
      <c r="E5173" s="94">
        <f t="shared" si="1658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689</v>
      </c>
      <c r="D5174" s="423" t="s">
        <v>690</v>
      </c>
      <c r="E5174" s="94">
        <f t="shared" si="1658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691</v>
      </c>
      <c r="D5175" s="423" t="s">
        <v>584</v>
      </c>
      <c r="E5175" s="94">
        <f t="shared" si="1658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692</v>
      </c>
      <c r="D5176" s="423" t="s">
        <v>693</v>
      </c>
      <c r="E5176" s="94">
        <f t="shared" si="1658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694</v>
      </c>
      <c r="D5177" s="423" t="s">
        <v>695</v>
      </c>
      <c r="E5177" s="94">
        <f t="shared" si="1658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58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696</v>
      </c>
      <c r="C5179" s="1052"/>
      <c r="D5179" s="331" t="s">
        <v>697</v>
      </c>
      <c r="E5179" s="100">
        <f t="shared" si="1658"/>
        <v>276537</v>
      </c>
      <c r="F5179" s="101">
        <f t="shared" ref="F5179" si="1672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73">H5180+H5181+H5182+H5183+H5184+H5185+H5186+H5187+H5188+H5189+H5190+H5191</f>
        <v>90830</v>
      </c>
      <c r="I5179" s="101">
        <f t="shared" si="1673"/>
        <v>57330</v>
      </c>
      <c r="J5179" s="101">
        <f t="shared" si="1673"/>
        <v>57330</v>
      </c>
      <c r="K5179" s="101">
        <f t="shared" si="1673"/>
        <v>196910</v>
      </c>
      <c r="L5179" s="101">
        <f t="shared" si="1673"/>
        <v>140244</v>
      </c>
      <c r="M5179" s="101">
        <f t="shared" si="1673"/>
        <v>3920</v>
      </c>
      <c r="N5179" s="23"/>
      <c r="O5179" s="23"/>
    </row>
    <row r="5180" spans="1:15">
      <c r="A5180" s="413"/>
      <c r="B5180" s="434" t="s">
        <v>698</v>
      </c>
      <c r="C5180" s="502"/>
      <c r="D5180" s="423" t="s">
        <v>699</v>
      </c>
      <c r="E5180" s="94">
        <f t="shared" si="1658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700</v>
      </c>
      <c r="C5181" s="454"/>
      <c r="D5181" s="423" t="s">
        <v>701</v>
      </c>
      <c r="E5181" s="94">
        <f t="shared" si="1658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702</v>
      </c>
      <c r="C5182" s="502"/>
      <c r="D5182" s="423" t="s">
        <v>703</v>
      </c>
      <c r="E5182" s="94">
        <f t="shared" si="1658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704</v>
      </c>
      <c r="C5183" s="503"/>
      <c r="D5183" s="423" t="s">
        <v>705</v>
      </c>
      <c r="E5183" s="94">
        <f t="shared" si="1658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706</v>
      </c>
      <c r="C5184" s="505"/>
      <c r="D5184" s="423" t="s">
        <v>707</v>
      </c>
      <c r="E5184" s="94">
        <f t="shared" si="1658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708</v>
      </c>
      <c r="C5185" s="454"/>
      <c r="D5185" s="423" t="s">
        <v>709</v>
      </c>
      <c r="E5185" s="94">
        <f t="shared" ref="E5185:E5249" si="1674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710</v>
      </c>
      <c r="C5186" s="502"/>
      <c r="D5186" s="423" t="s">
        <v>711</v>
      </c>
      <c r="E5186" s="94">
        <f t="shared" si="1674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712</v>
      </c>
      <c r="C5187" s="502"/>
      <c r="D5187" s="423" t="s">
        <v>713</v>
      </c>
      <c r="E5187" s="94">
        <f t="shared" si="1674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714</v>
      </c>
      <c r="C5188" s="454"/>
      <c r="D5188" s="423" t="s">
        <v>715</v>
      </c>
      <c r="E5188" s="94">
        <f t="shared" si="1674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716</v>
      </c>
      <c r="C5189" s="502"/>
      <c r="D5189" s="423" t="s">
        <v>717</v>
      </c>
      <c r="E5189" s="94">
        <f t="shared" si="1674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718</v>
      </c>
      <c r="C5190" s="454"/>
      <c r="D5190" s="423" t="s">
        <v>719</v>
      </c>
      <c r="E5190" s="94">
        <f t="shared" si="1674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327" t="s">
        <v>720</v>
      </c>
      <c r="C5191" s="1328"/>
      <c r="D5191" s="969" t="s">
        <v>721</v>
      </c>
      <c r="E5191" s="94">
        <f t="shared" si="1674"/>
        <v>276537</v>
      </c>
      <c r="F5191" s="417"/>
      <c r="G5191" s="417">
        <f t="shared" ref="G5191:M5191" si="1675">G2709</f>
        <v>71047</v>
      </c>
      <c r="H5191" s="417">
        <f t="shared" si="1675"/>
        <v>90830</v>
      </c>
      <c r="I5191" s="417">
        <f t="shared" si="1675"/>
        <v>57330</v>
      </c>
      <c r="J5191" s="417">
        <f t="shared" si="1675"/>
        <v>57330</v>
      </c>
      <c r="K5191" s="417">
        <f t="shared" si="1675"/>
        <v>196910</v>
      </c>
      <c r="L5191" s="417">
        <f t="shared" si="1675"/>
        <v>140244</v>
      </c>
      <c r="M5191" s="417">
        <f t="shared" si="1675"/>
        <v>3920</v>
      </c>
      <c r="N5191" s="23"/>
      <c r="O5191" s="23"/>
    </row>
    <row r="5192" spans="1:15">
      <c r="A5192" s="413"/>
      <c r="B5192" s="437" t="s">
        <v>726</v>
      </c>
      <c r="C5192" s="496"/>
      <c r="D5192" s="423" t="s">
        <v>727</v>
      </c>
      <c r="E5192" s="94">
        <f t="shared" si="1674"/>
        <v>0</v>
      </c>
      <c r="F5192" s="417"/>
      <c r="G5192" s="417">
        <f>G5193+G5194</f>
        <v>0</v>
      </c>
      <c r="H5192" s="417">
        <f t="shared" ref="H5192:M5192" si="1676">H5193+H5194</f>
        <v>0</v>
      </c>
      <c r="I5192" s="417">
        <f t="shared" si="1676"/>
        <v>0</v>
      </c>
      <c r="J5192" s="417">
        <f t="shared" si="1676"/>
        <v>0</v>
      </c>
      <c r="K5192" s="417">
        <f t="shared" si="1676"/>
        <v>0</v>
      </c>
      <c r="L5192" s="417">
        <f t="shared" si="1676"/>
        <v>0</v>
      </c>
      <c r="M5192" s="417">
        <f t="shared" si="1676"/>
        <v>0</v>
      </c>
      <c r="N5192" s="23"/>
      <c r="O5192" s="23"/>
    </row>
    <row r="5193" spans="1:15" ht="12" customHeight="1">
      <c r="A5193" s="413"/>
      <c r="B5193" s="434" t="s">
        <v>698</v>
      </c>
      <c r="C5193" s="502"/>
      <c r="D5193" s="423" t="s">
        <v>728</v>
      </c>
      <c r="E5193" s="94">
        <f t="shared" si="1674"/>
        <v>0</v>
      </c>
      <c r="F5193" s="417"/>
      <c r="G5193" s="417">
        <f t="shared" ref="G5193:M5194" si="1677">G2711</f>
        <v>0</v>
      </c>
      <c r="H5193" s="417">
        <f t="shared" si="1677"/>
        <v>0</v>
      </c>
      <c r="I5193" s="417">
        <f t="shared" si="1677"/>
        <v>0</v>
      </c>
      <c r="J5193" s="417">
        <f t="shared" si="1677"/>
        <v>0</v>
      </c>
      <c r="K5193" s="417">
        <f t="shared" si="1677"/>
        <v>0</v>
      </c>
      <c r="L5193" s="417">
        <f t="shared" si="1677"/>
        <v>0</v>
      </c>
      <c r="M5193" s="417">
        <f t="shared" si="1677"/>
        <v>0</v>
      </c>
      <c r="N5193" s="23"/>
      <c r="O5193" s="23"/>
    </row>
    <row r="5194" spans="1:15">
      <c r="A5194" s="413"/>
      <c r="B5194" s="425" t="s">
        <v>731</v>
      </c>
      <c r="C5194" s="422"/>
      <c r="D5194" s="423" t="s">
        <v>1018</v>
      </c>
      <c r="E5194" s="94">
        <f t="shared" si="1674"/>
        <v>0</v>
      </c>
      <c r="F5194" s="417"/>
      <c r="G5194" s="417">
        <f t="shared" si="1677"/>
        <v>0</v>
      </c>
      <c r="H5194" s="417">
        <f t="shared" si="1677"/>
        <v>0</v>
      </c>
      <c r="I5194" s="417">
        <f t="shared" si="1677"/>
        <v>0</v>
      </c>
      <c r="J5194" s="417">
        <f t="shared" si="1677"/>
        <v>0</v>
      </c>
      <c r="K5194" s="417">
        <f t="shared" si="1677"/>
        <v>0</v>
      </c>
      <c r="L5194" s="417">
        <f t="shared" si="1677"/>
        <v>0</v>
      </c>
      <c r="M5194" s="417">
        <f t="shared" si="1677"/>
        <v>0</v>
      </c>
      <c r="N5194" s="23"/>
      <c r="O5194" s="23"/>
    </row>
    <row r="5195" spans="1:15">
      <c r="A5195" s="1031"/>
      <c r="B5195" s="1003" t="s">
        <v>735</v>
      </c>
      <c r="C5195" s="1014"/>
      <c r="D5195" s="331" t="s">
        <v>736</v>
      </c>
      <c r="E5195" s="100">
        <f t="shared" si="1674"/>
        <v>48236</v>
      </c>
      <c r="F5195" s="101">
        <f t="shared" ref="F5195:M5195" si="1678">F5196+F5206</f>
        <v>0</v>
      </c>
      <c r="G5195" s="101">
        <f t="shared" si="1678"/>
        <v>5471</v>
      </c>
      <c r="H5195" s="101">
        <f t="shared" si="1678"/>
        <v>24041</v>
      </c>
      <c r="I5195" s="101">
        <f t="shared" si="1678"/>
        <v>10000</v>
      </c>
      <c r="J5195" s="101">
        <f t="shared" si="1678"/>
        <v>8724</v>
      </c>
      <c r="K5195" s="101">
        <f t="shared" si="1678"/>
        <v>41186</v>
      </c>
      <c r="L5195" s="101">
        <f t="shared" si="1678"/>
        <v>21713</v>
      </c>
      <c r="M5195" s="101">
        <f t="shared" si="1678"/>
        <v>0</v>
      </c>
      <c r="N5195" s="23"/>
      <c r="O5195" s="23"/>
    </row>
    <row r="5196" spans="1:15">
      <c r="A5196" s="1031"/>
      <c r="B5196" s="332" t="s">
        <v>737</v>
      </c>
      <c r="C5196" s="389"/>
      <c r="D5196" s="328" t="s">
        <v>738</v>
      </c>
      <c r="E5196" s="154">
        <f t="shared" si="1674"/>
        <v>48236</v>
      </c>
      <c r="F5196" s="155">
        <f t="shared" ref="F5196:M5196" si="1679">F5197+F5202+F5204</f>
        <v>0</v>
      </c>
      <c r="G5196" s="155">
        <f t="shared" si="1679"/>
        <v>5471</v>
      </c>
      <c r="H5196" s="155">
        <f t="shared" si="1679"/>
        <v>24041</v>
      </c>
      <c r="I5196" s="155">
        <f t="shared" si="1679"/>
        <v>10000</v>
      </c>
      <c r="J5196" s="155">
        <f t="shared" si="1679"/>
        <v>8724</v>
      </c>
      <c r="K5196" s="155">
        <f t="shared" si="1679"/>
        <v>41186</v>
      </c>
      <c r="L5196" s="155">
        <f t="shared" si="1679"/>
        <v>21713</v>
      </c>
      <c r="M5196" s="155">
        <f t="shared" si="1679"/>
        <v>0</v>
      </c>
      <c r="N5196" s="23"/>
      <c r="O5196" s="23"/>
    </row>
    <row r="5197" spans="1:15">
      <c r="A5197" s="1031"/>
      <c r="B5197" s="996" t="s">
        <v>739</v>
      </c>
      <c r="C5197" s="389"/>
      <c r="D5197" s="328" t="s">
        <v>740</v>
      </c>
      <c r="E5197" s="154">
        <f t="shared" si="1674"/>
        <v>48236</v>
      </c>
      <c r="F5197" s="155">
        <f t="shared" ref="F5197:M5197" si="1680">F5198+F5199+F5200+F5201</f>
        <v>0</v>
      </c>
      <c r="G5197" s="155">
        <f t="shared" si="1680"/>
        <v>5471</v>
      </c>
      <c r="H5197" s="155">
        <f t="shared" si="1680"/>
        <v>24041</v>
      </c>
      <c r="I5197" s="155">
        <f t="shared" si="1680"/>
        <v>10000</v>
      </c>
      <c r="J5197" s="155">
        <f t="shared" si="1680"/>
        <v>8724</v>
      </c>
      <c r="K5197" s="155">
        <f t="shared" si="1680"/>
        <v>41186</v>
      </c>
      <c r="L5197" s="155">
        <f t="shared" si="1680"/>
        <v>21713</v>
      </c>
      <c r="M5197" s="155">
        <f t="shared" si="1680"/>
        <v>0</v>
      </c>
      <c r="N5197" s="23"/>
      <c r="O5197" s="23"/>
    </row>
    <row r="5198" spans="1:15">
      <c r="A5198" s="413"/>
      <c r="B5198" s="425"/>
      <c r="C5198" s="422" t="s">
        <v>741</v>
      </c>
      <c r="D5198" s="423" t="s">
        <v>742</v>
      </c>
      <c r="E5198" s="94">
        <f t="shared" si="1674"/>
        <v>44071</v>
      </c>
      <c r="F5198" s="63"/>
      <c r="G5198" s="218">
        <f t="shared" ref="G5198:M5201" si="1681">G2716</f>
        <v>1937</v>
      </c>
      <c r="H5198" s="218">
        <f t="shared" si="1681"/>
        <v>23410</v>
      </c>
      <c r="I5198" s="218">
        <f t="shared" si="1681"/>
        <v>10000</v>
      </c>
      <c r="J5198" s="218">
        <f t="shared" si="1681"/>
        <v>8724</v>
      </c>
      <c r="K5198" s="218">
        <f t="shared" si="1681"/>
        <v>41186</v>
      </c>
      <c r="L5198" s="218">
        <f t="shared" si="1681"/>
        <v>21713</v>
      </c>
      <c r="M5198" s="218">
        <f t="shared" si="1681"/>
        <v>0</v>
      </c>
      <c r="N5198" s="23"/>
      <c r="O5198" s="23"/>
    </row>
    <row r="5199" spans="1:15">
      <c r="A5199" s="413"/>
      <c r="B5199" s="425"/>
      <c r="C5199" s="422" t="s">
        <v>743</v>
      </c>
      <c r="D5199" s="423" t="s">
        <v>744</v>
      </c>
      <c r="E5199" s="94">
        <f t="shared" si="1674"/>
        <v>0</v>
      </c>
      <c r="F5199" s="63"/>
      <c r="G5199" s="218">
        <f t="shared" si="1681"/>
        <v>0</v>
      </c>
      <c r="H5199" s="218">
        <f t="shared" si="1681"/>
        <v>0</v>
      </c>
      <c r="I5199" s="218">
        <f t="shared" si="1681"/>
        <v>0</v>
      </c>
      <c r="J5199" s="218">
        <f t="shared" si="1681"/>
        <v>0</v>
      </c>
      <c r="K5199" s="218">
        <f t="shared" si="1681"/>
        <v>0</v>
      </c>
      <c r="L5199" s="218">
        <f t="shared" si="1681"/>
        <v>0</v>
      </c>
      <c r="M5199" s="218">
        <f t="shared" si="1681"/>
        <v>0</v>
      </c>
      <c r="N5199" s="23"/>
      <c r="O5199" s="23"/>
    </row>
    <row r="5200" spans="1:15">
      <c r="A5200" s="413"/>
      <c r="B5200" s="425"/>
      <c r="C5200" s="428" t="s">
        <v>745</v>
      </c>
      <c r="D5200" s="423" t="s">
        <v>746</v>
      </c>
      <c r="E5200" s="94">
        <f t="shared" si="1674"/>
        <v>0</v>
      </c>
      <c r="F5200" s="63"/>
      <c r="G5200" s="218">
        <f t="shared" si="1681"/>
        <v>0</v>
      </c>
      <c r="H5200" s="218">
        <f t="shared" si="1681"/>
        <v>0</v>
      </c>
      <c r="I5200" s="218">
        <f t="shared" si="1681"/>
        <v>0</v>
      </c>
      <c r="J5200" s="218">
        <f t="shared" si="1681"/>
        <v>0</v>
      </c>
      <c r="K5200" s="218">
        <f t="shared" si="1681"/>
        <v>0</v>
      </c>
      <c r="L5200" s="218">
        <f t="shared" si="1681"/>
        <v>0</v>
      </c>
      <c r="M5200" s="218">
        <f t="shared" si="1681"/>
        <v>0</v>
      </c>
      <c r="N5200" s="23"/>
      <c r="O5200" s="23"/>
    </row>
    <row r="5201" spans="1:15">
      <c r="A5201" s="413"/>
      <c r="B5201" s="425"/>
      <c r="C5201" s="428" t="s">
        <v>747</v>
      </c>
      <c r="D5201" s="423" t="s">
        <v>748</v>
      </c>
      <c r="E5201" s="94">
        <f t="shared" si="1674"/>
        <v>4165</v>
      </c>
      <c r="F5201" s="63"/>
      <c r="G5201" s="218">
        <f t="shared" si="1681"/>
        <v>3534</v>
      </c>
      <c r="H5201" s="218">
        <f t="shared" si="1681"/>
        <v>631</v>
      </c>
      <c r="I5201" s="218">
        <f t="shared" si="1681"/>
        <v>0</v>
      </c>
      <c r="J5201" s="218">
        <f t="shared" si="1681"/>
        <v>0</v>
      </c>
      <c r="K5201" s="218">
        <f t="shared" si="1681"/>
        <v>0</v>
      </c>
      <c r="L5201" s="218">
        <f t="shared" si="1681"/>
        <v>0</v>
      </c>
      <c r="M5201" s="218">
        <f t="shared" si="1681"/>
        <v>0</v>
      </c>
      <c r="N5201" s="23"/>
      <c r="O5201" s="23"/>
    </row>
    <row r="5202" spans="1:15">
      <c r="A5202" s="1031"/>
      <c r="B5202" s="392" t="s">
        <v>749</v>
      </c>
      <c r="C5202" s="1014"/>
      <c r="D5202" s="331" t="s">
        <v>750</v>
      </c>
      <c r="E5202" s="154">
        <f t="shared" si="1674"/>
        <v>0</v>
      </c>
      <c r="F5202" s="155">
        <f t="shared" ref="F5202:M5202" si="1682">F5203</f>
        <v>0</v>
      </c>
      <c r="G5202" s="155">
        <f t="shared" si="1682"/>
        <v>0</v>
      </c>
      <c r="H5202" s="155">
        <f t="shared" si="1682"/>
        <v>0</v>
      </c>
      <c r="I5202" s="155">
        <f t="shared" si="1682"/>
        <v>0</v>
      </c>
      <c r="J5202" s="155">
        <f t="shared" si="1682"/>
        <v>0</v>
      </c>
      <c r="K5202" s="155">
        <f t="shared" si="1682"/>
        <v>0</v>
      </c>
      <c r="L5202" s="155">
        <f t="shared" si="1682"/>
        <v>0</v>
      </c>
      <c r="M5202" s="155">
        <f t="shared" si="1682"/>
        <v>0</v>
      </c>
      <c r="N5202" s="23"/>
      <c r="O5202" s="23"/>
    </row>
    <row r="5203" spans="1:15">
      <c r="A5203" s="413"/>
      <c r="B5203" s="425"/>
      <c r="C5203" s="428" t="s">
        <v>751</v>
      </c>
      <c r="D5203" s="423" t="s">
        <v>752</v>
      </c>
      <c r="E5203" s="94">
        <f t="shared" si="1674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753</v>
      </c>
      <c r="C5204" s="462"/>
      <c r="D5204" s="439" t="s">
        <v>754</v>
      </c>
      <c r="E5204" s="94">
        <f t="shared" si="1674"/>
        <v>0</v>
      </c>
      <c r="F5204" s="417"/>
      <c r="G5204" s="63">
        <f>G2722</f>
        <v>0</v>
      </c>
      <c r="H5204" s="63">
        <f t="shared" ref="H5204:M5204" si="1683">H2722</f>
        <v>0</v>
      </c>
      <c r="I5204" s="63">
        <f t="shared" si="1683"/>
        <v>0</v>
      </c>
      <c r="J5204" s="63">
        <f t="shared" si="1683"/>
        <v>0</v>
      </c>
      <c r="K5204" s="63">
        <f t="shared" si="1683"/>
        <v>0</v>
      </c>
      <c r="L5204" s="63">
        <f t="shared" si="1683"/>
        <v>0</v>
      </c>
      <c r="M5204" s="63">
        <f t="shared" si="1683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74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755</v>
      </c>
      <c r="C5206" s="1014"/>
      <c r="D5206" s="331" t="s">
        <v>756</v>
      </c>
      <c r="E5206" s="154">
        <f t="shared" si="1674"/>
        <v>0</v>
      </c>
      <c r="F5206" s="101">
        <f t="shared" ref="F5206:M5207" si="1684">F5207</f>
        <v>0</v>
      </c>
      <c r="G5206" s="101">
        <f t="shared" si="1684"/>
        <v>0</v>
      </c>
      <c r="H5206" s="101">
        <f t="shared" si="1684"/>
        <v>0</v>
      </c>
      <c r="I5206" s="101">
        <f t="shared" si="1684"/>
        <v>0</v>
      </c>
      <c r="J5206" s="101">
        <f t="shared" si="1684"/>
        <v>0</v>
      </c>
      <c r="K5206" s="101">
        <f t="shared" si="1684"/>
        <v>0</v>
      </c>
      <c r="L5206" s="101">
        <f t="shared" si="1684"/>
        <v>0</v>
      </c>
      <c r="M5206" s="101">
        <f t="shared" si="1684"/>
        <v>0</v>
      </c>
      <c r="N5206" s="23"/>
      <c r="O5206" s="23"/>
    </row>
    <row r="5207" spans="1:15">
      <c r="A5207" s="1031"/>
      <c r="B5207" s="1128" t="s">
        <v>757</v>
      </c>
      <c r="C5207" s="1129"/>
      <c r="D5207" s="328" t="s">
        <v>758</v>
      </c>
      <c r="E5207" s="154">
        <f t="shared" si="1674"/>
        <v>0</v>
      </c>
      <c r="F5207" s="155">
        <f t="shared" si="1684"/>
        <v>0</v>
      </c>
      <c r="G5207" s="155">
        <f t="shared" si="1684"/>
        <v>0</v>
      </c>
      <c r="H5207" s="155">
        <f t="shared" si="1684"/>
        <v>0</v>
      </c>
      <c r="I5207" s="155">
        <f t="shared" si="1684"/>
        <v>0</v>
      </c>
      <c r="J5207" s="155">
        <f t="shared" si="1684"/>
        <v>0</v>
      </c>
      <c r="K5207" s="155">
        <f t="shared" si="1684"/>
        <v>0</v>
      </c>
      <c r="L5207" s="155">
        <f t="shared" si="1684"/>
        <v>0</v>
      </c>
      <c r="M5207" s="155">
        <f t="shared" si="1684"/>
        <v>0</v>
      </c>
      <c r="N5207" s="23"/>
      <c r="O5207" s="23"/>
    </row>
    <row r="5208" spans="1:15">
      <c r="A5208" s="413"/>
      <c r="B5208" s="425"/>
      <c r="C5208" s="428" t="s">
        <v>759</v>
      </c>
      <c r="D5208" s="423" t="s">
        <v>760</v>
      </c>
      <c r="E5208" s="94">
        <f t="shared" si="1674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74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643</v>
      </c>
      <c r="C5210" s="1014"/>
      <c r="D5210" s="331" t="s">
        <v>644</v>
      </c>
      <c r="E5210" s="154">
        <f t="shared" si="1674"/>
        <v>0</v>
      </c>
      <c r="F5210" s="101">
        <f t="shared" ref="F5210:M5210" si="1685">F5211</f>
        <v>0</v>
      </c>
      <c r="G5210" s="101">
        <f t="shared" si="1685"/>
        <v>0</v>
      </c>
      <c r="H5210" s="101">
        <f t="shared" si="1685"/>
        <v>0</v>
      </c>
      <c r="I5210" s="101">
        <f t="shared" si="1685"/>
        <v>0</v>
      </c>
      <c r="J5210" s="101">
        <f t="shared" si="1685"/>
        <v>0</v>
      </c>
      <c r="K5210" s="101">
        <f t="shared" si="1685"/>
        <v>0</v>
      </c>
      <c r="L5210" s="101">
        <f t="shared" si="1685"/>
        <v>0</v>
      </c>
      <c r="M5210" s="101">
        <f t="shared" si="1685"/>
        <v>0</v>
      </c>
      <c r="N5210" s="23"/>
      <c r="O5210" s="23"/>
    </row>
    <row r="5211" spans="1:15">
      <c r="A5211" s="481"/>
      <c r="B5211" s="425" t="s">
        <v>645</v>
      </c>
      <c r="C5211" s="462"/>
      <c r="D5211" s="423" t="s">
        <v>646</v>
      </c>
      <c r="E5211" s="94">
        <f t="shared" si="1674"/>
        <v>0</v>
      </c>
      <c r="F5211" s="417"/>
      <c r="G5211" s="417">
        <f t="shared" ref="G5211:M5211" si="1686">G2729</f>
        <v>0</v>
      </c>
      <c r="H5211" s="417">
        <f t="shared" si="1686"/>
        <v>0</v>
      </c>
      <c r="I5211" s="417">
        <f t="shared" si="1686"/>
        <v>0</v>
      </c>
      <c r="J5211" s="417">
        <f t="shared" si="1686"/>
        <v>0</v>
      </c>
      <c r="K5211" s="417">
        <f t="shared" si="1686"/>
        <v>0</v>
      </c>
      <c r="L5211" s="417">
        <f t="shared" si="1686"/>
        <v>0</v>
      </c>
      <c r="M5211" s="417">
        <f t="shared" si="1686"/>
        <v>0</v>
      </c>
      <c r="N5211" s="23"/>
      <c r="O5211" s="23"/>
    </row>
    <row r="5212" spans="1:15">
      <c r="A5212" s="516" t="s">
        <v>776</v>
      </c>
      <c r="B5212" s="517"/>
      <c r="C5212" s="517"/>
      <c r="D5212" s="518"/>
      <c r="E5212" s="94">
        <f t="shared" si="1674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1019</v>
      </c>
      <c r="C5213" s="848"/>
      <c r="D5213" s="518" t="s">
        <v>1020</v>
      </c>
      <c r="E5213" s="217">
        <f t="shared" si="1674"/>
        <v>324773</v>
      </c>
      <c r="F5213" s="218">
        <f t="shared" ref="F5213:M5213" si="1687">F5214+F5215+F5216</f>
        <v>0</v>
      </c>
      <c r="G5213" s="218">
        <f t="shared" si="1687"/>
        <v>76518</v>
      </c>
      <c r="H5213" s="218">
        <f t="shared" si="1687"/>
        <v>114871</v>
      </c>
      <c r="I5213" s="218">
        <f t="shared" si="1687"/>
        <v>67330</v>
      </c>
      <c r="J5213" s="218">
        <f t="shared" si="1687"/>
        <v>66054</v>
      </c>
      <c r="K5213" s="218">
        <f t="shared" si="1687"/>
        <v>238096</v>
      </c>
      <c r="L5213" s="218">
        <f t="shared" si="1687"/>
        <v>161957</v>
      </c>
      <c r="M5213" s="218">
        <f t="shared" si="1687"/>
        <v>3920</v>
      </c>
      <c r="N5213" s="23"/>
      <c r="O5213" s="23"/>
    </row>
    <row r="5214" spans="1:15">
      <c r="A5214" s="829"/>
      <c r="B5214" s="523"/>
      <c r="C5214" s="567" t="s">
        <v>1021</v>
      </c>
      <c r="D5214" s="842" t="s">
        <v>1022</v>
      </c>
      <c r="E5214" s="94">
        <f t="shared" si="1674"/>
        <v>324773</v>
      </c>
      <c r="F5214" s="63">
        <v>0</v>
      </c>
      <c r="G5214" s="63">
        <f>G5154</f>
        <v>76518</v>
      </c>
      <c r="H5214" s="63">
        <f t="shared" ref="H5214:M5214" si="1688">H5154</f>
        <v>114871</v>
      </c>
      <c r="I5214" s="63">
        <f>I5154-I5219</f>
        <v>67330</v>
      </c>
      <c r="J5214" s="63">
        <f t="shared" si="1688"/>
        <v>66054</v>
      </c>
      <c r="K5214" s="63">
        <f t="shared" si="1688"/>
        <v>238096</v>
      </c>
      <c r="L5214" s="63">
        <f t="shared" si="1688"/>
        <v>161957</v>
      </c>
      <c r="M5214" s="63">
        <f t="shared" si="1688"/>
        <v>3920</v>
      </c>
      <c r="N5214" s="23"/>
      <c r="O5214" s="23"/>
    </row>
    <row r="5215" spans="1:15">
      <c r="A5215" s="829"/>
      <c r="B5215" s="523"/>
      <c r="C5215" s="567" t="s">
        <v>1023</v>
      </c>
      <c r="D5215" s="842" t="s">
        <v>1024</v>
      </c>
      <c r="E5215" s="94">
        <f t="shared" si="1674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1025</v>
      </c>
      <c r="D5216" s="842" t="s">
        <v>1026</v>
      </c>
      <c r="E5216" s="94">
        <f t="shared" si="1674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1027</v>
      </c>
      <c r="C5217" s="523"/>
      <c r="D5217" s="518" t="s">
        <v>1028</v>
      </c>
      <c r="E5217" s="94">
        <f t="shared" si="1674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1029</v>
      </c>
      <c r="D5218" s="524" t="s">
        <v>1030</v>
      </c>
      <c r="E5218" s="94">
        <f t="shared" si="1674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1031</v>
      </c>
      <c r="C5219" s="795"/>
      <c r="D5219" s="518" t="s">
        <v>1032</v>
      </c>
      <c r="E5219" s="94">
        <f t="shared" si="1674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74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1033</v>
      </c>
      <c r="B5221" s="974"/>
      <c r="C5221" s="528"/>
      <c r="D5221" s="530" t="s">
        <v>1034</v>
      </c>
      <c r="E5221" s="154">
        <f t="shared" si="1674"/>
        <v>0</v>
      </c>
      <c r="F5221" s="532">
        <f t="shared" ref="F5221:M5221" si="1689">F5278+F5279+F5280+F5281+F5282</f>
        <v>0</v>
      </c>
      <c r="G5221" s="532">
        <f t="shared" si="1689"/>
        <v>0</v>
      </c>
      <c r="H5221" s="532">
        <f t="shared" si="1689"/>
        <v>0</v>
      </c>
      <c r="I5221" s="532">
        <f t="shared" si="1689"/>
        <v>0</v>
      </c>
      <c r="J5221" s="532">
        <f t="shared" si="1689"/>
        <v>0</v>
      </c>
      <c r="K5221" s="532">
        <f t="shared" si="1689"/>
        <v>0</v>
      </c>
      <c r="L5221" s="532">
        <f t="shared" si="1689"/>
        <v>0</v>
      </c>
      <c r="M5221" s="532">
        <f t="shared" si="1689"/>
        <v>0</v>
      </c>
      <c r="N5221" s="23"/>
      <c r="O5221" s="23"/>
    </row>
    <row r="5222" spans="1:15">
      <c r="A5222" s="1422" t="s">
        <v>647</v>
      </c>
      <c r="B5222" s="1423"/>
      <c r="C5222" s="1424"/>
      <c r="D5222" s="477"/>
      <c r="E5222" s="154">
        <f t="shared" si="1674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690">H5223+H5234+H5260+H5247</f>
        <v>0</v>
      </c>
      <c r="I5222" s="478">
        <f t="shared" si="1690"/>
        <v>0</v>
      </c>
      <c r="J5222" s="478">
        <f t="shared" si="1690"/>
        <v>0</v>
      </c>
      <c r="K5222" s="478">
        <f t="shared" si="1690"/>
        <v>0</v>
      </c>
      <c r="L5222" s="478">
        <f t="shared" si="1690"/>
        <v>0</v>
      </c>
      <c r="M5222" s="478">
        <f t="shared" si="1690"/>
        <v>0</v>
      </c>
      <c r="N5222" s="23"/>
      <c r="O5222" s="23"/>
    </row>
    <row r="5223" spans="1:15">
      <c r="A5223" s="1031"/>
      <c r="B5223" s="1097" t="s">
        <v>650</v>
      </c>
      <c r="C5223" s="1098"/>
      <c r="D5223" s="1013" t="s">
        <v>651</v>
      </c>
      <c r="E5223" s="154">
        <f t="shared" si="1674"/>
        <v>0</v>
      </c>
      <c r="F5223" s="155">
        <f t="shared" ref="F5223:M5223" si="1691">F5224</f>
        <v>0</v>
      </c>
      <c r="G5223" s="155">
        <f t="shared" si="1691"/>
        <v>0</v>
      </c>
      <c r="H5223" s="155">
        <f t="shared" si="1691"/>
        <v>0</v>
      </c>
      <c r="I5223" s="155">
        <f t="shared" si="1691"/>
        <v>0</v>
      </c>
      <c r="J5223" s="155">
        <f t="shared" si="1691"/>
        <v>0</v>
      </c>
      <c r="K5223" s="155">
        <f t="shared" si="1691"/>
        <v>0</v>
      </c>
      <c r="L5223" s="155">
        <f t="shared" si="1691"/>
        <v>0</v>
      </c>
      <c r="M5223" s="155">
        <f t="shared" si="1691"/>
        <v>0</v>
      </c>
      <c r="N5223" s="23"/>
      <c r="O5223" s="23"/>
    </row>
    <row r="5224" spans="1:15">
      <c r="A5224" s="1031"/>
      <c r="B5224" s="353" t="s">
        <v>652</v>
      </c>
      <c r="C5224" s="382"/>
      <c r="D5224" s="331" t="s">
        <v>653</v>
      </c>
      <c r="E5224" s="154">
        <f t="shared" si="1674"/>
        <v>0</v>
      </c>
      <c r="F5224" s="155">
        <f t="shared" ref="F5224:M5224" si="1692">F5225+F5226+F5227+F5228+F5229+F5230+F5231+F5232</f>
        <v>0</v>
      </c>
      <c r="G5224" s="155">
        <f t="shared" si="1692"/>
        <v>0</v>
      </c>
      <c r="H5224" s="155">
        <f t="shared" si="1692"/>
        <v>0</v>
      </c>
      <c r="I5224" s="155">
        <f t="shared" si="1692"/>
        <v>0</v>
      </c>
      <c r="J5224" s="155">
        <f t="shared" si="1692"/>
        <v>0</v>
      </c>
      <c r="K5224" s="155">
        <f t="shared" si="1692"/>
        <v>0</v>
      </c>
      <c r="L5224" s="155">
        <f t="shared" si="1692"/>
        <v>0</v>
      </c>
      <c r="M5224" s="155">
        <f t="shared" si="1692"/>
        <v>0</v>
      </c>
      <c r="N5224" s="23"/>
      <c r="O5224" s="23"/>
    </row>
    <row r="5225" spans="1:15" ht="0.75" customHeight="1">
      <c r="A5225" s="413"/>
      <c r="B5225" s="541"/>
      <c r="C5225" s="542" t="s">
        <v>654</v>
      </c>
      <c r="D5225" s="539" t="s">
        <v>655</v>
      </c>
      <c r="E5225" s="154">
        <f t="shared" si="1674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1.35" hidden="1">
      <c r="A5226" s="413"/>
      <c r="B5226" s="541"/>
      <c r="C5226" s="543" t="s">
        <v>656</v>
      </c>
      <c r="D5226" s="544" t="s">
        <v>657</v>
      </c>
      <c r="E5226" s="154">
        <f t="shared" si="1674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1" hidden="1">
      <c r="A5227" s="413"/>
      <c r="B5227" s="541"/>
      <c r="C5227" s="543" t="s">
        <v>658</v>
      </c>
      <c r="D5227" s="544" t="s">
        <v>659</v>
      </c>
      <c r="E5227" s="154">
        <f t="shared" si="1674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0.65" hidden="1">
      <c r="A5228" s="413"/>
      <c r="B5228" s="541"/>
      <c r="C5228" s="542" t="s">
        <v>660</v>
      </c>
      <c r="D5228" s="539" t="s">
        <v>661</v>
      </c>
      <c r="E5228" s="154">
        <f t="shared" si="1674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1.35" hidden="1">
      <c r="A5229" s="413"/>
      <c r="B5229" s="545"/>
      <c r="C5229" s="546" t="s">
        <v>662</v>
      </c>
      <c r="D5229" s="547" t="s">
        <v>663</v>
      </c>
      <c r="E5229" s="154">
        <f t="shared" si="1674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20.65" hidden="1">
      <c r="A5230" s="413"/>
      <c r="B5230" s="489"/>
      <c r="C5230" s="490" t="s">
        <v>664</v>
      </c>
      <c r="D5230" s="548" t="s">
        <v>665</v>
      </c>
      <c r="E5230" s="154">
        <f t="shared" si="1674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0.65" hidden="1">
      <c r="A5231" s="413"/>
      <c r="B5231" s="549"/>
      <c r="C5231" s="550" t="s">
        <v>666</v>
      </c>
      <c r="D5231" s="551" t="s">
        <v>667</v>
      </c>
      <c r="E5231" s="154">
        <f t="shared" si="1674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668</v>
      </c>
      <c r="D5232" s="331" t="s">
        <v>669</v>
      </c>
      <c r="E5232" s="154">
        <f t="shared" si="1674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74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674</v>
      </c>
      <c r="C5234" s="1052"/>
      <c r="D5234" s="331" t="s">
        <v>675</v>
      </c>
      <c r="E5234" s="154">
        <f t="shared" si="1674"/>
        <v>0</v>
      </c>
      <c r="F5234" s="155">
        <f t="shared" ref="F5234:M5234" si="1693">F5235</f>
        <v>0</v>
      </c>
      <c r="G5234" s="155">
        <f t="shared" si="1693"/>
        <v>0</v>
      </c>
      <c r="H5234" s="155">
        <f t="shared" si="1693"/>
        <v>0</v>
      </c>
      <c r="I5234" s="155">
        <f t="shared" si="1693"/>
        <v>0</v>
      </c>
      <c r="J5234" s="155">
        <f t="shared" si="1693"/>
        <v>0</v>
      </c>
      <c r="K5234" s="155">
        <f t="shared" si="1693"/>
        <v>0</v>
      </c>
      <c r="L5234" s="155">
        <f t="shared" si="1693"/>
        <v>0</v>
      </c>
      <c r="M5234" s="155">
        <f t="shared" si="1693"/>
        <v>0</v>
      </c>
      <c r="N5234" s="23"/>
      <c r="O5234" s="23"/>
    </row>
    <row r="5235" spans="1:15">
      <c r="A5235" s="1031"/>
      <c r="B5235" s="1053" t="s">
        <v>676</v>
      </c>
      <c r="C5235" s="382"/>
      <c r="D5235" s="328" t="s">
        <v>582</v>
      </c>
      <c r="E5235" s="217">
        <f t="shared" si="1674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694">H5245</f>
        <v>0</v>
      </c>
      <c r="I5235" s="218">
        <f t="shared" si="1694"/>
        <v>0</v>
      </c>
      <c r="J5235" s="218">
        <f t="shared" si="1694"/>
        <v>0</v>
      </c>
      <c r="K5235" s="218">
        <f t="shared" si="1694"/>
        <v>0</v>
      </c>
      <c r="L5235" s="218">
        <f t="shared" si="1694"/>
        <v>0</v>
      </c>
      <c r="M5235" s="218">
        <f t="shared" si="1694"/>
        <v>0</v>
      </c>
      <c r="N5235" s="23"/>
      <c r="O5235" s="23"/>
    </row>
    <row r="5236" spans="1:15" hidden="1">
      <c r="A5236" s="413"/>
      <c r="B5236" s="498"/>
      <c r="C5236" s="499" t="s">
        <v>677</v>
      </c>
      <c r="D5236" s="558" t="s">
        <v>678</v>
      </c>
      <c r="E5236" s="154">
        <f t="shared" si="1674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679</v>
      </c>
      <c r="D5237" s="558" t="s">
        <v>680</v>
      </c>
      <c r="E5237" s="154">
        <f t="shared" si="1674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681</v>
      </c>
      <c r="D5238" s="558" t="s">
        <v>682</v>
      </c>
      <c r="E5238" s="154">
        <f t="shared" si="1674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683</v>
      </c>
      <c r="D5239" s="423" t="s">
        <v>684</v>
      </c>
      <c r="E5239" s="154">
        <f t="shared" si="1674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685</v>
      </c>
      <c r="D5240" s="423" t="s">
        <v>686</v>
      </c>
      <c r="E5240" s="154">
        <f t="shared" si="1674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687</v>
      </c>
      <c r="D5241" s="423" t="s">
        <v>688</v>
      </c>
      <c r="E5241" s="154">
        <f t="shared" si="1674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689</v>
      </c>
      <c r="D5242" s="423" t="s">
        <v>690</v>
      </c>
      <c r="E5242" s="154">
        <f t="shared" si="1674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691</v>
      </c>
      <c r="D5243" s="423" t="s">
        <v>584</v>
      </c>
      <c r="E5243" s="154">
        <f t="shared" si="1674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692</v>
      </c>
      <c r="D5244" s="423" t="s">
        <v>693</v>
      </c>
      <c r="E5244" s="154">
        <f t="shared" si="1674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694</v>
      </c>
      <c r="D5245" s="423" t="s">
        <v>695</v>
      </c>
      <c r="E5245" s="154">
        <f t="shared" si="1674"/>
        <v>0</v>
      </c>
      <c r="F5245" s="63"/>
      <c r="G5245" s="63">
        <f t="shared" ref="G5245:M5245" si="1695">G2825</f>
        <v>0</v>
      </c>
      <c r="H5245" s="63">
        <f t="shared" si="1695"/>
        <v>0</v>
      </c>
      <c r="I5245" s="63">
        <f t="shared" si="1695"/>
        <v>0</v>
      </c>
      <c r="J5245" s="63">
        <f t="shared" si="1695"/>
        <v>0</v>
      </c>
      <c r="K5245" s="63">
        <f t="shared" si="1695"/>
        <v>0</v>
      </c>
      <c r="L5245" s="63">
        <f t="shared" si="1695"/>
        <v>0</v>
      </c>
      <c r="M5245" s="63">
        <f t="shared" si="1695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74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696</v>
      </c>
      <c r="C5247" s="381"/>
      <c r="D5247" s="328" t="s">
        <v>697</v>
      </c>
      <c r="E5247" s="154">
        <f t="shared" si="1674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698</v>
      </c>
      <c r="C5248" s="502"/>
      <c r="D5248" s="423" t="s">
        <v>699</v>
      </c>
      <c r="E5248" s="154">
        <f t="shared" si="1674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700</v>
      </c>
      <c r="C5249" s="454"/>
      <c r="D5249" s="423" t="s">
        <v>701</v>
      </c>
      <c r="E5249" s="154">
        <f t="shared" si="1674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702</v>
      </c>
      <c r="C5250" s="502"/>
      <c r="D5250" s="423" t="s">
        <v>703</v>
      </c>
      <c r="E5250" s="154">
        <f t="shared" ref="E5250:E5287" si="1696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704</v>
      </c>
      <c r="C5251" s="503"/>
      <c r="D5251" s="423" t="s">
        <v>705</v>
      </c>
      <c r="E5251" s="154">
        <f t="shared" si="1696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706</v>
      </c>
      <c r="C5252" s="505"/>
      <c r="D5252" s="423" t="s">
        <v>707</v>
      </c>
      <c r="E5252" s="154">
        <f t="shared" si="1696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708</v>
      </c>
      <c r="C5253" s="454"/>
      <c r="D5253" s="439" t="s">
        <v>709</v>
      </c>
      <c r="E5253" s="154">
        <f t="shared" si="1696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710</v>
      </c>
      <c r="C5254" s="502"/>
      <c r="D5254" s="423" t="s">
        <v>711</v>
      </c>
      <c r="E5254" s="154">
        <f t="shared" si="1696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712</v>
      </c>
      <c r="C5255" s="502"/>
      <c r="D5255" s="423" t="s">
        <v>713</v>
      </c>
      <c r="E5255" s="154">
        <f t="shared" si="1696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714</v>
      </c>
      <c r="C5256" s="454"/>
      <c r="D5256" s="439" t="s">
        <v>715</v>
      </c>
      <c r="E5256" s="154">
        <f t="shared" si="1696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716</v>
      </c>
      <c r="C5257" s="502"/>
      <c r="D5257" s="423" t="s">
        <v>717</v>
      </c>
      <c r="E5257" s="154">
        <f t="shared" si="1696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718</v>
      </c>
      <c r="C5258" s="454"/>
      <c r="D5258" s="439" t="s">
        <v>719</v>
      </c>
      <c r="E5258" s="154">
        <f t="shared" si="1696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698</v>
      </c>
      <c r="C5259" s="1159"/>
      <c r="D5259" s="993" t="s">
        <v>699</v>
      </c>
      <c r="E5259" s="154">
        <f t="shared" si="1696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735</v>
      </c>
      <c r="C5260" s="1014"/>
      <c r="D5260" s="331" t="s">
        <v>736</v>
      </c>
      <c r="E5260" s="154">
        <f t="shared" si="1696"/>
        <v>0</v>
      </c>
      <c r="F5260" s="155">
        <f t="shared" ref="F5260:M5260" si="1697">F5261+F5271</f>
        <v>0</v>
      </c>
      <c r="G5260" s="155">
        <f t="shared" si="1697"/>
        <v>0</v>
      </c>
      <c r="H5260" s="155">
        <f t="shared" si="1697"/>
        <v>0</v>
      </c>
      <c r="I5260" s="155">
        <f t="shared" si="1697"/>
        <v>0</v>
      </c>
      <c r="J5260" s="155">
        <f t="shared" si="1697"/>
        <v>0</v>
      </c>
      <c r="K5260" s="155">
        <f t="shared" si="1697"/>
        <v>0</v>
      </c>
      <c r="L5260" s="155">
        <f t="shared" si="1697"/>
        <v>0</v>
      </c>
      <c r="M5260" s="155">
        <f t="shared" si="1697"/>
        <v>0</v>
      </c>
      <c r="N5260" s="23"/>
      <c r="O5260" s="23"/>
    </row>
    <row r="5261" spans="1:15">
      <c r="A5261" s="1031"/>
      <c r="B5261" s="332" t="s">
        <v>737</v>
      </c>
      <c r="C5261" s="389"/>
      <c r="D5261" s="328" t="s">
        <v>738</v>
      </c>
      <c r="E5261" s="154">
        <f t="shared" si="1696"/>
        <v>0</v>
      </c>
      <c r="F5261" s="155">
        <f t="shared" ref="F5261:M5261" si="1698">F5262+F5267+F5269</f>
        <v>0</v>
      </c>
      <c r="G5261" s="155">
        <f t="shared" si="1698"/>
        <v>0</v>
      </c>
      <c r="H5261" s="155">
        <f t="shared" si="1698"/>
        <v>0</v>
      </c>
      <c r="I5261" s="155">
        <f t="shared" si="1698"/>
        <v>0</v>
      </c>
      <c r="J5261" s="155">
        <f t="shared" si="1698"/>
        <v>0</v>
      </c>
      <c r="K5261" s="155">
        <f t="shared" si="1698"/>
        <v>0</v>
      </c>
      <c r="L5261" s="155">
        <f t="shared" si="1698"/>
        <v>0</v>
      </c>
      <c r="M5261" s="155">
        <f t="shared" si="1698"/>
        <v>0</v>
      </c>
      <c r="N5261" s="23"/>
      <c r="O5261" s="23"/>
    </row>
    <row r="5262" spans="1:15">
      <c r="A5262" s="1031"/>
      <c r="B5262" s="996" t="s">
        <v>739</v>
      </c>
      <c r="C5262" s="389"/>
      <c r="D5262" s="328" t="s">
        <v>740</v>
      </c>
      <c r="E5262" s="154">
        <f t="shared" si="1696"/>
        <v>0</v>
      </c>
      <c r="F5262" s="155">
        <f t="shared" ref="F5262:M5262" si="1699">F5263+F5264+F5265+F5266</f>
        <v>0</v>
      </c>
      <c r="G5262" s="155">
        <f t="shared" si="1699"/>
        <v>0</v>
      </c>
      <c r="H5262" s="155">
        <f t="shared" si="1699"/>
        <v>0</v>
      </c>
      <c r="I5262" s="155">
        <f t="shared" si="1699"/>
        <v>0</v>
      </c>
      <c r="J5262" s="155">
        <f t="shared" si="1699"/>
        <v>0</v>
      </c>
      <c r="K5262" s="155">
        <f t="shared" si="1699"/>
        <v>0</v>
      </c>
      <c r="L5262" s="155">
        <f t="shared" si="1699"/>
        <v>0</v>
      </c>
      <c r="M5262" s="155">
        <f t="shared" si="1699"/>
        <v>0</v>
      </c>
      <c r="N5262" s="23"/>
      <c r="O5262" s="23"/>
    </row>
    <row r="5263" spans="1:15" hidden="1">
      <c r="A5263" s="788"/>
      <c r="B5263" s="425"/>
      <c r="C5263" s="422" t="s">
        <v>741</v>
      </c>
      <c r="D5263" s="423" t="s">
        <v>742</v>
      </c>
      <c r="E5263" s="94">
        <f t="shared" si="1696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743</v>
      </c>
      <c r="D5264" s="423" t="s">
        <v>744</v>
      </c>
      <c r="E5264" s="94">
        <f t="shared" si="1696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745</v>
      </c>
      <c r="D5265" s="423" t="s">
        <v>746</v>
      </c>
      <c r="E5265" s="94">
        <f t="shared" si="1696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747</v>
      </c>
      <c r="D5266" s="423" t="s">
        <v>748</v>
      </c>
      <c r="E5266" s="94">
        <f t="shared" si="1696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749</v>
      </c>
      <c r="C5267" s="1014"/>
      <c r="D5267" s="331" t="s">
        <v>750</v>
      </c>
      <c r="E5267" s="154">
        <f t="shared" si="1696"/>
        <v>0</v>
      </c>
      <c r="F5267" s="155">
        <f t="shared" ref="F5267:M5267" si="1700">F5268</f>
        <v>0</v>
      </c>
      <c r="G5267" s="155">
        <f t="shared" si="1700"/>
        <v>0</v>
      </c>
      <c r="H5267" s="155">
        <f t="shared" si="1700"/>
        <v>0</v>
      </c>
      <c r="I5267" s="155">
        <f t="shared" si="1700"/>
        <v>0</v>
      </c>
      <c r="J5267" s="155">
        <f t="shared" si="1700"/>
        <v>0</v>
      </c>
      <c r="K5267" s="155">
        <f t="shared" si="1700"/>
        <v>0</v>
      </c>
      <c r="L5267" s="155">
        <f t="shared" si="1700"/>
        <v>0</v>
      </c>
      <c r="M5267" s="155">
        <f t="shared" si="1700"/>
        <v>0</v>
      </c>
      <c r="N5267" s="23"/>
      <c r="O5267" s="23"/>
    </row>
    <row r="5268" spans="1:15" ht="0.75" customHeight="1">
      <c r="A5268" s="413"/>
      <c r="B5268" s="425"/>
      <c r="C5268" s="428" t="s">
        <v>751</v>
      </c>
      <c r="D5268" s="439" t="s">
        <v>752</v>
      </c>
      <c r="E5268" s="154">
        <f t="shared" si="1696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753</v>
      </c>
      <c r="C5269" s="428"/>
      <c r="D5269" s="439" t="s">
        <v>754</v>
      </c>
      <c r="E5269" s="94">
        <f t="shared" si="1696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696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755</v>
      </c>
      <c r="C5271" s="1014"/>
      <c r="D5271" s="331" t="s">
        <v>756</v>
      </c>
      <c r="E5271" s="154">
        <f t="shared" si="1696"/>
        <v>0</v>
      </c>
      <c r="F5271" s="155">
        <f t="shared" ref="F5271:M5272" si="1701">F5272</f>
        <v>0</v>
      </c>
      <c r="G5271" s="155">
        <f t="shared" si="1701"/>
        <v>0</v>
      </c>
      <c r="H5271" s="155">
        <f t="shared" si="1701"/>
        <v>0</v>
      </c>
      <c r="I5271" s="155">
        <f t="shared" si="1701"/>
        <v>0</v>
      </c>
      <c r="J5271" s="155">
        <f t="shared" si="1701"/>
        <v>0</v>
      </c>
      <c r="K5271" s="155">
        <f t="shared" si="1701"/>
        <v>0</v>
      </c>
      <c r="L5271" s="155">
        <f t="shared" si="1701"/>
        <v>0</v>
      </c>
      <c r="M5271" s="155">
        <f t="shared" si="1701"/>
        <v>0</v>
      </c>
      <c r="N5271" s="23"/>
      <c r="O5271" s="23"/>
    </row>
    <row r="5272" spans="1:15">
      <c r="A5272" s="1031"/>
      <c r="B5272" s="1063" t="s">
        <v>757</v>
      </c>
      <c r="C5272" s="1064"/>
      <c r="D5272" s="331" t="s">
        <v>758</v>
      </c>
      <c r="E5272" s="154">
        <f t="shared" si="1696"/>
        <v>0</v>
      </c>
      <c r="F5272" s="155">
        <f t="shared" si="1701"/>
        <v>0</v>
      </c>
      <c r="G5272" s="155">
        <f t="shared" si="1701"/>
        <v>0</v>
      </c>
      <c r="H5272" s="155">
        <f t="shared" si="1701"/>
        <v>0</v>
      </c>
      <c r="I5272" s="155">
        <f t="shared" si="1701"/>
        <v>0</v>
      </c>
      <c r="J5272" s="155">
        <f t="shared" si="1701"/>
        <v>0</v>
      </c>
      <c r="K5272" s="155">
        <f t="shared" si="1701"/>
        <v>0</v>
      </c>
      <c r="L5272" s="155">
        <f t="shared" si="1701"/>
        <v>0</v>
      </c>
      <c r="M5272" s="155">
        <f t="shared" si="1701"/>
        <v>0</v>
      </c>
      <c r="N5272" s="23"/>
      <c r="O5272" s="23"/>
    </row>
    <row r="5273" spans="1:15" ht="12" customHeight="1">
      <c r="A5273" s="413"/>
      <c r="B5273" s="430"/>
      <c r="C5273" s="428" t="s">
        <v>759</v>
      </c>
      <c r="D5273" s="439" t="s">
        <v>760</v>
      </c>
      <c r="E5273" s="94">
        <f t="shared" si="1696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1069</v>
      </c>
      <c r="D5274" s="439" t="s">
        <v>1070</v>
      </c>
      <c r="E5274" s="154">
        <f t="shared" si="1696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643</v>
      </c>
      <c r="C5275" s="1014"/>
      <c r="D5275" s="331" t="s">
        <v>644</v>
      </c>
      <c r="E5275" s="154">
        <f t="shared" si="1696"/>
        <v>0</v>
      </c>
      <c r="F5275" s="155">
        <f t="shared" ref="F5275:M5275" si="1702">F5276</f>
        <v>0</v>
      </c>
      <c r="G5275" s="155">
        <f t="shared" si="1702"/>
        <v>0</v>
      </c>
      <c r="H5275" s="155">
        <f t="shared" si="1702"/>
        <v>0</v>
      </c>
      <c r="I5275" s="155">
        <f t="shared" si="1702"/>
        <v>0</v>
      </c>
      <c r="J5275" s="155">
        <f t="shared" si="1702"/>
        <v>0</v>
      </c>
      <c r="K5275" s="155">
        <f t="shared" si="1702"/>
        <v>0</v>
      </c>
      <c r="L5275" s="155">
        <f t="shared" si="1702"/>
        <v>0</v>
      </c>
      <c r="M5275" s="155">
        <f t="shared" si="1702"/>
        <v>0</v>
      </c>
      <c r="N5275" s="23"/>
      <c r="O5275" s="23"/>
    </row>
    <row r="5276" spans="1:15">
      <c r="A5276" s="413"/>
      <c r="B5276" s="425" t="s">
        <v>645</v>
      </c>
      <c r="C5276" s="462"/>
      <c r="D5276" s="439" t="s">
        <v>646</v>
      </c>
      <c r="E5276" s="94">
        <f t="shared" si="1696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776</v>
      </c>
      <c r="B5277" s="517"/>
      <c r="C5277" s="517"/>
      <c r="D5277" s="518"/>
      <c r="E5277" s="94">
        <f t="shared" si="1696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393" t="s">
        <v>1036</v>
      </c>
      <c r="C5278" s="1393"/>
      <c r="D5278" s="518" t="s">
        <v>1037</v>
      </c>
      <c r="E5278" s="94">
        <f t="shared" si="1696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1038</v>
      </c>
      <c r="C5279" s="567"/>
      <c r="D5279" s="518" t="s">
        <v>1039</v>
      </c>
      <c r="E5279" s="94">
        <f t="shared" si="1696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1040</v>
      </c>
      <c r="C5280" s="567"/>
      <c r="D5280" s="518" t="s">
        <v>1041</v>
      </c>
      <c r="E5280" s="94">
        <f t="shared" si="1696"/>
        <v>0</v>
      </c>
      <c r="F5280" s="63"/>
      <c r="G5280" s="63">
        <f>G2859</f>
        <v>0</v>
      </c>
      <c r="H5280" s="63">
        <f t="shared" ref="H5280:M5280" si="1703">H2859</f>
        <v>0</v>
      </c>
      <c r="I5280" s="63">
        <f t="shared" si="1703"/>
        <v>0</v>
      </c>
      <c r="J5280" s="63">
        <f t="shared" si="1703"/>
        <v>0</v>
      </c>
      <c r="K5280" s="63">
        <f t="shared" si="1703"/>
        <v>0</v>
      </c>
      <c r="L5280" s="63">
        <f t="shared" si="1703"/>
        <v>0</v>
      </c>
      <c r="M5280" s="63">
        <f t="shared" si="1703"/>
        <v>0</v>
      </c>
      <c r="N5280" s="23"/>
      <c r="O5280" s="23"/>
    </row>
    <row r="5281" spans="1:15">
      <c r="A5281" s="566"/>
      <c r="B5281" s="523" t="s">
        <v>1042</v>
      </c>
      <c r="C5281" s="567"/>
      <c r="D5281" s="518" t="s">
        <v>1043</v>
      </c>
      <c r="E5281" s="94">
        <f t="shared" si="1696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1044</v>
      </c>
      <c r="C5282" s="567"/>
      <c r="D5282" s="518" t="s">
        <v>1045</v>
      </c>
      <c r="E5282" s="94">
        <f t="shared" si="1696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696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1046</v>
      </c>
      <c r="B5284" s="1091"/>
      <c r="C5284" s="1091"/>
      <c r="D5284" s="1092" t="s">
        <v>1047</v>
      </c>
      <c r="E5284" s="94">
        <f t="shared" si="1696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1048</v>
      </c>
      <c r="B5285" s="981"/>
      <c r="C5285" s="981"/>
      <c r="D5285" s="518" t="s">
        <v>1049</v>
      </c>
      <c r="E5285" s="94">
        <f t="shared" si="1696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1071</v>
      </c>
      <c r="B5286" s="983"/>
      <c r="C5286" s="983"/>
      <c r="D5286" s="1160" t="s">
        <v>1051</v>
      </c>
      <c r="E5286" s="1161">
        <f t="shared" si="1696"/>
        <v>-185896</v>
      </c>
      <c r="F5286" s="1161">
        <f t="shared" ref="F5286:M5286" si="1704">F416-F4133</f>
        <v>0</v>
      </c>
      <c r="G5286" s="1161">
        <f t="shared" si="1704"/>
        <v>-110700</v>
      </c>
      <c r="H5286" s="1161">
        <f t="shared" si="1704"/>
        <v>-75196</v>
      </c>
      <c r="I5286" s="1161">
        <f t="shared" si="1704"/>
        <v>0</v>
      </c>
      <c r="J5286" s="1161">
        <f t="shared" si="1704"/>
        <v>0</v>
      </c>
      <c r="K5286" s="1161">
        <f t="shared" si="1704"/>
        <v>0</v>
      </c>
      <c r="L5286" s="1161">
        <f t="shared" si="1704"/>
        <v>0</v>
      </c>
      <c r="M5286" s="1161">
        <f t="shared" si="1704"/>
        <v>0</v>
      </c>
      <c r="N5286" s="23"/>
      <c r="O5286" s="23"/>
    </row>
    <row r="5287" spans="1:15" ht="12.95" thickBot="1">
      <c r="A5287" s="1162" t="s">
        <v>1072</v>
      </c>
      <c r="B5287" s="1163"/>
      <c r="C5287" s="1163"/>
      <c r="D5287" s="1164" t="s">
        <v>1053</v>
      </c>
      <c r="E5287" s="1161">
        <f t="shared" si="1696"/>
        <v>185896</v>
      </c>
      <c r="F5287" s="1161">
        <f t="shared" ref="F5287:M5287" si="1705">F4133-F416</f>
        <v>0</v>
      </c>
      <c r="G5287" s="1161">
        <f t="shared" si="1705"/>
        <v>110700</v>
      </c>
      <c r="H5287" s="1161">
        <f t="shared" si="1705"/>
        <v>75196</v>
      </c>
      <c r="I5287" s="1161">
        <f t="shared" si="1705"/>
        <v>0</v>
      </c>
      <c r="J5287" s="1161">
        <f t="shared" si="1705"/>
        <v>0</v>
      </c>
      <c r="K5287" s="1161">
        <f t="shared" si="1705"/>
        <v>0</v>
      </c>
      <c r="L5287" s="1161">
        <f t="shared" si="1705"/>
        <v>0</v>
      </c>
      <c r="M5287" s="1161">
        <f t="shared" si="1705"/>
        <v>0</v>
      </c>
      <c r="N5287" s="23"/>
      <c r="O5287" s="23"/>
    </row>
    <row r="5288" spans="1:15">
      <c r="A5288" s="1165" t="s">
        <v>1073</v>
      </c>
      <c r="B5288" s="1165"/>
      <c r="C5288" s="1165"/>
      <c r="D5288" s="1166" t="s">
        <v>1051</v>
      </c>
      <c r="E5288" s="1161">
        <f>G5288+H5288+I5288+J5288</f>
        <v>-185896</v>
      </c>
      <c r="F5288" s="1161">
        <f t="shared" ref="F5288:M5288" si="1706">F13-F637</f>
        <v>0</v>
      </c>
      <c r="G5288" s="1161">
        <f t="shared" si="1706"/>
        <v>-110700</v>
      </c>
      <c r="H5288" s="1161">
        <f t="shared" si="1706"/>
        <v>-75196</v>
      </c>
      <c r="I5288" s="1161">
        <f t="shared" si="1706"/>
        <v>0</v>
      </c>
      <c r="J5288" s="1161">
        <f t="shared" si="1706"/>
        <v>0</v>
      </c>
      <c r="K5288" s="1161">
        <f t="shared" si="1706"/>
        <v>0</v>
      </c>
      <c r="L5288" s="1161">
        <f t="shared" si="1706"/>
        <v>0</v>
      </c>
      <c r="M5288" s="1161">
        <f t="shared" si="1706"/>
        <v>0</v>
      </c>
      <c r="N5288" s="23"/>
      <c r="O5288" s="23"/>
    </row>
    <row r="5289" spans="1:15">
      <c r="A5289" s="1167" t="s">
        <v>1074</v>
      </c>
      <c r="B5289" s="1167"/>
      <c r="C5289" s="1167"/>
      <c r="D5289" s="1166" t="s">
        <v>1053</v>
      </c>
      <c r="E5289" s="1161">
        <f>G5289+H5289+I5289+J5289</f>
        <v>185896</v>
      </c>
      <c r="F5289" s="1161">
        <f t="shared" ref="F5289:M5289" si="1707">F637-F13</f>
        <v>0</v>
      </c>
      <c r="G5289" s="1161">
        <f t="shared" si="1707"/>
        <v>110700</v>
      </c>
      <c r="H5289" s="1161">
        <f t="shared" si="1707"/>
        <v>75196</v>
      </c>
      <c r="I5289" s="1161">
        <f t="shared" si="1707"/>
        <v>0</v>
      </c>
      <c r="J5289" s="1161">
        <f t="shared" si="1707"/>
        <v>0</v>
      </c>
      <c r="K5289" s="1161">
        <f t="shared" si="1707"/>
        <v>0</v>
      </c>
      <c r="L5289" s="1161">
        <f t="shared" si="1707"/>
        <v>0</v>
      </c>
      <c r="M5289" s="1161">
        <f t="shared" si="1707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4.1">
      <c r="A5292" s="1169"/>
      <c r="B5292" s="1169"/>
      <c r="C5292" s="241" t="s">
        <v>510</v>
      </c>
      <c r="D5292" s="1313"/>
      <c r="E5292" s="1432"/>
      <c r="F5292" s="1432"/>
      <c r="G5292" s="242"/>
      <c r="H5292" s="242"/>
      <c r="I5292" s="242"/>
      <c r="J5292" s="243"/>
      <c r="K5292" s="242"/>
      <c r="L5292" s="242"/>
      <c r="M5292" s="243"/>
    </row>
    <row r="5293" spans="1:15" ht="14.1">
      <c r="A5293" s="1169"/>
      <c r="B5293" s="1169"/>
      <c r="C5293" s="241" t="s">
        <v>511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4.1">
      <c r="A5294" s="1169"/>
      <c r="B5294" s="1169"/>
      <c r="C5294" s="241" t="s">
        <v>512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1">
      <c r="A5295" s="1169"/>
      <c r="B5295" s="1169"/>
      <c r="C5295" s="246" t="s">
        <v>1075</v>
      </c>
      <c r="D5295" s="244"/>
      <c r="E5295" s="244" t="s">
        <v>513</v>
      </c>
      <c r="F5295" s="247"/>
      <c r="G5295" s="247"/>
      <c r="H5295" s="248"/>
      <c r="I5295" s="1314" t="s">
        <v>514</v>
      </c>
      <c r="J5295" s="1315"/>
      <c r="K5295" s="1315"/>
      <c r="L5295" s="1315"/>
      <c r="M5295" s="243"/>
    </row>
    <row r="5296" spans="1:15">
      <c r="A5296" s="1169"/>
      <c r="B5296" s="1169"/>
      <c r="C5296" s="249"/>
      <c r="D5296" s="1316" t="s">
        <v>515</v>
      </c>
      <c r="E5296" s="1317"/>
      <c r="F5296" s="1317"/>
      <c r="G5296" s="248"/>
      <c r="H5296" s="248"/>
      <c r="I5296" s="1318" t="s">
        <v>516</v>
      </c>
      <c r="J5296" s="1319"/>
      <c r="K5296" s="1319"/>
      <c r="L5296" s="1319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517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D5296:F5296"/>
    <mergeCell ref="I5296:L5296"/>
    <mergeCell ref="A5154:C5154"/>
    <mergeCell ref="B5191:C5191"/>
    <mergeCell ref="A5222:C5222"/>
    <mergeCell ref="B5278:C5278"/>
    <mergeCell ref="D5292:F5292"/>
    <mergeCell ref="I5295:L5295"/>
    <mergeCell ref="A4940:C4940"/>
    <mergeCell ref="A4965:C4965"/>
    <mergeCell ref="A4967:C4967"/>
    <mergeCell ref="B5024:C5024"/>
    <mergeCell ref="A5031:C5031"/>
    <mergeCell ref="A5092:C5092"/>
    <mergeCell ref="B4835:C4835"/>
    <mergeCell ref="B4836:C4836"/>
    <mergeCell ref="B4837:C4837"/>
    <mergeCell ref="A4868:C4868"/>
    <mergeCell ref="A4870:C4870"/>
    <mergeCell ref="B4907:C4907"/>
    <mergeCell ref="A4789:C4789"/>
    <mergeCell ref="A4790:C4790"/>
    <mergeCell ref="B4830:C4830"/>
    <mergeCell ref="B4832:C4832"/>
    <mergeCell ref="B4833:C4833"/>
    <mergeCell ref="B4834:C4834"/>
    <mergeCell ref="A4650:C4650"/>
    <mergeCell ref="A4714:C4714"/>
    <mergeCell ref="B4751:C4751"/>
    <mergeCell ref="B4752:C4752"/>
    <mergeCell ref="B4753:C4753"/>
    <mergeCell ref="B4772:C4772"/>
    <mergeCell ref="A4453:C4453"/>
    <mergeCell ref="A4455:C4455"/>
    <mergeCell ref="A4514:C4514"/>
    <mergeCell ref="A4575:C4575"/>
    <mergeCell ref="A4577:C4577"/>
    <mergeCell ref="B4615:C4615"/>
    <mergeCell ref="A4336:C4336"/>
    <mergeCell ref="A4391:C4391"/>
    <mergeCell ref="A4393:C4393"/>
    <mergeCell ref="B4449:C4449"/>
    <mergeCell ref="B4450:C4450"/>
    <mergeCell ref="B4451:C4451"/>
    <mergeCell ref="B4247:C4247"/>
    <mergeCell ref="B4248:C4248"/>
    <mergeCell ref="B4249:C4249"/>
    <mergeCell ref="A4272:C4272"/>
    <mergeCell ref="B4330:C4330"/>
    <mergeCell ref="B4335:D4335"/>
    <mergeCell ref="B4182:C4182"/>
    <mergeCell ref="B4183:C4183"/>
    <mergeCell ref="A4202:C4202"/>
    <mergeCell ref="A4204:C4204"/>
    <mergeCell ref="B4242:C4242"/>
    <mergeCell ref="B4246:C4246"/>
    <mergeCell ref="B4118:C4118"/>
    <mergeCell ref="A4137:C4137"/>
    <mergeCell ref="B4175:C4175"/>
    <mergeCell ref="B4179:C4179"/>
    <mergeCell ref="B4180:C4180"/>
    <mergeCell ref="B4181:C4181"/>
    <mergeCell ref="B3801:C3801"/>
    <mergeCell ref="B3847:C3847"/>
    <mergeCell ref="B3870:C3870"/>
    <mergeCell ref="B3936:C3936"/>
    <mergeCell ref="B4003:C4003"/>
    <mergeCell ref="B4073:C4073"/>
    <mergeCell ref="B3598:C3598"/>
    <mergeCell ref="A3615:C3615"/>
    <mergeCell ref="B3632:C3632"/>
    <mergeCell ref="A3692:C3692"/>
    <mergeCell ref="B3710:C3710"/>
    <mergeCell ref="A3783:C3783"/>
    <mergeCell ref="B3285:C3285"/>
    <mergeCell ref="A3335:C3335"/>
    <mergeCell ref="B3353:C3353"/>
    <mergeCell ref="B3431:C3431"/>
    <mergeCell ref="B3551:C3551"/>
    <mergeCell ref="B3582:C3582"/>
    <mergeCell ref="B3154:C3154"/>
    <mergeCell ref="B3199:C3199"/>
    <mergeCell ref="B3200:C3200"/>
    <mergeCell ref="B3201:C3201"/>
    <mergeCell ref="A3203:C3203"/>
    <mergeCell ref="B3221:C3221"/>
    <mergeCell ref="A2941:C2941"/>
    <mergeCell ref="B2959:C2959"/>
    <mergeCell ref="B3025:C3025"/>
    <mergeCell ref="B3072:C3072"/>
    <mergeCell ref="B3093:C3093"/>
    <mergeCell ref="A3137:C3137"/>
    <mergeCell ref="A2740:C2740"/>
    <mergeCell ref="B2757:C2757"/>
    <mergeCell ref="A2801:C2801"/>
    <mergeCell ref="B2857:C2857"/>
    <mergeCell ref="B2891:C2891"/>
    <mergeCell ref="B2925:C2925"/>
    <mergeCell ref="B2503:C2503"/>
    <mergeCell ref="A2547:C2547"/>
    <mergeCell ref="A2609:C2609"/>
    <mergeCell ref="B2627:C2627"/>
    <mergeCell ref="A2671:C2671"/>
    <mergeCell ref="B2709:C2709"/>
    <mergeCell ref="B2256:C2256"/>
    <mergeCell ref="A2300:C2300"/>
    <mergeCell ref="B2358:C2358"/>
    <mergeCell ref="B2381:C2381"/>
    <mergeCell ref="A2425:C2425"/>
    <mergeCell ref="A2486:C2486"/>
    <mergeCell ref="B2084:C2084"/>
    <mergeCell ref="A2128:C2128"/>
    <mergeCell ref="A2198:C2198"/>
    <mergeCell ref="A2210:C2210"/>
    <mergeCell ref="A2236:C2236"/>
    <mergeCell ref="A2238:C2238"/>
    <mergeCell ref="B2030:C2030"/>
    <mergeCell ref="B2031:C2031"/>
    <mergeCell ref="B2032:C2032"/>
    <mergeCell ref="B2033:C2033"/>
    <mergeCell ref="A2064:C2064"/>
    <mergeCell ref="A2066:C2066"/>
    <mergeCell ref="B1937:C1937"/>
    <mergeCell ref="A1985:C1985"/>
    <mergeCell ref="B2026:C2026"/>
    <mergeCell ref="B2027:C2027"/>
    <mergeCell ref="B2028:C2028"/>
    <mergeCell ref="B2029:C2029"/>
    <mergeCell ref="B1880:C1880"/>
    <mergeCell ref="B1881:C1881"/>
    <mergeCell ref="B1882:C1882"/>
    <mergeCell ref="B1901:C1901"/>
    <mergeCell ref="A1918:C1918"/>
    <mergeCell ref="A1919:C1919"/>
    <mergeCell ref="B1669:C1669"/>
    <mergeCell ref="A1713:C1713"/>
    <mergeCell ref="A1778:C1778"/>
    <mergeCell ref="B1796:C1796"/>
    <mergeCell ref="B1827:C1827"/>
    <mergeCell ref="A1842:C1842"/>
    <mergeCell ref="A1512:C1512"/>
    <mergeCell ref="A1514:C1514"/>
    <mergeCell ref="B1532:C1532"/>
    <mergeCell ref="A1577:C1577"/>
    <mergeCell ref="B1616:C1616"/>
    <mergeCell ref="A1651:C1651"/>
    <mergeCell ref="A1270:C1270"/>
    <mergeCell ref="B1287:C1287"/>
    <mergeCell ref="A1331:C1331"/>
    <mergeCell ref="A1390:C1390"/>
    <mergeCell ref="B1407:C1407"/>
    <mergeCell ref="A1451:C1451"/>
    <mergeCell ref="B1164:C1164"/>
    <mergeCell ref="A1208:C1208"/>
    <mergeCell ref="B1264:C1264"/>
    <mergeCell ref="B1265:C1265"/>
    <mergeCell ref="B1266:C1266"/>
    <mergeCell ref="A1268:C1268"/>
    <mergeCell ref="A968:C968"/>
    <mergeCell ref="B1026:C1026"/>
    <mergeCell ref="A1031:C1031"/>
    <mergeCell ref="B1048:C1048"/>
    <mergeCell ref="A1092:C1092"/>
    <mergeCell ref="A1147:C1147"/>
    <mergeCell ref="B881:C881"/>
    <mergeCell ref="B882:C882"/>
    <mergeCell ref="B883:C883"/>
    <mergeCell ref="B884:C884"/>
    <mergeCell ref="A907:C907"/>
    <mergeCell ref="B924:C924"/>
    <mergeCell ref="B793:C793"/>
    <mergeCell ref="B824:C824"/>
    <mergeCell ref="A839:C839"/>
    <mergeCell ref="B877:C877"/>
    <mergeCell ref="B878:C878"/>
    <mergeCell ref="B879:C879"/>
    <mergeCell ref="A708:C708"/>
    <mergeCell ref="B747:C747"/>
    <mergeCell ref="B749:C749"/>
    <mergeCell ref="B754:C754"/>
    <mergeCell ref="A773:C773"/>
    <mergeCell ref="A775:C775"/>
    <mergeCell ref="C634:I634"/>
    <mergeCell ref="C635:I635"/>
    <mergeCell ref="A641:C641"/>
    <mergeCell ref="B659:C659"/>
    <mergeCell ref="B693:C693"/>
    <mergeCell ref="B700:C700"/>
    <mergeCell ref="B591:C591"/>
    <mergeCell ref="B595:C595"/>
    <mergeCell ref="B599:C599"/>
    <mergeCell ref="D603:F603"/>
    <mergeCell ref="I612:L612"/>
    <mergeCell ref="D613:F613"/>
    <mergeCell ref="I613:L613"/>
    <mergeCell ref="B569:C569"/>
    <mergeCell ref="B573:C573"/>
    <mergeCell ref="B577:C577"/>
    <mergeCell ref="B581:C581"/>
    <mergeCell ref="B585:C585"/>
    <mergeCell ref="A590:C590"/>
    <mergeCell ref="B545:C545"/>
    <mergeCell ref="B549:C549"/>
    <mergeCell ref="B553:C553"/>
    <mergeCell ref="B557:C557"/>
    <mergeCell ref="B561:C561"/>
    <mergeCell ref="B565:C565"/>
    <mergeCell ref="B530:C530"/>
    <mergeCell ref="B531:C531"/>
    <mergeCell ref="A532:C532"/>
    <mergeCell ref="B533:C533"/>
    <mergeCell ref="B537:C537"/>
    <mergeCell ref="B541:C541"/>
    <mergeCell ref="B518:C518"/>
    <mergeCell ref="B519:C519"/>
    <mergeCell ref="B523:C523"/>
    <mergeCell ref="B527:C527"/>
    <mergeCell ref="B528:C528"/>
    <mergeCell ref="B529:C529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494:C494"/>
    <mergeCell ref="B495:C495"/>
    <mergeCell ref="B496:C496"/>
    <mergeCell ref="B500:C500"/>
    <mergeCell ref="B501:C501"/>
    <mergeCell ref="B505:C505"/>
    <mergeCell ref="B485:C485"/>
    <mergeCell ref="B486:C486"/>
    <mergeCell ref="B487:C487"/>
    <mergeCell ref="B491:C491"/>
    <mergeCell ref="B492:C492"/>
    <mergeCell ref="B493:C493"/>
    <mergeCell ref="A472:C472"/>
    <mergeCell ref="A473:C473"/>
    <mergeCell ref="A474:C474"/>
    <mergeCell ref="A475:C475"/>
    <mergeCell ref="A476:C476"/>
    <mergeCell ref="A480:C480"/>
    <mergeCell ref="A453:C453"/>
    <mergeCell ref="B456:C456"/>
    <mergeCell ref="B457:C457"/>
    <mergeCell ref="B458:C458"/>
    <mergeCell ref="B459:C459"/>
    <mergeCell ref="A463:C463"/>
    <mergeCell ref="B412:C412"/>
    <mergeCell ref="A421:C421"/>
    <mergeCell ref="B422:C422"/>
    <mergeCell ref="A437:C437"/>
    <mergeCell ref="B450:C450"/>
    <mergeCell ref="B451:C451"/>
    <mergeCell ref="B404:C404"/>
    <mergeCell ref="B405:C405"/>
    <mergeCell ref="B406:C406"/>
    <mergeCell ref="B407:C407"/>
    <mergeCell ref="B410:C410"/>
    <mergeCell ref="B411:C411"/>
    <mergeCell ref="B382:C382"/>
    <mergeCell ref="B385:C385"/>
    <mergeCell ref="A390:C390"/>
    <mergeCell ref="B396:C396"/>
    <mergeCell ref="B399:C399"/>
    <mergeCell ref="B400:C400"/>
    <mergeCell ref="B364:C364"/>
    <mergeCell ref="B365:C365"/>
    <mergeCell ref="B366:C366"/>
    <mergeCell ref="B367:C367"/>
    <mergeCell ref="A371:C371"/>
    <mergeCell ref="A381:C381"/>
    <mergeCell ref="B335:C335"/>
    <mergeCell ref="B336:C336"/>
    <mergeCell ref="A343:C343"/>
    <mergeCell ref="B357:C357"/>
    <mergeCell ref="B358:C358"/>
    <mergeCell ref="A361:C361"/>
    <mergeCell ref="B311:C311"/>
    <mergeCell ref="B312:C312"/>
    <mergeCell ref="B315:C315"/>
    <mergeCell ref="A321:C321"/>
    <mergeCell ref="B326:C326"/>
    <mergeCell ref="B334:C334"/>
    <mergeCell ref="B271:C271"/>
    <mergeCell ref="A282:C282"/>
    <mergeCell ref="A285:C285"/>
    <mergeCell ref="B291:C291"/>
    <mergeCell ref="B292:C292"/>
    <mergeCell ref="A310:C310"/>
    <mergeCell ref="B248:C248"/>
    <mergeCell ref="B252:C252"/>
    <mergeCell ref="B256:C256"/>
    <mergeCell ref="A262:C262"/>
    <mergeCell ref="B263:C263"/>
    <mergeCell ref="B267:C267"/>
    <mergeCell ref="B223:C223"/>
    <mergeCell ref="B227:C227"/>
    <mergeCell ref="B231:C231"/>
    <mergeCell ref="B235:C235"/>
    <mergeCell ref="B239:C239"/>
    <mergeCell ref="B243:C243"/>
    <mergeCell ref="A202:C202"/>
    <mergeCell ref="B203:C203"/>
    <mergeCell ref="B207:C207"/>
    <mergeCell ref="B211:C211"/>
    <mergeCell ref="B215:C215"/>
    <mergeCell ref="B219:C219"/>
    <mergeCell ref="B196:C196"/>
    <mergeCell ref="B197:C197"/>
    <mergeCell ref="B198:C198"/>
    <mergeCell ref="B199:C199"/>
    <mergeCell ref="B200:C200"/>
    <mergeCell ref="B201:C201"/>
    <mergeCell ref="B188:C188"/>
    <mergeCell ref="B189:C189"/>
    <mergeCell ref="B190:C190"/>
    <mergeCell ref="B191:C191"/>
    <mergeCell ref="B194:C194"/>
    <mergeCell ref="B195:C195"/>
    <mergeCell ref="B170:C170"/>
    <mergeCell ref="A173:C173"/>
    <mergeCell ref="B179:C179"/>
    <mergeCell ref="B182:C182"/>
    <mergeCell ref="B183:C183"/>
    <mergeCell ref="B187:C187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3A90C-58BF-4A1C-A63E-F2B77398EE90}"/>
</file>

<file path=customXml/itemProps2.xml><?xml version="1.0" encoding="utf-8"?>
<ds:datastoreItem xmlns:ds="http://schemas.openxmlformats.org/officeDocument/2006/customXml" ds:itemID="{F5B7D394-740F-4CE7-A1B3-4658CB43503F}"/>
</file>

<file path=customXml/itemProps3.xml><?xml version="1.0" encoding="utf-8"?>
<ds:datastoreItem xmlns:ds="http://schemas.openxmlformats.org/officeDocument/2006/customXml" ds:itemID="{B256C539-5EAE-418F-954E-9F77A4906B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2025-03-17T08:29:03Z</dcterms:created>
  <dcterms:modified xsi:type="dcterms:W3CDTF">2026-07-02T06:25:28Z</dcterms:modified>
  <cp:category/>
  <cp:contentStatus/>
</cp:coreProperties>
</file>