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2E7D1BAC-CFAF-4175-9AF9-AE4C01E61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 mai " sheetId="156" r:id="rId1"/>
  </sheets>
  <definedNames>
    <definedName name="_xlnm.Print_Titles" localSheetId="0">'28 mai '!$12:$21</definedName>
    <definedName name="_xlnm.Print_Area" localSheetId="0">'28 mai 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4" i="156" l="1"/>
  <c r="D154" i="156"/>
  <c r="D149" i="156"/>
  <c r="D144" i="156" s="1"/>
  <c r="D139" i="156" s="1"/>
  <c r="D199" i="156"/>
  <c r="D129" i="156"/>
  <c r="I129" i="156" s="1"/>
  <c r="D104" i="156"/>
  <c r="C199" i="156"/>
  <c r="I199" i="156" s="1"/>
  <c r="K199" i="156" s="1"/>
  <c r="C184" i="156"/>
  <c r="C174" i="156"/>
  <c r="I227" i="156"/>
  <c r="K227" i="156" s="1"/>
  <c r="I226" i="156"/>
  <c r="K226" i="156" s="1"/>
  <c r="K225" i="156"/>
  <c r="I225" i="156"/>
  <c r="I224" i="156"/>
  <c r="K224" i="156" s="1"/>
  <c r="I223" i="156"/>
  <c r="K223" i="156" s="1"/>
  <c r="I222" i="156"/>
  <c r="K222" i="156" s="1"/>
  <c r="I221" i="156"/>
  <c r="K221" i="156" s="1"/>
  <c r="I220" i="156"/>
  <c r="K220" i="156" s="1"/>
  <c r="I219" i="156"/>
  <c r="K219" i="156" s="1"/>
  <c r="I218" i="156"/>
  <c r="K218" i="156" s="1"/>
  <c r="K217" i="156"/>
  <c r="I217" i="156"/>
  <c r="I216" i="156"/>
  <c r="K216" i="156" s="1"/>
  <c r="I215" i="156"/>
  <c r="K215" i="156" s="1"/>
  <c r="K214" i="156"/>
  <c r="I214" i="156"/>
  <c r="I213" i="156"/>
  <c r="K213" i="156" s="1"/>
  <c r="K212" i="156"/>
  <c r="I212" i="156"/>
  <c r="I211" i="156"/>
  <c r="K211" i="156" s="1"/>
  <c r="I210" i="156"/>
  <c r="K210" i="156" s="1"/>
  <c r="K209" i="156"/>
  <c r="I209" i="156"/>
  <c r="I208" i="156"/>
  <c r="K208" i="156" s="1"/>
  <c r="C207" i="156"/>
  <c r="I207" i="156" s="1"/>
  <c r="K207" i="156" s="1"/>
  <c r="C206" i="156"/>
  <c r="I206" i="156" s="1"/>
  <c r="K206" i="156" s="1"/>
  <c r="C205" i="156"/>
  <c r="I205" i="156" s="1"/>
  <c r="K205" i="156" s="1"/>
  <c r="C204" i="156"/>
  <c r="I202" i="156"/>
  <c r="K202" i="156" s="1"/>
  <c r="I201" i="156"/>
  <c r="K201" i="156" s="1"/>
  <c r="I200" i="156"/>
  <c r="K200" i="156" s="1"/>
  <c r="I198" i="156"/>
  <c r="K198" i="156" s="1"/>
  <c r="K197" i="156"/>
  <c r="I197" i="156"/>
  <c r="I196" i="156"/>
  <c r="K196" i="156" s="1"/>
  <c r="I195" i="156"/>
  <c r="K195" i="156" s="1"/>
  <c r="K194" i="156"/>
  <c r="I194" i="156"/>
  <c r="I193" i="156"/>
  <c r="K193" i="156" s="1"/>
  <c r="I192" i="156"/>
  <c r="K192" i="156" s="1"/>
  <c r="I191" i="156"/>
  <c r="K191" i="156" s="1"/>
  <c r="I190" i="156"/>
  <c r="K190" i="156" s="1"/>
  <c r="I189" i="156"/>
  <c r="K189" i="156" s="1"/>
  <c r="I188" i="156"/>
  <c r="K188" i="156" s="1"/>
  <c r="I187" i="156"/>
  <c r="K187" i="156" s="1"/>
  <c r="I186" i="156"/>
  <c r="K186" i="156" s="1"/>
  <c r="I185" i="156"/>
  <c r="K185" i="156" s="1"/>
  <c r="I184" i="156"/>
  <c r="K184" i="156" s="1"/>
  <c r="I183" i="156"/>
  <c r="K183" i="156" s="1"/>
  <c r="I182" i="156"/>
  <c r="K182" i="156" s="1"/>
  <c r="I181" i="156"/>
  <c r="I146" i="156" s="1"/>
  <c r="I180" i="156"/>
  <c r="K180" i="156" s="1"/>
  <c r="I179" i="156"/>
  <c r="K179" i="156" s="1"/>
  <c r="K178" i="156"/>
  <c r="I178" i="156"/>
  <c r="I177" i="156"/>
  <c r="I176" i="156"/>
  <c r="I175" i="156"/>
  <c r="I174" i="156"/>
  <c r="J174" i="156" s="1"/>
  <c r="I173" i="156"/>
  <c r="I172" i="156"/>
  <c r="K172" i="156" s="1"/>
  <c r="I171" i="156"/>
  <c r="K171" i="156" s="1"/>
  <c r="I170" i="156"/>
  <c r="K170" i="156" s="1"/>
  <c r="I169" i="156"/>
  <c r="K169" i="156" s="1"/>
  <c r="I167" i="156"/>
  <c r="K167" i="156" s="1"/>
  <c r="K166" i="156"/>
  <c r="I166" i="156"/>
  <c r="I165" i="156"/>
  <c r="K165" i="156" s="1"/>
  <c r="I164" i="156"/>
  <c r="K164" i="156" s="1"/>
  <c r="K163" i="156"/>
  <c r="I163" i="156"/>
  <c r="I162" i="156"/>
  <c r="K162" i="156" s="1"/>
  <c r="I161" i="156"/>
  <c r="K161" i="156" s="1"/>
  <c r="I160" i="156"/>
  <c r="K160" i="156" s="1"/>
  <c r="I159" i="156"/>
  <c r="K159" i="156" s="1"/>
  <c r="I158" i="156"/>
  <c r="K158" i="156" s="1"/>
  <c r="I157" i="156"/>
  <c r="K157" i="156" s="1"/>
  <c r="I156" i="156"/>
  <c r="K156" i="156" s="1"/>
  <c r="I155" i="156"/>
  <c r="I154" i="156"/>
  <c r="I153" i="156"/>
  <c r="K153" i="156" s="1"/>
  <c r="I152" i="156"/>
  <c r="I151" i="156"/>
  <c r="K151" i="156" s="1"/>
  <c r="K150" i="156"/>
  <c r="I150" i="156"/>
  <c r="I149" i="156"/>
  <c r="K149" i="156" s="1"/>
  <c r="I148" i="156"/>
  <c r="K148" i="156" s="1"/>
  <c r="H147" i="156"/>
  <c r="G147" i="156"/>
  <c r="F147" i="156"/>
  <c r="E147" i="156"/>
  <c r="D147" i="156"/>
  <c r="C147" i="156"/>
  <c r="C142" i="156" s="1"/>
  <c r="I142" i="156" s="1"/>
  <c r="H146" i="156"/>
  <c r="G146" i="156"/>
  <c r="G141" i="156" s="1"/>
  <c r="F146" i="156"/>
  <c r="F141" i="156" s="1"/>
  <c r="E146" i="156"/>
  <c r="E141" i="156" s="1"/>
  <c r="D146" i="156"/>
  <c r="D141" i="156" s="1"/>
  <c r="C146" i="156"/>
  <c r="H145" i="156"/>
  <c r="G145" i="156"/>
  <c r="G140" i="156" s="1"/>
  <c r="F145" i="156"/>
  <c r="F140" i="156" s="1"/>
  <c r="E145" i="156"/>
  <c r="E140" i="156" s="1"/>
  <c r="D145" i="156"/>
  <c r="D140" i="156" s="1"/>
  <c r="C145" i="156"/>
  <c r="H144" i="156"/>
  <c r="G144" i="156"/>
  <c r="F144" i="156"/>
  <c r="E144" i="156"/>
  <c r="C144" i="156"/>
  <c r="G142" i="156"/>
  <c r="F142" i="156"/>
  <c r="E142" i="156"/>
  <c r="D142" i="156"/>
  <c r="C141" i="156"/>
  <c r="I141" i="156" s="1"/>
  <c r="G139" i="156"/>
  <c r="F139" i="156"/>
  <c r="E139" i="156"/>
  <c r="I137" i="156"/>
  <c r="K137" i="156" s="1"/>
  <c r="I136" i="156"/>
  <c r="K136" i="156" s="1"/>
  <c r="I135" i="156"/>
  <c r="K135" i="156" s="1"/>
  <c r="I134" i="156"/>
  <c r="K134" i="156" s="1"/>
  <c r="K133" i="156"/>
  <c r="I132" i="156"/>
  <c r="I131" i="156"/>
  <c r="I130" i="156"/>
  <c r="I128" i="156"/>
  <c r="K128" i="156" s="1"/>
  <c r="K127" i="156"/>
  <c r="I127" i="156"/>
  <c r="I126" i="156"/>
  <c r="K126" i="156" s="1"/>
  <c r="I125" i="156"/>
  <c r="K125" i="156" s="1"/>
  <c r="I124" i="156"/>
  <c r="K124" i="156" s="1"/>
  <c r="D122" i="156"/>
  <c r="C122" i="156"/>
  <c r="I122" i="156" s="1"/>
  <c r="D121" i="156"/>
  <c r="C121" i="156"/>
  <c r="I121" i="156" s="1"/>
  <c r="D120" i="156"/>
  <c r="C120" i="156"/>
  <c r="I120" i="156" s="1"/>
  <c r="C119" i="156"/>
  <c r="I117" i="156"/>
  <c r="K117" i="156" s="1"/>
  <c r="I116" i="156"/>
  <c r="K116" i="156" s="1"/>
  <c r="K115" i="156"/>
  <c r="I115" i="156"/>
  <c r="I114" i="156"/>
  <c r="K114" i="156" s="1"/>
  <c r="I113" i="156"/>
  <c r="K113" i="156" s="1"/>
  <c r="I112" i="156"/>
  <c r="K112" i="156" s="1"/>
  <c r="I111" i="156"/>
  <c r="K111" i="156" s="1"/>
  <c r="I110" i="156"/>
  <c r="K110" i="156" s="1"/>
  <c r="I109" i="156"/>
  <c r="K109" i="156" s="1"/>
  <c r="I108" i="156"/>
  <c r="K108" i="156" s="1"/>
  <c r="I107" i="156"/>
  <c r="K107" i="156" s="1"/>
  <c r="I106" i="156"/>
  <c r="K106" i="156" s="1"/>
  <c r="I105" i="156"/>
  <c r="K105" i="156" s="1"/>
  <c r="I104" i="156"/>
  <c r="K104" i="156" s="1"/>
  <c r="I103" i="156"/>
  <c r="K103" i="156" s="1"/>
  <c r="I102" i="156"/>
  <c r="K102" i="156" s="1"/>
  <c r="I101" i="156"/>
  <c r="K101" i="156" s="1"/>
  <c r="I100" i="156"/>
  <c r="K100" i="156" s="1"/>
  <c r="K99" i="156"/>
  <c r="I99" i="156"/>
  <c r="I98" i="156"/>
  <c r="K98" i="156" s="1"/>
  <c r="I97" i="156"/>
  <c r="K97" i="156" s="1"/>
  <c r="I96" i="156"/>
  <c r="K96" i="156" s="1"/>
  <c r="I95" i="156"/>
  <c r="K95" i="156" s="1"/>
  <c r="I94" i="156"/>
  <c r="K94" i="156" s="1"/>
  <c r="I93" i="156"/>
  <c r="K93" i="156" s="1"/>
  <c r="I92" i="156"/>
  <c r="K92" i="156" s="1"/>
  <c r="I91" i="156"/>
  <c r="K91" i="156" s="1"/>
  <c r="I90" i="156"/>
  <c r="K90" i="156" s="1"/>
  <c r="I89" i="156"/>
  <c r="K89" i="156" s="1"/>
  <c r="I88" i="156"/>
  <c r="K88" i="156" s="1"/>
  <c r="I87" i="156"/>
  <c r="K87" i="156" s="1"/>
  <c r="I86" i="156"/>
  <c r="K86" i="156" s="1"/>
  <c r="I85" i="156"/>
  <c r="K85" i="156" s="1"/>
  <c r="I84" i="156"/>
  <c r="K84" i="156" s="1"/>
  <c r="K83" i="156"/>
  <c r="I83" i="156"/>
  <c r="I82" i="156"/>
  <c r="K82" i="156" s="1"/>
  <c r="I81" i="156"/>
  <c r="K81" i="156" s="1"/>
  <c r="I80" i="156"/>
  <c r="K80" i="156" s="1"/>
  <c r="I79" i="156"/>
  <c r="K79" i="156" s="1"/>
  <c r="I78" i="156"/>
  <c r="K78" i="156" s="1"/>
  <c r="C77" i="156"/>
  <c r="I77" i="156" s="1"/>
  <c r="K77" i="156" s="1"/>
  <c r="C76" i="156"/>
  <c r="I76" i="156" s="1"/>
  <c r="K76" i="156" s="1"/>
  <c r="C75" i="156"/>
  <c r="I75" i="156" s="1"/>
  <c r="K75" i="156" s="1"/>
  <c r="C74" i="156"/>
  <c r="C34" i="156" s="1"/>
  <c r="I72" i="156"/>
  <c r="K72" i="156" s="1"/>
  <c r="I71" i="156"/>
  <c r="K71" i="156" s="1"/>
  <c r="I70" i="156"/>
  <c r="K70" i="156" s="1"/>
  <c r="K69" i="156"/>
  <c r="I69" i="156"/>
  <c r="K68" i="156"/>
  <c r="I68" i="156"/>
  <c r="I67" i="156"/>
  <c r="K67" i="156" s="1"/>
  <c r="I66" i="156"/>
  <c r="K66" i="156" s="1"/>
  <c r="I65" i="156"/>
  <c r="K65" i="156" s="1"/>
  <c r="I64" i="156"/>
  <c r="K64" i="156" s="1"/>
  <c r="I63" i="156"/>
  <c r="K63" i="156" s="1"/>
  <c r="I62" i="156"/>
  <c r="K62" i="156" s="1"/>
  <c r="I61" i="156"/>
  <c r="K61" i="156" s="1"/>
  <c r="I60" i="156"/>
  <c r="K60" i="156" s="1"/>
  <c r="I59" i="156"/>
  <c r="K59" i="156" s="1"/>
  <c r="I58" i="156"/>
  <c r="K58" i="156" s="1"/>
  <c r="I57" i="156"/>
  <c r="K57" i="156" s="1"/>
  <c r="I56" i="156"/>
  <c r="K56" i="156" s="1"/>
  <c r="I55" i="156"/>
  <c r="K55" i="156" s="1"/>
  <c r="I54" i="156"/>
  <c r="K54" i="156" s="1"/>
  <c r="I53" i="156"/>
  <c r="K53" i="156" s="1"/>
  <c r="C52" i="156"/>
  <c r="I52" i="156" s="1"/>
  <c r="K52" i="156" s="1"/>
  <c r="C51" i="156"/>
  <c r="I51" i="156" s="1"/>
  <c r="K51" i="156" s="1"/>
  <c r="C50" i="156"/>
  <c r="I50" i="156" s="1"/>
  <c r="K50" i="156" s="1"/>
  <c r="C49" i="156"/>
  <c r="I49" i="156" s="1"/>
  <c r="K49" i="156" s="1"/>
  <c r="I48" i="156"/>
  <c r="K48" i="156" s="1"/>
  <c r="I47" i="156"/>
  <c r="K47" i="156" s="1"/>
  <c r="I46" i="156"/>
  <c r="K46" i="156" s="1"/>
  <c r="I45" i="156"/>
  <c r="K45" i="156" s="1"/>
  <c r="I44" i="156"/>
  <c r="K44" i="156" s="1"/>
  <c r="I43" i="156"/>
  <c r="K43" i="156" s="1"/>
  <c r="C42" i="156"/>
  <c r="I42" i="156" s="1"/>
  <c r="K42" i="156" s="1"/>
  <c r="C41" i="156"/>
  <c r="I41" i="156" s="1"/>
  <c r="K41" i="156" s="1"/>
  <c r="I40" i="156"/>
  <c r="K40" i="156" s="1"/>
  <c r="C40" i="156"/>
  <c r="C39" i="156"/>
  <c r="I39" i="156" s="1"/>
  <c r="K39" i="156" s="1"/>
  <c r="I38" i="156"/>
  <c r="K38" i="156" s="1"/>
  <c r="C38" i="156"/>
  <c r="D37" i="156"/>
  <c r="D36" i="156"/>
  <c r="D31" i="156" s="1"/>
  <c r="D26" i="156" s="1"/>
  <c r="C36" i="156"/>
  <c r="D35" i="156"/>
  <c r="D30" i="156" s="1"/>
  <c r="D25" i="156" s="1"/>
  <c r="C35" i="156"/>
  <c r="C30" i="156" s="1"/>
  <c r="D34" i="156"/>
  <c r="J32" i="156"/>
  <c r="H32" i="156"/>
  <c r="H27" i="156" s="1"/>
  <c r="H232" i="156" s="1"/>
  <c r="G32" i="156"/>
  <c r="G27" i="156" s="1"/>
  <c r="G232" i="156" s="1"/>
  <c r="F32" i="156"/>
  <c r="F27" i="156" s="1"/>
  <c r="F232" i="156" s="1"/>
  <c r="E32" i="156"/>
  <c r="E27" i="156" s="1"/>
  <c r="D32" i="156"/>
  <c r="D27" i="156" s="1"/>
  <c r="J31" i="156"/>
  <c r="H31" i="156"/>
  <c r="H26" i="156" s="1"/>
  <c r="H231" i="156" s="1"/>
  <c r="G31" i="156"/>
  <c r="G26" i="156" s="1"/>
  <c r="F31" i="156"/>
  <c r="F26" i="156" s="1"/>
  <c r="E31" i="156"/>
  <c r="J30" i="156"/>
  <c r="H30" i="156"/>
  <c r="G30" i="156"/>
  <c r="F30" i="156"/>
  <c r="F25" i="156" s="1"/>
  <c r="F230" i="156" s="1"/>
  <c r="E30" i="156"/>
  <c r="E25" i="156" s="1"/>
  <c r="J29" i="156"/>
  <c r="H29" i="156"/>
  <c r="H24" i="156" s="1"/>
  <c r="H229" i="156" s="1"/>
  <c r="G29" i="156"/>
  <c r="G24" i="156" s="1"/>
  <c r="G229" i="156" s="1"/>
  <c r="F29" i="156"/>
  <c r="F24" i="156" s="1"/>
  <c r="F229" i="156" s="1"/>
  <c r="E29" i="156"/>
  <c r="E24" i="156" s="1"/>
  <c r="E229" i="156" s="1"/>
  <c r="E26" i="156"/>
  <c r="H25" i="156"/>
  <c r="H230" i="156" s="1"/>
  <c r="G25" i="156"/>
  <c r="D230" i="156" l="1"/>
  <c r="D119" i="156"/>
  <c r="I119" i="156"/>
  <c r="D29" i="156"/>
  <c r="D24" i="156" s="1"/>
  <c r="D229" i="156" s="1"/>
  <c r="C139" i="156"/>
  <c r="I139" i="156" s="1"/>
  <c r="K181" i="156"/>
  <c r="I145" i="156"/>
  <c r="K173" i="156"/>
  <c r="J144" i="156"/>
  <c r="J139" i="156" s="1"/>
  <c r="J129" i="156" s="1"/>
  <c r="J119" i="156" s="1"/>
  <c r="K174" i="156"/>
  <c r="I30" i="156"/>
  <c r="K30" i="156" s="1"/>
  <c r="C25" i="156"/>
  <c r="G230" i="156"/>
  <c r="K119" i="156"/>
  <c r="K131" i="156"/>
  <c r="C29" i="156"/>
  <c r="I34" i="156"/>
  <c r="K34" i="156" s="1"/>
  <c r="K132" i="156"/>
  <c r="K146" i="156"/>
  <c r="J24" i="156"/>
  <c r="J229" i="156" s="1"/>
  <c r="I204" i="156"/>
  <c r="K204" i="156" s="1"/>
  <c r="F231" i="156"/>
  <c r="G231" i="156"/>
  <c r="C140" i="156"/>
  <c r="I140" i="156" s="1"/>
  <c r="I144" i="156"/>
  <c r="K144" i="156" s="1"/>
  <c r="K154" i="156"/>
  <c r="I35" i="156"/>
  <c r="K35" i="156" s="1"/>
  <c r="K139" i="156"/>
  <c r="C37" i="156"/>
  <c r="J175" i="156"/>
  <c r="J145" i="156" s="1"/>
  <c r="J140" i="156" s="1"/>
  <c r="J130" i="156" s="1"/>
  <c r="J120" i="156" s="1"/>
  <c r="J25" i="156" s="1"/>
  <c r="J230" i="156" s="1"/>
  <c r="K177" i="156"/>
  <c r="C31" i="156"/>
  <c r="I36" i="156"/>
  <c r="K36" i="156" s="1"/>
  <c r="D231" i="156"/>
  <c r="I74" i="156"/>
  <c r="K74" i="156" s="1"/>
  <c r="I147" i="156"/>
  <c r="K152" i="156"/>
  <c r="D232" i="156"/>
  <c r="K155" i="156"/>
  <c r="J176" i="156"/>
  <c r="J146" i="156" s="1"/>
  <c r="J141" i="156" s="1"/>
  <c r="J131" i="156" s="1"/>
  <c r="J121" i="156" s="1"/>
  <c r="J26" i="156" s="1"/>
  <c r="J231" i="156" s="1"/>
  <c r="J177" i="156"/>
  <c r="J147" i="156" s="1"/>
  <c r="J142" i="156" s="1"/>
  <c r="J132" i="156" s="1"/>
  <c r="J122" i="156" s="1"/>
  <c r="K122" i="156" s="1"/>
  <c r="K129" i="156" l="1"/>
  <c r="I31" i="156"/>
  <c r="K31" i="156" s="1"/>
  <c r="C26" i="156"/>
  <c r="I37" i="156"/>
  <c r="K37" i="156" s="1"/>
  <c r="C32" i="156"/>
  <c r="K145" i="156"/>
  <c r="K175" i="156"/>
  <c r="K140" i="156"/>
  <c r="K176" i="156"/>
  <c r="K147" i="156"/>
  <c r="C24" i="156"/>
  <c r="I29" i="156"/>
  <c r="K29" i="156" s="1"/>
  <c r="K130" i="156"/>
  <c r="K121" i="156"/>
  <c r="J27" i="156"/>
  <c r="J232" i="156" s="1"/>
  <c r="I25" i="156"/>
  <c r="K25" i="156" s="1"/>
  <c r="C230" i="156"/>
  <c r="I230" i="156" s="1"/>
  <c r="K230" i="156" s="1"/>
  <c r="K142" i="156"/>
  <c r="K120" i="156"/>
  <c r="K141" i="156"/>
  <c r="C229" i="156" l="1"/>
  <c r="I229" i="156" s="1"/>
  <c r="K229" i="156" s="1"/>
  <c r="I24" i="156"/>
  <c r="K24" i="156" s="1"/>
  <c r="C27" i="156"/>
  <c r="I32" i="156"/>
  <c r="K32" i="156" s="1"/>
  <c r="I26" i="156"/>
  <c r="K26" i="156" s="1"/>
  <c r="C231" i="156"/>
  <c r="I231" i="156" s="1"/>
  <c r="K231" i="156" s="1"/>
  <c r="C232" i="156" l="1"/>
  <c r="I232" i="156" s="1"/>
  <c r="K232" i="156" s="1"/>
  <c r="I27" i="156"/>
  <c r="K27" i="156" s="1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<sst xmlns="http://schemas.openxmlformats.org/spreadsheetml/2006/main" count="293" uniqueCount="130">
  <si>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</si>
  <si>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</si>
  <si>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</si>
  <si>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2025</t>
  </si>
  <si>
    <t>II Estimari 2026</t>
  </si>
  <si>
    <t>III Estimari 2027</t>
  </si>
  <si>
    <t>IV Estimari 2028</t>
  </si>
  <si>
    <t>BUGETUL GENERAL AL UNITĂŢII ADMINISTRATIV-TERITORIALE</t>
  </si>
  <si>
    <t>PE ANUL 2026 SI ESTIMARI PENTRU ANII 2027-2029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</si>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</sst>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9B77-6F7C-4CC8-ADC1-1882E2448638}">
  <dimension ref="A1:U245"/>
  <sheetViews>
    <sheetView tabSelected="1" zoomScale="101" zoomScaleNormal="101" workbookViewId="0">
      <pane ySplit="22" topLeftCell="A227" activePane="bottomLeft" state="frozen"/>
      <selection pane="bottomLeft" activeCell="T187" sqref="T187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9.7109375" style="94" customWidth="1"/>
    <col min="7" max="7" width="9.42578125" style="94" customWidth="1"/>
    <col min="8" max="8" width="12.85546875" style="94" customWidth="1"/>
    <col min="9" max="11" width="10.570312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749270</v>
      </c>
      <c r="D24" s="34">
        <f t="shared" ref="D24:J27" si="0">D29+D109+D114+D119+D134</f>
        <v>943522</v>
      </c>
      <c r="E24" s="34">
        <f t="shared" si="0"/>
        <v>0</v>
      </c>
      <c r="F24" s="34">
        <f t="shared" si="0"/>
        <v>0</v>
      </c>
      <c r="G24" s="34">
        <f t="shared" si="0"/>
        <v>0</v>
      </c>
      <c r="H24" s="34">
        <f t="shared" si="0"/>
        <v>0</v>
      </c>
      <c r="I24" s="34">
        <f>C24+D24+F24+G24</f>
        <v>1692792</v>
      </c>
      <c r="J24" s="34">
        <f t="shared" si="0"/>
        <v>139974</v>
      </c>
      <c r="K24" s="34">
        <f>I24-J24</f>
        <v>1552818</v>
      </c>
      <c r="M24" s="95"/>
    </row>
    <row r="25" spans="1:13" ht="18.75" customHeight="1">
      <c r="A25" s="32"/>
      <c r="B25" s="45" t="s">
        <v>32</v>
      </c>
      <c r="C25" s="34">
        <f>C30+C110+C115+C120+C135</f>
        <v>675561</v>
      </c>
      <c r="D25" s="34">
        <f t="shared" si="0"/>
        <v>874243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1549804</v>
      </c>
      <c r="J25" s="34">
        <f t="shared" si="0"/>
        <v>70744</v>
      </c>
      <c r="K25" s="34">
        <f t="shared" ref="K25:K88" si="2">I25-J25</f>
        <v>1479060</v>
      </c>
      <c r="M25" s="95"/>
    </row>
    <row r="26" spans="1:13" ht="18.75" customHeight="1">
      <c r="A26" s="32"/>
      <c r="B26" s="45" t="s">
        <v>33</v>
      </c>
      <c r="C26" s="34">
        <f>C31+C111+C116+C121+C136</f>
        <v>593583</v>
      </c>
      <c r="D26" s="34">
        <f t="shared" si="0"/>
        <v>875010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1468593</v>
      </c>
      <c r="J26" s="34">
        <f t="shared" si="0"/>
        <v>70744</v>
      </c>
      <c r="K26" s="34">
        <f t="shared" si="2"/>
        <v>1397849</v>
      </c>
      <c r="M26" s="95"/>
    </row>
    <row r="27" spans="1:13" ht="18.75" customHeight="1">
      <c r="A27" s="32"/>
      <c r="B27" s="45" t="s">
        <v>34</v>
      </c>
      <c r="C27" s="34">
        <f>C32+C112+C117+C122+C137</f>
        <v>427626</v>
      </c>
      <c r="D27" s="34">
        <f t="shared" si="0"/>
        <v>875427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1303053</v>
      </c>
      <c r="J27" s="34">
        <f t="shared" si="0"/>
        <v>70744</v>
      </c>
      <c r="K27" s="34">
        <f t="shared" si="2"/>
        <v>1232309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402236</v>
      </c>
      <c r="D29" s="52">
        <f t="shared" si="3"/>
        <v>478801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881037</v>
      </c>
      <c r="J29" s="52">
        <f t="shared" si="3"/>
        <v>0</v>
      </c>
      <c r="K29" s="34">
        <f t="shared" si="2"/>
        <v>881037</v>
      </c>
      <c r="M29" s="95"/>
    </row>
    <row r="30" spans="1:13" ht="15" customHeight="1">
      <c r="A30" s="50"/>
      <c r="B30" s="56" t="s">
        <v>32</v>
      </c>
      <c r="C30" s="52">
        <f t="shared" si="3"/>
        <v>387339</v>
      </c>
      <c r="D30" s="52">
        <f t="shared" si="3"/>
        <v>505018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892357</v>
      </c>
      <c r="J30" s="52">
        <f t="shared" si="3"/>
        <v>0</v>
      </c>
      <c r="K30" s="34">
        <f t="shared" si="2"/>
        <v>892357</v>
      </c>
      <c r="M30" s="95"/>
    </row>
    <row r="31" spans="1:13" ht="15" customHeight="1">
      <c r="A31" s="50"/>
      <c r="B31" s="56" t="s">
        <v>33</v>
      </c>
      <c r="C31" s="52">
        <f t="shared" si="3"/>
        <v>390576</v>
      </c>
      <c r="D31" s="52">
        <f t="shared" si="3"/>
        <v>505785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896361</v>
      </c>
      <c r="J31" s="52">
        <f t="shared" si="3"/>
        <v>0</v>
      </c>
      <c r="K31" s="34">
        <f t="shared" si="2"/>
        <v>896361</v>
      </c>
      <c r="M31" s="95"/>
    </row>
    <row r="32" spans="1:13" ht="15" customHeight="1">
      <c r="A32" s="50"/>
      <c r="B32" s="56" t="s">
        <v>34</v>
      </c>
      <c r="C32" s="52">
        <f t="shared" si="3"/>
        <v>391236</v>
      </c>
      <c r="D32" s="52">
        <f t="shared" si="3"/>
        <v>506402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897638</v>
      </c>
      <c r="J32" s="52">
        <f t="shared" si="3"/>
        <v>0</v>
      </c>
      <c r="K32" s="34">
        <f t="shared" si="2"/>
        <v>897638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392926</v>
      </c>
      <c r="D34" s="52">
        <f t="shared" si="4"/>
        <v>0</v>
      </c>
      <c r="E34" s="53"/>
      <c r="F34" s="54"/>
      <c r="G34" s="52"/>
      <c r="H34" s="53"/>
      <c r="I34" s="55">
        <f t="shared" si="1"/>
        <v>392926</v>
      </c>
      <c r="J34" s="52"/>
      <c r="K34" s="34">
        <f t="shared" si="2"/>
        <v>392926</v>
      </c>
      <c r="M34" s="95"/>
    </row>
    <row r="35" spans="1:13" ht="15.75" customHeight="1">
      <c r="A35" s="50"/>
      <c r="B35" s="56" t="s">
        <v>32</v>
      </c>
      <c r="C35" s="52">
        <f t="shared" si="4"/>
        <v>377709</v>
      </c>
      <c r="D35" s="52">
        <f t="shared" si="4"/>
        <v>0</v>
      </c>
      <c r="E35" s="53"/>
      <c r="F35" s="54"/>
      <c r="G35" s="52"/>
      <c r="H35" s="53"/>
      <c r="I35" s="55">
        <f t="shared" si="1"/>
        <v>377709</v>
      </c>
      <c r="J35" s="52"/>
      <c r="K35" s="34">
        <f t="shared" si="2"/>
        <v>377709</v>
      </c>
      <c r="M35" s="95"/>
    </row>
    <row r="36" spans="1:13" ht="15.75" customHeight="1">
      <c r="A36" s="50"/>
      <c r="B36" s="56" t="s">
        <v>33</v>
      </c>
      <c r="C36" s="52">
        <f t="shared" si="4"/>
        <v>380481</v>
      </c>
      <c r="D36" s="52">
        <f t="shared" si="4"/>
        <v>0</v>
      </c>
      <c r="E36" s="53"/>
      <c r="F36" s="54"/>
      <c r="G36" s="52"/>
      <c r="H36" s="53"/>
      <c r="I36" s="55">
        <f t="shared" si="1"/>
        <v>380481</v>
      </c>
      <c r="J36" s="52"/>
      <c r="K36" s="34">
        <f t="shared" si="2"/>
        <v>380481</v>
      </c>
      <c r="M36" s="95"/>
    </row>
    <row r="37" spans="1:13" ht="15.75" customHeight="1">
      <c r="A37" s="50"/>
      <c r="B37" s="56" t="s">
        <v>34</v>
      </c>
      <c r="C37" s="52">
        <f t="shared" si="4"/>
        <v>381091</v>
      </c>
      <c r="D37" s="52">
        <f t="shared" si="4"/>
        <v>0</v>
      </c>
      <c r="E37" s="53"/>
      <c r="F37" s="54"/>
      <c r="G37" s="52"/>
      <c r="H37" s="53"/>
      <c r="I37" s="55">
        <f t="shared" si="1"/>
        <v>381091</v>
      </c>
      <c r="J37" s="52"/>
      <c r="K37" s="34">
        <f t="shared" si="2"/>
        <v>381091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202162</v>
      </c>
      <c r="D49" s="52"/>
      <c r="E49" s="53"/>
      <c r="F49" s="52"/>
      <c r="G49" s="52"/>
      <c r="H49" s="53"/>
      <c r="I49" s="55">
        <f t="shared" si="1"/>
        <v>202162</v>
      </c>
      <c r="J49" s="52"/>
      <c r="K49" s="34">
        <f t="shared" si="2"/>
        <v>202162</v>
      </c>
      <c r="M49" s="95"/>
    </row>
    <row r="50" spans="1:13" ht="24" customHeight="1">
      <c r="A50" s="57"/>
      <c r="B50" s="56" t="s">
        <v>32</v>
      </c>
      <c r="C50" s="52">
        <f>C55+C60</f>
        <v>212214</v>
      </c>
      <c r="D50" s="52"/>
      <c r="E50" s="53"/>
      <c r="F50" s="52"/>
      <c r="G50" s="52"/>
      <c r="H50" s="53"/>
      <c r="I50" s="55">
        <f t="shared" si="1"/>
        <v>212214</v>
      </c>
      <c r="J50" s="52"/>
      <c r="K50" s="34">
        <f t="shared" si="2"/>
        <v>212214</v>
      </c>
      <c r="M50" s="95"/>
    </row>
    <row r="51" spans="1:13" ht="24" customHeight="1">
      <c r="A51" s="57"/>
      <c r="B51" s="56" t="s">
        <v>33</v>
      </c>
      <c r="C51" s="52">
        <f>C56+C61</f>
        <v>212722</v>
      </c>
      <c r="D51" s="52"/>
      <c r="E51" s="53"/>
      <c r="F51" s="52"/>
      <c r="G51" s="52"/>
      <c r="H51" s="53"/>
      <c r="I51" s="55">
        <f t="shared" si="1"/>
        <v>212722</v>
      </c>
      <c r="J51" s="52"/>
      <c r="K51" s="34">
        <f t="shared" si="2"/>
        <v>212722</v>
      </c>
      <c r="M51" s="95"/>
    </row>
    <row r="52" spans="1:13" ht="24" customHeight="1">
      <c r="A52" s="57"/>
      <c r="B52" s="56" t="s">
        <v>34</v>
      </c>
      <c r="C52" s="52">
        <f>C57+C62</f>
        <v>213153</v>
      </c>
      <c r="D52" s="52"/>
      <c r="E52" s="53"/>
      <c r="F52" s="52"/>
      <c r="G52" s="52"/>
      <c r="H52" s="53"/>
      <c r="I52" s="55">
        <f t="shared" si="1"/>
        <v>213153</v>
      </c>
      <c r="J52" s="52"/>
      <c r="K52" s="34">
        <f t="shared" si="2"/>
        <v>213153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v>202162</v>
      </c>
      <c r="D59" s="59"/>
      <c r="E59" s="60"/>
      <c r="F59" s="59"/>
      <c r="G59" s="59"/>
      <c r="H59" s="60"/>
      <c r="I59" s="55">
        <f t="shared" si="1"/>
        <v>202162</v>
      </c>
      <c r="J59" s="53"/>
      <c r="K59" s="34">
        <f t="shared" si="2"/>
        <v>202162</v>
      </c>
      <c r="M59" s="95"/>
    </row>
    <row r="60" spans="1:13" ht="15.75" customHeight="1">
      <c r="A60" s="63"/>
      <c r="B60" s="56" t="s">
        <v>32</v>
      </c>
      <c r="C60" s="52">
        <v>212214</v>
      </c>
      <c r="D60" s="59"/>
      <c r="E60" s="60"/>
      <c r="F60" s="59"/>
      <c r="G60" s="59"/>
      <c r="H60" s="60"/>
      <c r="I60" s="55">
        <f t="shared" si="1"/>
        <v>212214</v>
      </c>
      <c r="J60" s="53"/>
      <c r="K60" s="34">
        <f t="shared" si="2"/>
        <v>212214</v>
      </c>
      <c r="M60" s="95"/>
    </row>
    <row r="61" spans="1:13" ht="19.5" customHeight="1">
      <c r="A61" s="63"/>
      <c r="B61" s="56" t="s">
        <v>33</v>
      </c>
      <c r="C61" s="52">
        <v>212722</v>
      </c>
      <c r="D61" s="59"/>
      <c r="E61" s="60"/>
      <c r="F61" s="59"/>
      <c r="G61" s="59"/>
      <c r="H61" s="60"/>
      <c r="I61" s="55">
        <f t="shared" si="1"/>
        <v>212722</v>
      </c>
      <c r="J61" s="53"/>
      <c r="K61" s="34">
        <f t="shared" si="2"/>
        <v>212722</v>
      </c>
      <c r="M61" s="95"/>
    </row>
    <row r="62" spans="1:13" ht="16.5" customHeight="1">
      <c r="A62" s="63"/>
      <c r="B62" s="56" t="s">
        <v>34</v>
      </c>
      <c r="C62" s="52">
        <v>213153</v>
      </c>
      <c r="D62" s="59"/>
      <c r="E62" s="60"/>
      <c r="F62" s="59"/>
      <c r="G62" s="59"/>
      <c r="H62" s="60"/>
      <c r="I62" s="55">
        <f t="shared" si="1"/>
        <v>213153</v>
      </c>
      <c r="J62" s="53"/>
      <c r="K62" s="34">
        <f t="shared" si="2"/>
        <v>213153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190764</v>
      </c>
      <c r="D74" s="52"/>
      <c r="E74" s="53"/>
      <c r="F74" s="52"/>
      <c r="G74" s="52"/>
      <c r="H74" s="53"/>
      <c r="I74" s="55">
        <f t="shared" si="1"/>
        <v>190764</v>
      </c>
      <c r="J74" s="53"/>
      <c r="K74" s="34">
        <f t="shared" si="2"/>
        <v>190764</v>
      </c>
      <c r="M74" s="95"/>
    </row>
    <row r="75" spans="1:13" ht="12" customHeight="1">
      <c r="A75" s="50"/>
      <c r="B75" s="56" t="s">
        <v>32</v>
      </c>
      <c r="C75" s="52">
        <f t="shared" si="6"/>
        <v>165495</v>
      </c>
      <c r="D75" s="52"/>
      <c r="E75" s="53"/>
      <c r="F75" s="52"/>
      <c r="G75" s="52"/>
      <c r="H75" s="53"/>
      <c r="I75" s="55">
        <f t="shared" si="1"/>
        <v>165495</v>
      </c>
      <c r="J75" s="53"/>
      <c r="K75" s="34">
        <f t="shared" si="2"/>
        <v>165495</v>
      </c>
      <c r="M75" s="95"/>
    </row>
    <row r="76" spans="1:13" ht="12" customHeight="1">
      <c r="A76" s="50"/>
      <c r="B76" s="56" t="s">
        <v>33</v>
      </c>
      <c r="C76" s="52">
        <f t="shared" si="6"/>
        <v>167759</v>
      </c>
      <c r="D76" s="52"/>
      <c r="E76" s="53"/>
      <c r="F76" s="52"/>
      <c r="G76" s="52"/>
      <c r="H76" s="53"/>
      <c r="I76" s="55">
        <f t="shared" si="1"/>
        <v>167759</v>
      </c>
      <c r="J76" s="53"/>
      <c r="K76" s="34">
        <f t="shared" si="2"/>
        <v>167759</v>
      </c>
      <c r="M76" s="95"/>
    </row>
    <row r="77" spans="1:13" ht="12" customHeight="1">
      <c r="A77" s="50"/>
      <c r="B77" s="56" t="s">
        <v>34</v>
      </c>
      <c r="C77" s="52">
        <f t="shared" si="6"/>
        <v>167938</v>
      </c>
      <c r="D77" s="52"/>
      <c r="E77" s="53"/>
      <c r="F77" s="52"/>
      <c r="G77" s="52"/>
      <c r="H77" s="53"/>
      <c r="I77" s="55">
        <f t="shared" si="1"/>
        <v>167938</v>
      </c>
      <c r="J77" s="53"/>
      <c r="K77" s="34">
        <f t="shared" si="2"/>
        <v>167938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v>186074</v>
      </c>
      <c r="D79" s="59"/>
      <c r="E79" s="60"/>
      <c r="F79" s="59"/>
      <c r="G79" s="59"/>
      <c r="H79" s="60"/>
      <c r="I79" s="55">
        <f t="shared" si="1"/>
        <v>186074</v>
      </c>
      <c r="J79" s="53"/>
      <c r="K79" s="34">
        <f t="shared" si="2"/>
        <v>186074</v>
      </c>
      <c r="M79" s="95"/>
    </row>
    <row r="80" spans="1:13" ht="14.25" customHeight="1">
      <c r="A80" s="58"/>
      <c r="B80" s="56" t="s">
        <v>32</v>
      </c>
      <c r="C80" s="52">
        <v>160625</v>
      </c>
      <c r="D80" s="59"/>
      <c r="E80" s="60"/>
      <c r="F80" s="59"/>
      <c r="G80" s="59"/>
      <c r="H80" s="60"/>
      <c r="I80" s="55">
        <f t="shared" si="1"/>
        <v>160625</v>
      </c>
      <c r="J80" s="53"/>
      <c r="K80" s="34">
        <f t="shared" si="2"/>
        <v>160625</v>
      </c>
      <c r="M80" s="95"/>
    </row>
    <row r="81" spans="1:13" ht="14.25" customHeight="1">
      <c r="A81" s="58"/>
      <c r="B81" s="56" t="s">
        <v>33</v>
      </c>
      <c r="C81" s="52">
        <v>162854</v>
      </c>
      <c r="D81" s="59"/>
      <c r="E81" s="60"/>
      <c r="F81" s="59"/>
      <c r="G81" s="59"/>
      <c r="H81" s="60"/>
      <c r="I81" s="55">
        <f t="shared" si="1"/>
        <v>162854</v>
      </c>
      <c r="J81" s="53"/>
      <c r="K81" s="34">
        <f t="shared" si="2"/>
        <v>162854</v>
      </c>
      <c r="M81" s="95"/>
    </row>
    <row r="82" spans="1:13" ht="14.25" customHeight="1">
      <c r="A82" s="58"/>
      <c r="B82" s="56" t="s">
        <v>34</v>
      </c>
      <c r="C82" s="52">
        <v>163083</v>
      </c>
      <c r="D82" s="59"/>
      <c r="E82" s="60"/>
      <c r="F82" s="59"/>
      <c r="G82" s="59"/>
      <c r="H82" s="60"/>
      <c r="I82" s="55">
        <f t="shared" si="1"/>
        <v>163083</v>
      </c>
      <c r="J82" s="53"/>
      <c r="K82" s="34">
        <f t="shared" si="2"/>
        <v>163083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4690</v>
      </c>
      <c r="D94" s="59"/>
      <c r="E94" s="60"/>
      <c r="F94" s="59"/>
      <c r="G94" s="59"/>
      <c r="H94" s="60"/>
      <c r="I94" s="55">
        <f t="shared" si="7"/>
        <v>4690</v>
      </c>
      <c r="J94" s="53"/>
      <c r="K94" s="34">
        <f t="shared" si="8"/>
        <v>4690</v>
      </c>
      <c r="M94" s="95"/>
    </row>
    <row r="95" spans="1:13" ht="21" customHeight="1">
      <c r="A95" s="63"/>
      <c r="B95" s="56" t="s">
        <v>32</v>
      </c>
      <c r="C95" s="52">
        <v>4870</v>
      </c>
      <c r="D95" s="59"/>
      <c r="E95" s="60"/>
      <c r="F95" s="59"/>
      <c r="G95" s="59"/>
      <c r="H95" s="60"/>
      <c r="I95" s="55">
        <f t="shared" si="7"/>
        <v>4870</v>
      </c>
      <c r="J95" s="53"/>
      <c r="K95" s="34">
        <f t="shared" si="8"/>
        <v>4870</v>
      </c>
      <c r="M95" s="95"/>
    </row>
    <row r="96" spans="1:13" ht="21" customHeight="1">
      <c r="A96" s="63"/>
      <c r="B96" s="56" t="s">
        <v>33</v>
      </c>
      <c r="C96" s="52">
        <v>4905</v>
      </c>
      <c r="D96" s="59"/>
      <c r="E96" s="60"/>
      <c r="F96" s="59"/>
      <c r="G96" s="59"/>
      <c r="H96" s="60"/>
      <c r="I96" s="55">
        <f t="shared" si="7"/>
        <v>4905</v>
      </c>
      <c r="J96" s="53"/>
      <c r="K96" s="34">
        <f t="shared" si="8"/>
        <v>4905</v>
      </c>
      <c r="M96" s="95"/>
    </row>
    <row r="97" spans="1:13" ht="18.75" customHeight="1">
      <c r="A97" s="63"/>
      <c r="B97" s="56" t="s">
        <v>34</v>
      </c>
      <c r="C97" s="52">
        <v>4855</v>
      </c>
      <c r="D97" s="59"/>
      <c r="E97" s="60"/>
      <c r="F97" s="59"/>
      <c r="G97" s="59"/>
      <c r="H97" s="60"/>
      <c r="I97" s="55">
        <f t="shared" si="7"/>
        <v>4855</v>
      </c>
      <c r="J97" s="53"/>
      <c r="K97" s="34">
        <f t="shared" si="8"/>
        <v>4855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v>9310</v>
      </c>
      <c r="D104" s="52">
        <f>478745+56</f>
        <v>478801</v>
      </c>
      <c r="E104" s="53"/>
      <c r="F104" s="59"/>
      <c r="G104" s="59"/>
      <c r="H104" s="53"/>
      <c r="I104" s="55">
        <f t="shared" si="7"/>
        <v>488111</v>
      </c>
      <c r="J104" s="53"/>
      <c r="K104" s="34">
        <f t="shared" si="8"/>
        <v>488111</v>
      </c>
      <c r="M104" s="95"/>
    </row>
    <row r="105" spans="1:13" ht="12.75" customHeight="1">
      <c r="A105" s="50"/>
      <c r="B105" s="56" t="s">
        <v>32</v>
      </c>
      <c r="C105" s="52">
        <v>9630</v>
      </c>
      <c r="D105" s="52">
        <v>505018</v>
      </c>
      <c r="E105" s="53"/>
      <c r="F105" s="59"/>
      <c r="G105" s="59"/>
      <c r="H105" s="53"/>
      <c r="I105" s="55">
        <f t="shared" si="7"/>
        <v>514648</v>
      </c>
      <c r="J105" s="53"/>
      <c r="K105" s="34">
        <f t="shared" si="8"/>
        <v>514648</v>
      </c>
      <c r="M105" s="95"/>
    </row>
    <row r="106" spans="1:13" ht="12.75" customHeight="1">
      <c r="A106" s="50"/>
      <c r="B106" s="56" t="s">
        <v>33</v>
      </c>
      <c r="C106" s="52">
        <v>10095</v>
      </c>
      <c r="D106" s="52">
        <v>505785</v>
      </c>
      <c r="E106" s="53"/>
      <c r="F106" s="59"/>
      <c r="G106" s="59"/>
      <c r="H106" s="53"/>
      <c r="I106" s="55">
        <f t="shared" si="7"/>
        <v>515880</v>
      </c>
      <c r="J106" s="53"/>
      <c r="K106" s="34">
        <f t="shared" si="8"/>
        <v>515880</v>
      </c>
      <c r="M106" s="95"/>
    </row>
    <row r="107" spans="1:13" ht="12.75" customHeight="1">
      <c r="A107" s="50"/>
      <c r="B107" s="56" t="s">
        <v>34</v>
      </c>
      <c r="C107" s="52">
        <v>10145</v>
      </c>
      <c r="D107" s="52">
        <v>506402</v>
      </c>
      <c r="E107" s="53"/>
      <c r="F107" s="59"/>
      <c r="G107" s="59"/>
      <c r="H107" s="53"/>
      <c r="I107" s="55">
        <f t="shared" si="7"/>
        <v>516547</v>
      </c>
      <c r="J107" s="53"/>
      <c r="K107" s="34">
        <f t="shared" si="8"/>
        <v>516547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/>
      <c r="E109" s="53"/>
      <c r="F109" s="59"/>
      <c r="G109" s="59"/>
      <c r="H109" s="60"/>
      <c r="I109" s="55">
        <f t="shared" si="7"/>
        <v>0</v>
      </c>
      <c r="J109" s="53"/>
      <c r="K109" s="34">
        <f t="shared" si="8"/>
        <v>0</v>
      </c>
      <c r="M109" s="95"/>
    </row>
    <row r="110" spans="1:13" ht="10.5" customHeight="1">
      <c r="A110" s="50"/>
      <c r="B110" s="56" t="s">
        <v>32</v>
      </c>
      <c r="C110" s="52"/>
      <c r="D110" s="52"/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/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/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/>
      <c r="H114" s="60"/>
      <c r="I114" s="55">
        <f t="shared" si="7"/>
        <v>0</v>
      </c>
      <c r="J114" s="53"/>
      <c r="K114" s="34">
        <f t="shared" si="8"/>
        <v>0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/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/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/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114852</v>
      </c>
      <c r="D119" s="104">
        <f>D124+D129</f>
        <v>443076</v>
      </c>
      <c r="E119" s="105"/>
      <c r="F119" s="108"/>
      <c r="G119" s="104"/>
      <c r="H119" s="53"/>
      <c r="I119" s="55">
        <f t="shared" si="7"/>
        <v>557928</v>
      </c>
      <c r="J119" s="53">
        <f>J124+J129</f>
        <v>139974</v>
      </c>
      <c r="K119" s="34">
        <f t="shared" si="8"/>
        <v>417954</v>
      </c>
      <c r="M119" s="95"/>
    </row>
    <row r="120" spans="1:13" ht="11.25" customHeight="1">
      <c r="A120" s="50"/>
      <c r="B120" s="56" t="s">
        <v>32</v>
      </c>
      <c r="C120" s="104">
        <f>C125+C130</f>
        <v>114971</v>
      </c>
      <c r="D120" s="104">
        <f t="shared" ref="D120:D122" si="9">D125+D130</f>
        <v>361760</v>
      </c>
      <c r="E120" s="105"/>
      <c r="F120" s="108"/>
      <c r="G120" s="104"/>
      <c r="H120" s="53"/>
      <c r="I120" s="55">
        <f t="shared" si="7"/>
        <v>476731</v>
      </c>
      <c r="J120" s="53">
        <f t="shared" ref="J120:J122" si="10">J125+J130</f>
        <v>70744</v>
      </c>
      <c r="K120" s="34">
        <f t="shared" si="8"/>
        <v>405987</v>
      </c>
      <c r="M120" s="95"/>
    </row>
    <row r="121" spans="1:13" ht="11.25" customHeight="1">
      <c r="A121" s="50"/>
      <c r="B121" s="56" t="s">
        <v>33</v>
      </c>
      <c r="C121" s="104">
        <f>C126+C131</f>
        <v>79800</v>
      </c>
      <c r="D121" s="104">
        <f t="shared" si="9"/>
        <v>361760</v>
      </c>
      <c r="E121" s="105"/>
      <c r="F121" s="108"/>
      <c r="G121" s="104"/>
      <c r="H121" s="53"/>
      <c r="I121" s="55">
        <f t="shared" si="7"/>
        <v>441560</v>
      </c>
      <c r="J121" s="53">
        <f t="shared" si="10"/>
        <v>70744</v>
      </c>
      <c r="K121" s="34">
        <f t="shared" si="8"/>
        <v>370816</v>
      </c>
      <c r="M121" s="95"/>
    </row>
    <row r="122" spans="1:13" ht="11.25" customHeight="1">
      <c r="A122" s="50"/>
      <c r="B122" s="56" t="s">
        <v>34</v>
      </c>
      <c r="C122" s="104">
        <f>C127+C132</f>
        <v>32816</v>
      </c>
      <c r="D122" s="104">
        <f t="shared" si="9"/>
        <v>361756</v>
      </c>
      <c r="E122" s="105"/>
      <c r="F122" s="108"/>
      <c r="G122" s="104"/>
      <c r="H122" s="53"/>
      <c r="I122" s="55">
        <f t="shared" si="7"/>
        <v>394572</v>
      </c>
      <c r="J122" s="53">
        <f t="shared" si="10"/>
        <v>70744</v>
      </c>
      <c r="K122" s="34">
        <f t="shared" si="8"/>
        <v>323828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v>114852</v>
      </c>
      <c r="D124" s="106">
        <v>18463</v>
      </c>
      <c r="E124" s="109"/>
      <c r="F124" s="106"/>
      <c r="G124" s="106"/>
      <c r="H124" s="60"/>
      <c r="I124" s="55">
        <f>C124+D124+F124+G124</f>
        <v>133315</v>
      </c>
      <c r="J124" s="53"/>
      <c r="K124" s="34">
        <f t="shared" si="8"/>
        <v>133315</v>
      </c>
      <c r="M124" s="95"/>
    </row>
    <row r="125" spans="1:13" ht="11.25" customHeight="1">
      <c r="A125" s="58"/>
      <c r="B125" s="56" t="s">
        <v>32</v>
      </c>
      <c r="C125" s="104">
        <v>114971</v>
      </c>
      <c r="D125" s="106">
        <v>153</v>
      </c>
      <c r="E125" s="109"/>
      <c r="F125" s="106"/>
      <c r="G125" s="106"/>
      <c r="H125" s="60"/>
      <c r="I125" s="55">
        <f>C125+D125+F125+G125</f>
        <v>115124</v>
      </c>
      <c r="J125" s="53"/>
      <c r="K125" s="34">
        <f t="shared" si="8"/>
        <v>115124</v>
      </c>
      <c r="M125" s="95"/>
    </row>
    <row r="126" spans="1:13" ht="11.25" customHeight="1">
      <c r="A126" s="58"/>
      <c r="B126" s="56" t="s">
        <v>33</v>
      </c>
      <c r="C126" s="104">
        <v>79800</v>
      </c>
      <c r="D126" s="106">
        <v>153</v>
      </c>
      <c r="E126" s="109"/>
      <c r="F126" s="106"/>
      <c r="G126" s="106"/>
      <c r="H126" s="60"/>
      <c r="I126" s="55">
        <f>C126+D126+F126+G126</f>
        <v>79953</v>
      </c>
      <c r="J126" s="53"/>
      <c r="K126" s="34">
        <f t="shared" si="8"/>
        <v>79953</v>
      </c>
      <c r="M126" s="95"/>
    </row>
    <row r="127" spans="1:13" ht="11.25" customHeight="1">
      <c r="A127" s="58"/>
      <c r="B127" s="56" t="s">
        <v>34</v>
      </c>
      <c r="C127" s="104">
        <v>32816</v>
      </c>
      <c r="D127" s="106">
        <v>149</v>
      </c>
      <c r="E127" s="109"/>
      <c r="F127" s="106"/>
      <c r="G127" s="106"/>
      <c r="H127" s="60"/>
      <c r="I127" s="55">
        <f>C127+D127+F127+G127</f>
        <v>32965</v>
      </c>
      <c r="J127" s="53"/>
      <c r="K127" s="34">
        <f t="shared" si="8"/>
        <v>32965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/>
      <c r="D129" s="104">
        <f>410777+13836</f>
        <v>424613</v>
      </c>
      <c r="E129" s="109"/>
      <c r="F129" s="106"/>
      <c r="G129" s="106"/>
      <c r="H129" s="53"/>
      <c r="I129" s="55">
        <f t="shared" si="7"/>
        <v>424613</v>
      </c>
      <c r="J129" s="53">
        <f>J139</f>
        <v>139974</v>
      </c>
      <c r="K129" s="34">
        <f t="shared" si="8"/>
        <v>284639</v>
      </c>
      <c r="M129" s="95"/>
    </row>
    <row r="130" spans="1:13" ht="11.25" customHeight="1">
      <c r="A130" s="58"/>
      <c r="B130" s="56" t="s">
        <v>32</v>
      </c>
      <c r="C130" s="104"/>
      <c r="D130" s="104">
        <v>361607</v>
      </c>
      <c r="E130" s="109"/>
      <c r="F130" s="106"/>
      <c r="G130" s="106"/>
      <c r="H130" s="53"/>
      <c r="I130" s="55">
        <f t="shared" si="7"/>
        <v>361607</v>
      </c>
      <c r="J130" s="53">
        <f>J140</f>
        <v>70744</v>
      </c>
      <c r="K130" s="34">
        <f t="shared" si="8"/>
        <v>290863</v>
      </c>
      <c r="M130" s="95"/>
    </row>
    <row r="131" spans="1:13" ht="11.25" customHeight="1">
      <c r="A131" s="58"/>
      <c r="B131" s="56" t="s">
        <v>33</v>
      </c>
      <c r="C131" s="104"/>
      <c r="D131" s="104">
        <v>361607</v>
      </c>
      <c r="E131" s="109"/>
      <c r="F131" s="106"/>
      <c r="G131" s="106"/>
      <c r="H131" s="53"/>
      <c r="I131" s="55">
        <f t="shared" si="7"/>
        <v>361607</v>
      </c>
      <c r="J131" s="53">
        <f>J141</f>
        <v>70744</v>
      </c>
      <c r="K131" s="34">
        <f t="shared" si="8"/>
        <v>290863</v>
      </c>
      <c r="M131" s="95"/>
    </row>
    <row r="132" spans="1:13" ht="11.25" customHeight="1">
      <c r="A132" s="58"/>
      <c r="B132" s="56" t="s">
        <v>34</v>
      </c>
      <c r="C132" s="104"/>
      <c r="D132" s="104">
        <v>361607</v>
      </c>
      <c r="E132" s="109"/>
      <c r="F132" s="106"/>
      <c r="G132" s="106"/>
      <c r="H132" s="53"/>
      <c r="I132" s="55">
        <f t="shared" si="7"/>
        <v>361607</v>
      </c>
      <c r="J132" s="53">
        <f>J142</f>
        <v>70744</v>
      </c>
      <c r="K132" s="34">
        <f t="shared" si="8"/>
        <v>290863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v>232182</v>
      </c>
      <c r="D134" s="104">
        <v>21645</v>
      </c>
      <c r="E134" s="109"/>
      <c r="F134" s="107"/>
      <c r="G134" s="106"/>
      <c r="H134" s="53"/>
      <c r="I134" s="55">
        <f>C134+D134+F134+G134</f>
        <v>253827</v>
      </c>
      <c r="J134" s="53"/>
      <c r="K134" s="34">
        <f t="shared" si="8"/>
        <v>253827</v>
      </c>
      <c r="M134" s="95"/>
    </row>
    <row r="135" spans="1:13" ht="11.25" customHeight="1">
      <c r="A135" s="50"/>
      <c r="B135" s="56" t="s">
        <v>32</v>
      </c>
      <c r="C135" s="104">
        <v>173251</v>
      </c>
      <c r="D135" s="104">
        <v>7465</v>
      </c>
      <c r="E135" s="109"/>
      <c r="F135" s="107"/>
      <c r="G135" s="106"/>
      <c r="H135" s="53"/>
      <c r="I135" s="55">
        <f>C135+D135+F135+G135</f>
        <v>180716</v>
      </c>
      <c r="J135" s="53"/>
      <c r="K135" s="34">
        <f t="shared" si="8"/>
        <v>180716</v>
      </c>
      <c r="M135" s="95"/>
    </row>
    <row r="136" spans="1:13" ht="11.25" customHeight="1">
      <c r="A136" s="50"/>
      <c r="B136" s="56" t="s">
        <v>33</v>
      </c>
      <c r="C136" s="104">
        <v>123207</v>
      </c>
      <c r="D136" s="104">
        <v>7465</v>
      </c>
      <c r="E136" s="109"/>
      <c r="F136" s="107"/>
      <c r="G136" s="106"/>
      <c r="H136" s="53"/>
      <c r="I136" s="55">
        <f>C136+D136+F136+G136</f>
        <v>130672</v>
      </c>
      <c r="J136" s="53"/>
      <c r="K136" s="34">
        <f t="shared" si="8"/>
        <v>130672</v>
      </c>
      <c r="M136" s="95"/>
    </row>
    <row r="137" spans="1:13" ht="11.25" customHeight="1">
      <c r="A137" s="50"/>
      <c r="B137" s="56" t="s">
        <v>34</v>
      </c>
      <c r="C137" s="104">
        <v>3574</v>
      </c>
      <c r="D137" s="104">
        <v>7269</v>
      </c>
      <c r="E137" s="109"/>
      <c r="F137" s="107"/>
      <c r="G137" s="106"/>
      <c r="H137" s="53"/>
      <c r="I137" s="55">
        <f>C137+D137+F137+G137</f>
        <v>10843</v>
      </c>
      <c r="J137" s="53"/>
      <c r="K137" s="34">
        <f t="shared" si="8"/>
        <v>10843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933788</v>
      </c>
      <c r="D139" s="110">
        <f t="shared" si="11"/>
        <v>1001741</v>
      </c>
      <c r="E139" s="110">
        <f t="shared" si="11"/>
        <v>0</v>
      </c>
      <c r="F139" s="110">
        <f t="shared" si="11"/>
        <v>0</v>
      </c>
      <c r="G139" s="110">
        <f t="shared" si="11"/>
        <v>0</v>
      </c>
      <c r="H139" s="43"/>
      <c r="I139" s="55">
        <f t="shared" si="7"/>
        <v>1935529</v>
      </c>
      <c r="J139" s="55">
        <f>J144+J199+J204+J219+J224</f>
        <v>139974</v>
      </c>
      <c r="K139" s="34">
        <f t="shared" si="8"/>
        <v>1795555</v>
      </c>
      <c r="M139" s="95"/>
    </row>
    <row r="140" spans="1:13">
      <c r="A140" s="65"/>
      <c r="B140" s="67" t="s">
        <v>32</v>
      </c>
      <c r="C140" s="110">
        <f t="shared" si="11"/>
        <v>675561</v>
      </c>
      <c r="D140" s="110">
        <f t="shared" si="11"/>
        <v>874243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1549804</v>
      </c>
      <c r="J140" s="55">
        <f>J145+J200+J205+J220+J225</f>
        <v>70744</v>
      </c>
      <c r="K140" s="34">
        <f t="shared" si="8"/>
        <v>1479060</v>
      </c>
      <c r="M140" s="95"/>
    </row>
    <row r="141" spans="1:13">
      <c r="A141" s="65"/>
      <c r="B141" s="67" t="s">
        <v>33</v>
      </c>
      <c r="C141" s="110">
        <f t="shared" si="11"/>
        <v>593583</v>
      </c>
      <c r="D141" s="110">
        <f t="shared" si="11"/>
        <v>875010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1468593</v>
      </c>
      <c r="J141" s="55">
        <f>J146+J201+J206+J221+J226</f>
        <v>70744</v>
      </c>
      <c r="K141" s="34">
        <f t="shared" si="8"/>
        <v>1397849</v>
      </c>
      <c r="M141" s="95"/>
    </row>
    <row r="142" spans="1:13">
      <c r="A142" s="65"/>
      <c r="B142" s="67" t="s">
        <v>34</v>
      </c>
      <c r="C142" s="110">
        <f t="shared" si="11"/>
        <v>427626</v>
      </c>
      <c r="D142" s="110">
        <f t="shared" si="11"/>
        <v>875427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1303053</v>
      </c>
      <c r="J142" s="55">
        <f>J147+J202+J207+J222+J227</f>
        <v>70744</v>
      </c>
      <c r="K142" s="34">
        <f t="shared" si="8"/>
        <v>1232309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830296</v>
      </c>
      <c r="D144" s="104">
        <f t="shared" ref="D144:I144" si="12">D149+D154+D159+D164+D169+D174+D179+D184+D189+D194+D218</f>
        <v>896775</v>
      </c>
      <c r="E144" s="104">
        <f t="shared" si="12"/>
        <v>0</v>
      </c>
      <c r="F144" s="104">
        <f t="shared" si="12"/>
        <v>0</v>
      </c>
      <c r="G144" s="104">
        <f t="shared" si="12"/>
        <v>0</v>
      </c>
      <c r="H144" s="52">
        <f t="shared" si="12"/>
        <v>0</v>
      </c>
      <c r="I144" s="52">
        <f t="shared" si="12"/>
        <v>1727071</v>
      </c>
      <c r="J144" s="52">
        <f>J149+J154+J159+J164+J169+J174+J179+J184+J189+J194</f>
        <v>139974</v>
      </c>
      <c r="K144" s="34">
        <f t="shared" si="8"/>
        <v>1587097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600664</v>
      </c>
      <c r="D145" s="104">
        <f t="shared" ref="D145:I147" si="13">D150+D155+D160+D165+D170+D175+D180+D185+D190+D195</f>
        <v>873903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1474567</v>
      </c>
      <c r="J145" s="52">
        <f>J150+J155+J160+J165+J170+J175+J180+J185+J190+J195</f>
        <v>70744</v>
      </c>
      <c r="K145" s="34">
        <f t="shared" si="8"/>
        <v>1403823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544360</v>
      </c>
      <c r="D146" s="104">
        <f t="shared" si="13"/>
        <v>874670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1419030</v>
      </c>
      <c r="J146" s="52">
        <f>J151+J156+J161+J166+J171+J176+J181+J186+J191+J196</f>
        <v>70744</v>
      </c>
      <c r="K146" s="34">
        <f t="shared" si="8"/>
        <v>1348286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405250</v>
      </c>
      <c r="D147" s="104">
        <f t="shared" si="13"/>
        <v>875087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1280337</v>
      </c>
      <c r="J147" s="52">
        <f>J152+J157+J162+J167+J172+J177+J182+J187+J192+J197</f>
        <v>70744</v>
      </c>
      <c r="K147" s="34">
        <f t="shared" si="8"/>
        <v>1209593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v>177994</v>
      </c>
      <c r="D149" s="104">
        <f>597046-169</f>
        <v>596877</v>
      </c>
      <c r="E149" s="105"/>
      <c r="F149" s="106"/>
      <c r="G149" s="106"/>
      <c r="H149" s="53"/>
      <c r="I149" s="55">
        <f t="shared" si="7"/>
        <v>774871</v>
      </c>
      <c r="J149" s="53"/>
      <c r="K149" s="34">
        <f t="shared" si="8"/>
        <v>774871</v>
      </c>
      <c r="M149" s="95"/>
      <c r="N149" s="95"/>
    </row>
    <row r="150" spans="1:14" ht="10.5" customHeight="1">
      <c r="A150" s="69"/>
      <c r="B150" s="56" t="s">
        <v>32</v>
      </c>
      <c r="C150" s="104">
        <v>177183</v>
      </c>
      <c r="D150" s="104">
        <v>605687</v>
      </c>
      <c r="E150" s="105"/>
      <c r="F150" s="106"/>
      <c r="G150" s="106"/>
      <c r="H150" s="53"/>
      <c r="I150" s="55">
        <f t="shared" si="7"/>
        <v>782870</v>
      </c>
      <c r="J150" s="53"/>
      <c r="K150" s="34">
        <f t="shared" si="8"/>
        <v>782870</v>
      </c>
      <c r="M150" s="95"/>
      <c r="N150" s="95"/>
    </row>
    <row r="151" spans="1:14" ht="10.5" customHeight="1">
      <c r="A151" s="69"/>
      <c r="B151" s="56" t="s">
        <v>33</v>
      </c>
      <c r="C151" s="104">
        <v>177183</v>
      </c>
      <c r="D151" s="104">
        <v>606125</v>
      </c>
      <c r="E151" s="105"/>
      <c r="F151" s="106"/>
      <c r="G151" s="106"/>
      <c r="H151" s="53"/>
      <c r="I151" s="55">
        <f t="shared" si="7"/>
        <v>783308</v>
      </c>
      <c r="J151" s="53"/>
      <c r="K151" s="34">
        <f t="shared" si="8"/>
        <v>783308</v>
      </c>
      <c r="M151" s="95"/>
      <c r="N151" s="95"/>
    </row>
    <row r="152" spans="1:14" ht="10.5" customHeight="1">
      <c r="A152" s="69"/>
      <c r="B152" s="56" t="s">
        <v>34</v>
      </c>
      <c r="C152" s="104">
        <v>177183</v>
      </c>
      <c r="D152" s="104">
        <v>606465</v>
      </c>
      <c r="E152" s="105"/>
      <c r="F152" s="106"/>
      <c r="G152" s="106"/>
      <c r="H152" s="53"/>
      <c r="I152" s="55">
        <f t="shared" si="7"/>
        <v>783648</v>
      </c>
      <c r="J152" s="53"/>
      <c r="K152" s="34">
        <f t="shared" si="8"/>
        <v>783648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v>89887</v>
      </c>
      <c r="D154" s="104">
        <f>256336+206+108</f>
        <v>256650</v>
      </c>
      <c r="E154" s="105"/>
      <c r="F154" s="106"/>
      <c r="G154" s="106"/>
      <c r="H154" s="53"/>
      <c r="I154" s="55">
        <f t="shared" si="14"/>
        <v>346537</v>
      </c>
      <c r="J154" s="53"/>
      <c r="K154" s="34">
        <f t="shared" si="15"/>
        <v>346537</v>
      </c>
      <c r="M154" s="95"/>
    </row>
    <row r="155" spans="1:14">
      <c r="A155" s="69"/>
      <c r="B155" s="56" t="s">
        <v>32</v>
      </c>
      <c r="C155" s="104">
        <v>85420</v>
      </c>
      <c r="D155" s="104">
        <v>259587</v>
      </c>
      <c r="E155" s="105"/>
      <c r="F155" s="106"/>
      <c r="G155" s="106"/>
      <c r="H155" s="53"/>
      <c r="I155" s="55">
        <f t="shared" si="14"/>
        <v>345007</v>
      </c>
      <c r="J155" s="53"/>
      <c r="K155" s="34">
        <f t="shared" si="15"/>
        <v>345007</v>
      </c>
      <c r="M155" s="95"/>
    </row>
    <row r="156" spans="1:14">
      <c r="A156" s="69"/>
      <c r="B156" s="56" t="s">
        <v>33</v>
      </c>
      <c r="C156" s="104">
        <v>88344</v>
      </c>
      <c r="D156" s="104">
        <v>259920</v>
      </c>
      <c r="E156" s="105"/>
      <c r="F156" s="106"/>
      <c r="G156" s="106"/>
      <c r="H156" s="53"/>
      <c r="I156" s="55">
        <f t="shared" si="14"/>
        <v>348264</v>
      </c>
      <c r="J156" s="53"/>
      <c r="K156" s="34">
        <f t="shared" si="15"/>
        <v>348264</v>
      </c>
      <c r="M156" s="95"/>
    </row>
    <row r="157" spans="1:14">
      <c r="A157" s="69"/>
      <c r="B157" s="56" t="s">
        <v>34</v>
      </c>
      <c r="C157" s="104">
        <v>88881</v>
      </c>
      <c r="D157" s="104">
        <v>260197</v>
      </c>
      <c r="E157" s="105"/>
      <c r="F157" s="106"/>
      <c r="G157" s="106"/>
      <c r="H157" s="53"/>
      <c r="I157" s="55">
        <f t="shared" si="14"/>
        <v>349078</v>
      </c>
      <c r="J157" s="53"/>
      <c r="K157" s="34">
        <f t="shared" si="15"/>
        <v>349078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14704</v>
      </c>
      <c r="D159" s="104"/>
      <c r="E159" s="105"/>
      <c r="F159" s="106"/>
      <c r="G159" s="106"/>
      <c r="H159" s="60"/>
      <c r="I159" s="55">
        <f t="shared" si="14"/>
        <v>14704</v>
      </c>
      <c r="J159" s="53"/>
      <c r="K159" s="34">
        <f t="shared" si="15"/>
        <v>14704</v>
      </c>
      <c r="M159" s="95"/>
    </row>
    <row r="160" spans="1:14" ht="12" customHeight="1">
      <c r="A160" s="58"/>
      <c r="B160" s="56" t="s">
        <v>32</v>
      </c>
      <c r="C160" s="104">
        <v>13230</v>
      </c>
      <c r="D160" s="104"/>
      <c r="E160" s="105"/>
      <c r="F160" s="106"/>
      <c r="G160" s="106"/>
      <c r="H160" s="60"/>
      <c r="I160" s="55">
        <f t="shared" si="14"/>
        <v>13230</v>
      </c>
      <c r="J160" s="53"/>
      <c r="K160" s="34">
        <f t="shared" si="15"/>
        <v>13230</v>
      </c>
      <c r="M160" s="95"/>
    </row>
    <row r="161" spans="1:13" ht="12" customHeight="1">
      <c r="A161" s="58"/>
      <c r="B161" s="56" t="s">
        <v>33</v>
      </c>
      <c r="C161" s="104">
        <v>11575</v>
      </c>
      <c r="D161" s="104"/>
      <c r="E161" s="105"/>
      <c r="F161" s="106"/>
      <c r="G161" s="106"/>
      <c r="H161" s="60"/>
      <c r="I161" s="55">
        <f t="shared" si="14"/>
        <v>11575</v>
      </c>
      <c r="J161" s="53"/>
      <c r="K161" s="34">
        <f t="shared" si="15"/>
        <v>11575</v>
      </c>
      <c r="M161" s="95"/>
    </row>
    <row r="162" spans="1:13" ht="12" customHeight="1">
      <c r="A162" s="58"/>
      <c r="B162" s="56" t="s">
        <v>34</v>
      </c>
      <c r="C162" s="104">
        <v>9718</v>
      </c>
      <c r="D162" s="104"/>
      <c r="E162" s="105"/>
      <c r="F162" s="106"/>
      <c r="G162" s="106"/>
      <c r="H162" s="60"/>
      <c r="I162" s="55">
        <f t="shared" si="14"/>
        <v>9718</v>
      </c>
      <c r="J162" s="53"/>
      <c r="K162" s="34">
        <f t="shared" si="15"/>
        <v>9718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v>1000</v>
      </c>
      <c r="D169" s="106"/>
      <c r="E169" s="109"/>
      <c r="F169" s="106"/>
      <c r="G169" s="106"/>
      <c r="H169" s="60"/>
      <c r="I169" s="55">
        <f t="shared" si="14"/>
        <v>1000</v>
      </c>
      <c r="J169" s="53"/>
      <c r="K169" s="34">
        <f t="shared" si="15"/>
        <v>1000</v>
      </c>
      <c r="M169" s="95"/>
    </row>
    <row r="170" spans="1:13" ht="11.25" customHeight="1">
      <c r="A170" s="58"/>
      <c r="B170" s="56" t="s">
        <v>32</v>
      </c>
      <c r="C170" s="104">
        <v>1000</v>
      </c>
      <c r="D170" s="106"/>
      <c r="E170" s="109"/>
      <c r="F170" s="106"/>
      <c r="G170" s="106"/>
      <c r="H170" s="60"/>
      <c r="I170" s="55">
        <f t="shared" si="14"/>
        <v>1000</v>
      </c>
      <c r="J170" s="53"/>
      <c r="K170" s="34">
        <f t="shared" si="15"/>
        <v>1000</v>
      </c>
      <c r="M170" s="95"/>
    </row>
    <row r="171" spans="1:13" ht="11.25" customHeight="1">
      <c r="A171" s="58"/>
      <c r="B171" s="56" t="s">
        <v>33</v>
      </c>
      <c r="C171" s="104">
        <v>1000</v>
      </c>
      <c r="D171" s="106"/>
      <c r="E171" s="109"/>
      <c r="F171" s="106"/>
      <c r="G171" s="106"/>
      <c r="H171" s="60"/>
      <c r="I171" s="55">
        <f t="shared" si="14"/>
        <v>1000</v>
      </c>
      <c r="J171" s="53"/>
      <c r="K171" s="34">
        <f t="shared" si="15"/>
        <v>1000</v>
      </c>
      <c r="M171" s="95"/>
    </row>
    <row r="172" spans="1:13" ht="11.25" customHeight="1">
      <c r="A172" s="58"/>
      <c r="B172" s="56" t="s">
        <v>34</v>
      </c>
      <c r="C172" s="104">
        <v>1000</v>
      </c>
      <c r="D172" s="106"/>
      <c r="E172" s="109"/>
      <c r="F172" s="106"/>
      <c r="G172" s="106"/>
      <c r="H172" s="60"/>
      <c r="I172" s="55">
        <f t="shared" si="14"/>
        <v>1000</v>
      </c>
      <c r="J172" s="53"/>
      <c r="K172" s="34">
        <f t="shared" si="15"/>
        <v>1000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139974</v>
      </c>
      <c r="M173" s="95"/>
    </row>
    <row r="174" spans="1:13" ht="15" customHeight="1">
      <c r="A174" s="69"/>
      <c r="B174" s="56" t="s">
        <v>31</v>
      </c>
      <c r="C174" s="104">
        <f>126138+13836</f>
        <v>139974</v>
      </c>
      <c r="D174" s="104"/>
      <c r="E174" s="105"/>
      <c r="F174" s="106"/>
      <c r="G174" s="106"/>
      <c r="H174" s="60"/>
      <c r="I174" s="55">
        <f>C174+D173+F173+G173</f>
        <v>139974</v>
      </c>
      <c r="J174" s="53">
        <f>I174</f>
        <v>139974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v>70744</v>
      </c>
      <c r="D175" s="104"/>
      <c r="E175" s="105"/>
      <c r="F175" s="106"/>
      <c r="G175" s="106"/>
      <c r="H175" s="60"/>
      <c r="I175" s="55">
        <f>C175+D174+F174+G174</f>
        <v>70744</v>
      </c>
      <c r="J175" s="53">
        <f t="shared" ref="J175:J177" si="16">I175</f>
        <v>70744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v>70744</v>
      </c>
      <c r="D176" s="104"/>
      <c r="E176" s="105"/>
      <c r="F176" s="106"/>
      <c r="G176" s="106"/>
      <c r="H176" s="60"/>
      <c r="I176" s="55">
        <f>C176+D175+F175+G175</f>
        <v>70744</v>
      </c>
      <c r="J176" s="53">
        <f t="shared" si="16"/>
        <v>70744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v>70744</v>
      </c>
      <c r="D177" s="104"/>
      <c r="E177" s="105"/>
      <c r="F177" s="106"/>
      <c r="G177" s="106"/>
      <c r="H177" s="60"/>
      <c r="I177" s="55">
        <f>C177+D176+F176+G176</f>
        <v>70744</v>
      </c>
      <c r="J177" s="53">
        <f t="shared" si="16"/>
        <v>70744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911</v>
      </c>
      <c r="D179" s="104"/>
      <c r="E179" s="109"/>
      <c r="F179" s="106"/>
      <c r="G179" s="106"/>
      <c r="H179" s="60"/>
      <c r="I179" s="55">
        <f t="shared" si="14"/>
        <v>911</v>
      </c>
      <c r="J179" s="53"/>
      <c r="K179" s="34">
        <f t="shared" si="15"/>
        <v>911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314360+35419</f>
        <v>349779</v>
      </c>
      <c r="D184" s="104">
        <v>42166</v>
      </c>
      <c r="E184" s="109"/>
      <c r="F184" s="106"/>
      <c r="G184" s="106"/>
      <c r="H184" s="60"/>
      <c r="I184" s="55">
        <f t="shared" si="14"/>
        <v>391945</v>
      </c>
      <c r="J184" s="53"/>
      <c r="K184" s="34">
        <f t="shared" si="15"/>
        <v>391945</v>
      </c>
      <c r="M184" s="95"/>
    </row>
    <row r="185" spans="1:13" ht="15.75" customHeight="1">
      <c r="A185" s="70"/>
      <c r="B185" s="56" t="s">
        <v>32</v>
      </c>
      <c r="C185" s="104">
        <v>199740</v>
      </c>
      <c r="D185" s="104">
        <v>7618</v>
      </c>
      <c r="E185" s="109"/>
      <c r="F185" s="106"/>
      <c r="G185" s="106"/>
      <c r="H185" s="60"/>
      <c r="I185" s="55">
        <f t="shared" si="14"/>
        <v>207358</v>
      </c>
      <c r="J185" s="53"/>
      <c r="K185" s="34">
        <f t="shared" si="15"/>
        <v>207358</v>
      </c>
      <c r="M185" s="95"/>
    </row>
    <row r="186" spans="1:13" ht="16.5" customHeight="1">
      <c r="A186" s="70"/>
      <c r="B186" s="56" t="s">
        <v>33</v>
      </c>
      <c r="C186" s="104">
        <v>142023</v>
      </c>
      <c r="D186" s="104">
        <v>7618</v>
      </c>
      <c r="E186" s="109"/>
      <c r="F186" s="106"/>
      <c r="G186" s="106"/>
      <c r="H186" s="60"/>
      <c r="I186" s="55">
        <f t="shared" si="14"/>
        <v>149641</v>
      </c>
      <c r="J186" s="53"/>
      <c r="K186" s="34">
        <f t="shared" si="15"/>
        <v>149641</v>
      </c>
      <c r="M186" s="95"/>
    </row>
    <row r="187" spans="1:13" ht="16.5" customHeight="1">
      <c r="A187" s="70"/>
      <c r="B187" s="56" t="s">
        <v>34</v>
      </c>
      <c r="C187" s="104">
        <v>4094</v>
      </c>
      <c r="D187" s="104">
        <v>7418</v>
      </c>
      <c r="E187" s="109"/>
      <c r="F187" s="106"/>
      <c r="G187" s="106"/>
      <c r="H187" s="60"/>
      <c r="I187" s="55">
        <f t="shared" si="14"/>
        <v>11512</v>
      </c>
      <c r="J187" s="53"/>
      <c r="K187" s="34">
        <f t="shared" si="15"/>
        <v>11512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v>48134</v>
      </c>
      <c r="D189" s="106"/>
      <c r="E189" s="109"/>
      <c r="F189" s="106"/>
      <c r="G189" s="106"/>
      <c r="H189" s="60"/>
      <c r="I189" s="55">
        <f t="shared" si="14"/>
        <v>48134</v>
      </c>
      <c r="J189" s="53"/>
      <c r="K189" s="34">
        <f t="shared" si="15"/>
        <v>48134</v>
      </c>
      <c r="M189" s="95"/>
    </row>
    <row r="190" spans="1:13" ht="15.75" customHeight="1">
      <c r="A190" s="58"/>
      <c r="B190" s="56" t="s">
        <v>32</v>
      </c>
      <c r="C190" s="104">
        <v>48234</v>
      </c>
      <c r="D190" s="106"/>
      <c r="E190" s="109"/>
      <c r="F190" s="106"/>
      <c r="G190" s="106"/>
      <c r="H190" s="60"/>
      <c r="I190" s="55">
        <f t="shared" si="14"/>
        <v>48234</v>
      </c>
      <c r="J190" s="53"/>
      <c r="K190" s="34">
        <f t="shared" si="15"/>
        <v>48234</v>
      </c>
      <c r="M190" s="95"/>
    </row>
    <row r="191" spans="1:13" ht="15.75" customHeight="1">
      <c r="A191" s="58"/>
      <c r="B191" s="56" t="s">
        <v>33</v>
      </c>
      <c r="C191" s="104">
        <v>48378</v>
      </c>
      <c r="D191" s="106"/>
      <c r="E191" s="109"/>
      <c r="F191" s="106"/>
      <c r="G191" s="106"/>
      <c r="H191" s="60"/>
      <c r="I191" s="55">
        <f t="shared" si="14"/>
        <v>48378</v>
      </c>
      <c r="J191" s="53"/>
      <c r="K191" s="34">
        <f t="shared" si="15"/>
        <v>48378</v>
      </c>
      <c r="M191" s="95"/>
    </row>
    <row r="192" spans="1:13" ht="15.75" customHeight="1">
      <c r="A192" s="58"/>
      <c r="B192" s="56" t="s">
        <v>34</v>
      </c>
      <c r="C192" s="104">
        <v>48517</v>
      </c>
      <c r="D192" s="106"/>
      <c r="E192" s="109"/>
      <c r="F192" s="106"/>
      <c r="G192" s="106"/>
      <c r="H192" s="60"/>
      <c r="I192" s="55">
        <f t="shared" si="14"/>
        <v>48517</v>
      </c>
      <c r="J192" s="53"/>
      <c r="K192" s="34">
        <f t="shared" si="15"/>
        <v>48517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v>7913</v>
      </c>
      <c r="D194" s="104">
        <f>1021+61</f>
        <v>1082</v>
      </c>
      <c r="E194" s="109"/>
      <c r="F194" s="106"/>
      <c r="G194" s="106"/>
      <c r="H194" s="60"/>
      <c r="I194" s="55">
        <f t="shared" si="14"/>
        <v>8995</v>
      </c>
      <c r="J194" s="53"/>
      <c r="K194" s="34">
        <f t="shared" si="15"/>
        <v>8995</v>
      </c>
      <c r="M194" s="95"/>
    </row>
    <row r="195" spans="1:21" ht="12.75" customHeight="1">
      <c r="A195" s="58"/>
      <c r="B195" s="56" t="s">
        <v>32</v>
      </c>
      <c r="C195" s="104">
        <v>5113</v>
      </c>
      <c r="D195" s="104">
        <v>1011</v>
      </c>
      <c r="E195" s="109"/>
      <c r="F195" s="106"/>
      <c r="G195" s="106"/>
      <c r="H195" s="60"/>
      <c r="I195" s="55">
        <f t="shared" si="14"/>
        <v>6124</v>
      </c>
      <c r="J195" s="53"/>
      <c r="K195" s="34">
        <f t="shared" si="15"/>
        <v>6124</v>
      </c>
      <c r="M195" s="95"/>
    </row>
    <row r="196" spans="1:21" ht="12.75" customHeight="1">
      <c r="A196" s="58"/>
      <c r="B196" s="56" t="s">
        <v>33</v>
      </c>
      <c r="C196" s="104">
        <v>5113</v>
      </c>
      <c r="D196" s="104">
        <v>1007</v>
      </c>
      <c r="E196" s="109"/>
      <c r="F196" s="106"/>
      <c r="G196" s="106"/>
      <c r="H196" s="60"/>
      <c r="I196" s="55">
        <f t="shared" si="14"/>
        <v>6120</v>
      </c>
      <c r="J196" s="53"/>
      <c r="K196" s="34">
        <f t="shared" si="15"/>
        <v>6120</v>
      </c>
      <c r="M196" s="95"/>
    </row>
    <row r="197" spans="1:21" ht="10.5" customHeight="1">
      <c r="A197" s="58"/>
      <c r="B197" s="56" t="s">
        <v>34</v>
      </c>
      <c r="C197" s="104">
        <v>5113</v>
      </c>
      <c r="D197" s="104">
        <v>1007</v>
      </c>
      <c r="E197" s="109"/>
      <c r="F197" s="106"/>
      <c r="G197" s="106"/>
      <c r="H197" s="60"/>
      <c r="I197" s="55">
        <f t="shared" si="14"/>
        <v>6120</v>
      </c>
      <c r="J197" s="53"/>
      <c r="K197" s="34">
        <f t="shared" si="15"/>
        <v>6120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62770+23652</f>
        <v>86422</v>
      </c>
      <c r="D199" s="104">
        <f>91280+13836</f>
        <v>105116</v>
      </c>
      <c r="E199" s="105"/>
      <c r="F199" s="108"/>
      <c r="G199" s="104"/>
      <c r="H199" s="53"/>
      <c r="I199" s="55">
        <f t="shared" si="14"/>
        <v>191538</v>
      </c>
      <c r="J199" s="53"/>
      <c r="K199" s="34">
        <f t="shared" si="15"/>
        <v>191538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56186</v>
      </c>
      <c r="D200" s="104">
        <v>340</v>
      </c>
      <c r="E200" s="105"/>
      <c r="F200" s="108"/>
      <c r="G200" s="104"/>
      <c r="H200" s="53"/>
      <c r="I200" s="55">
        <f t="shared" si="14"/>
        <v>56526</v>
      </c>
      <c r="J200" s="53"/>
      <c r="K200" s="34">
        <f t="shared" si="15"/>
        <v>56526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28688</v>
      </c>
      <c r="D201" s="104">
        <v>340</v>
      </c>
      <c r="E201" s="105"/>
      <c r="F201" s="108"/>
      <c r="G201" s="104"/>
      <c r="H201" s="53"/>
      <c r="I201" s="55">
        <f t="shared" si="14"/>
        <v>29028</v>
      </c>
      <c r="J201" s="53"/>
      <c r="K201" s="34">
        <f t="shared" si="15"/>
        <v>29028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340</v>
      </c>
      <c r="E202" s="105"/>
      <c r="F202" s="108"/>
      <c r="G202" s="104"/>
      <c r="H202" s="53"/>
      <c r="I202" s="55">
        <f t="shared" si="14"/>
        <v>340</v>
      </c>
      <c r="J202" s="53"/>
      <c r="K202" s="34">
        <f t="shared" si="15"/>
        <v>340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17070</v>
      </c>
      <c r="D204" s="104"/>
      <c r="E204" s="105"/>
      <c r="F204" s="108"/>
      <c r="G204" s="104"/>
      <c r="H204" s="53"/>
      <c r="I204" s="55">
        <f t="shared" si="14"/>
        <v>17070</v>
      </c>
      <c r="J204" s="53"/>
      <c r="K204" s="34">
        <f t="shared" si="15"/>
        <v>17070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18711</v>
      </c>
      <c r="D205" s="104"/>
      <c r="E205" s="105"/>
      <c r="F205" s="108"/>
      <c r="G205" s="104"/>
      <c r="H205" s="53"/>
      <c r="I205" s="55">
        <f t="shared" si="14"/>
        <v>18711</v>
      </c>
      <c r="J205" s="53"/>
      <c r="K205" s="34">
        <f t="shared" si="15"/>
        <v>18711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20535</v>
      </c>
      <c r="D206" s="104"/>
      <c r="E206" s="105"/>
      <c r="F206" s="108"/>
      <c r="G206" s="104"/>
      <c r="H206" s="53"/>
      <c r="I206" s="55">
        <f t="shared" si="14"/>
        <v>20535</v>
      </c>
      <c r="J206" s="53"/>
      <c r="K206" s="34">
        <f t="shared" si="15"/>
        <v>20535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22376</v>
      </c>
      <c r="D207" s="104"/>
      <c r="E207" s="105"/>
      <c r="F207" s="108"/>
      <c r="G207" s="104"/>
      <c r="H207" s="53"/>
      <c r="I207" s="55">
        <f t="shared" si="14"/>
        <v>22376</v>
      </c>
      <c r="J207" s="53"/>
      <c r="K207" s="34">
        <f t="shared" si="15"/>
        <v>22376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17070</v>
      </c>
      <c r="D214" s="104"/>
      <c r="E214" s="105"/>
      <c r="F214" s="106"/>
      <c r="G214" s="106"/>
      <c r="H214" s="60"/>
      <c r="I214" s="55">
        <f t="shared" si="14"/>
        <v>17070</v>
      </c>
      <c r="J214" s="53"/>
      <c r="K214" s="34">
        <f t="shared" si="15"/>
        <v>17070</v>
      </c>
      <c r="M214" s="95"/>
    </row>
    <row r="215" spans="1:13" ht="15" customHeight="1">
      <c r="A215" s="71"/>
      <c r="B215" s="56" t="s">
        <v>32</v>
      </c>
      <c r="C215" s="104">
        <v>18711</v>
      </c>
      <c r="D215" s="104"/>
      <c r="E215" s="105"/>
      <c r="F215" s="106"/>
      <c r="G215" s="106"/>
      <c r="H215" s="60"/>
      <c r="I215" s="55">
        <f t="shared" si="14"/>
        <v>18711</v>
      </c>
      <c r="J215" s="53"/>
      <c r="K215" s="34">
        <f t="shared" si="15"/>
        <v>18711</v>
      </c>
      <c r="M215" s="95"/>
    </row>
    <row r="216" spans="1:13" ht="15" customHeight="1">
      <c r="A216" s="71"/>
      <c r="B216" s="56" t="s">
        <v>33</v>
      </c>
      <c r="C216" s="104">
        <v>20535</v>
      </c>
      <c r="D216" s="104"/>
      <c r="E216" s="105"/>
      <c r="F216" s="106"/>
      <c r="G216" s="106"/>
      <c r="H216" s="60"/>
      <c r="I216" s="55">
        <f t="shared" si="14"/>
        <v>20535</v>
      </c>
      <c r="J216" s="53"/>
      <c r="K216" s="34">
        <f t="shared" si="15"/>
        <v>20535</v>
      </c>
      <c r="M216" s="95"/>
    </row>
    <row r="217" spans="1:13" ht="15" customHeight="1">
      <c r="A217" s="71"/>
      <c r="B217" s="56" t="s">
        <v>34</v>
      </c>
      <c r="C217" s="104">
        <v>22376</v>
      </c>
      <c r="D217" s="104"/>
      <c r="E217" s="105"/>
      <c r="F217" s="106"/>
      <c r="G217" s="106"/>
      <c r="H217" s="60"/>
      <c r="I217" s="55">
        <f t="shared" ref="I217:I232" si="18">C217+D217+F217+G217</f>
        <v>22376</v>
      </c>
      <c r="J217" s="53"/>
      <c r="K217" s="34">
        <f t="shared" ref="K217:K232" si="19">I217-J217</f>
        <v>22376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/>
      <c r="D219" s="113">
        <v>-150</v>
      </c>
      <c r="E219" s="114"/>
      <c r="F219" s="115"/>
      <c r="G219" s="115"/>
      <c r="H219" s="74"/>
      <c r="I219" s="75">
        <f t="shared" si="18"/>
        <v>-150</v>
      </c>
      <c r="J219" s="73"/>
      <c r="K219" s="48">
        <f t="shared" si="19"/>
        <v>-150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-184518</v>
      </c>
      <c r="D229" s="81">
        <f>D24-D139</f>
        <v>-58219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-242737</v>
      </c>
      <c r="J229" s="81">
        <f>J24-J139</f>
        <v>0</v>
      </c>
      <c r="K229" s="37">
        <f t="shared" si="19"/>
        <v>-242737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A810D-75E7-4AA5-9CF3-89082B158B1F}"/>
</file>

<file path=customXml/itemProps2.xml><?xml version="1.0" encoding="utf-8"?>
<ds:datastoreItem xmlns:ds="http://schemas.openxmlformats.org/officeDocument/2006/customXml" ds:itemID="{76440F98-5D6C-4564-9DB6-F7852047FAF6}"/>
</file>

<file path=customXml/itemProps3.xml><?xml version="1.0" encoding="utf-8"?>
<ds:datastoreItem xmlns:ds="http://schemas.openxmlformats.org/officeDocument/2006/customXml" ds:itemID="{9341C23D-D271-4D68-A477-446C451CB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2026-06-03T17:19:16Z</dcterms:modified>
  <cp:category/>
  <cp:contentStatus/>
</cp:coreProperties>
</file>