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defaultThemeVersion="124226"/>
  <mc:AlternateContent xmlns:mc="http://schemas.openxmlformats.org/markup-compatibility/2006">
    <mc:Choice Requires="x15">
      <x15ac:absPath xmlns:x15ac="http://schemas.microsoft.com/office/spreadsheetml/2010/11/ac" url="E:\SALVARE DESKTOP\2026\rectificari 2026\"/>
    </mc:Choice>
  </mc:AlternateContent>
  <xr:revisionPtr revIDLastSave="0" documentId="8_{075CB0AF-08C6-499D-AEFC-D9B7E5A9B063}" xr6:coauthVersionLast="47" xr6:coauthVersionMax="47" xr10:uidLastSave="{00000000-0000-0000-0000-000000000000}"/>
  <bookViews>
    <workbookView xWindow="-120" yWindow="-120" windowWidth="29040" windowHeight="15720" xr2:uid="{00000000-000D-0000-FFFF-FFFF00000000}"/>
  </bookViews>
  <sheets>
    <sheet name="anexa 1" sheetId="2" r:id="rId1"/>
  </sheets>
  <definedNames>
    <definedName name="_xlnm.Print_Area" localSheetId="0">'anexa 1'!$A$1:$D$197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2" l="1"/>
  <c r="C58" i="2"/>
  <c r="C57" i="2"/>
  <c r="B132" i="2"/>
  <c r="B163" i="2"/>
  <c r="D56" i="2"/>
  <c r="D57" i="2"/>
  <c r="D49" i="2"/>
  <c r="B108" i="2"/>
  <c r="B143" i="2" l="1"/>
  <c r="B139" i="2"/>
  <c r="D78" i="2" l="1"/>
  <c r="D72" i="2"/>
  <c r="D20" i="2"/>
  <c r="C18" i="2" l="1"/>
  <c r="C24" i="2"/>
  <c r="C25" i="2"/>
  <c r="C29" i="2"/>
  <c r="C36" i="2"/>
  <c r="C39" i="2"/>
  <c r="C42" i="2"/>
  <c r="C45" i="2"/>
  <c r="C49" i="2"/>
  <c r="C52" i="2"/>
  <c r="C61" i="2"/>
  <c r="C65" i="2"/>
  <c r="C69" i="2"/>
  <c r="C76" i="2"/>
  <c r="C77" i="2"/>
  <c r="C82" i="2"/>
  <c r="C83" i="2"/>
  <c r="C84" i="2"/>
  <c r="B197" i="2"/>
  <c r="B196" i="2" s="1"/>
  <c r="B191" i="2"/>
  <c r="B190" i="2"/>
  <c r="B188" i="2" s="1"/>
  <c r="B186" i="2"/>
  <c r="B185" i="2"/>
  <c r="B184" i="2"/>
  <c r="B181" i="2"/>
  <c r="B179" i="2"/>
  <c r="B178" i="2"/>
  <c r="B173" i="2"/>
  <c r="B170" i="2"/>
  <c r="B168" i="2"/>
  <c r="B177" i="2" l="1"/>
  <c r="B172" i="2" l="1"/>
  <c r="B176" i="2"/>
  <c r="B166" i="2"/>
  <c r="B142" i="2"/>
  <c r="B138" i="2"/>
  <c r="B135" i="2" l="1"/>
  <c r="B133" i="2" l="1"/>
  <c r="B134" i="2"/>
  <c r="B130" i="2"/>
  <c r="B128" i="2"/>
  <c r="B126" i="2"/>
  <c r="B102" i="2"/>
  <c r="B101" i="2" s="1"/>
  <c r="C78" i="2" l="1"/>
  <c r="B96" i="2" l="1"/>
  <c r="B94" i="2" s="1"/>
  <c r="B92" i="2" l="1"/>
  <c r="B90" i="2"/>
  <c r="B89" i="2" l="1"/>
  <c r="C72" i="2"/>
  <c r="D71" i="2" l="1"/>
  <c r="C71" i="2" s="1"/>
  <c r="B100" i="2"/>
  <c r="B107" i="2"/>
  <c r="B106" i="2" s="1"/>
  <c r="B88" i="2" l="1"/>
  <c r="B87" i="2" s="1"/>
  <c r="C20" i="2"/>
  <c r="D51" i="2"/>
  <c r="C51" i="2" s="1"/>
  <c r="D55" i="2"/>
  <c r="C55" i="2" s="1"/>
  <c r="D19" i="2" l="1"/>
  <c r="D50" i="2"/>
  <c r="C50" i="2" s="1"/>
  <c r="C19" i="2" l="1"/>
  <c r="D81" i="2"/>
  <c r="C81" i="2" s="1"/>
  <c r="D75" i="2"/>
  <c r="C75" i="2" s="1"/>
  <c r="D68" i="2"/>
  <c r="C68" i="2" s="1"/>
  <c r="D80" i="2" l="1"/>
  <c r="C80" i="2" s="1"/>
  <c r="D74" i="2"/>
  <c r="C74" i="2" s="1"/>
  <c r="D79" i="2"/>
  <c r="C79" i="2" s="1"/>
  <c r="D67" i="2"/>
  <c r="C67" i="2" s="1"/>
  <c r="D73" i="2" l="1"/>
  <c r="C73" i="2" s="1"/>
  <c r="D66" i="2"/>
  <c r="C66" i="2" s="1"/>
  <c r="D70" i="2" l="1"/>
  <c r="C70" i="2" s="1"/>
  <c r="D64" i="2"/>
  <c r="C64" i="2" s="1"/>
  <c r="D63" i="2" l="1"/>
  <c r="C63" i="2" s="1"/>
  <c r="D62" i="2" l="1"/>
  <c r="C62" i="2" s="1"/>
  <c r="D60" i="2" l="1"/>
  <c r="C60" i="2" s="1"/>
  <c r="D59" i="2" l="1"/>
  <c r="C59" i="2" s="1"/>
  <c r="D54" i="2"/>
  <c r="C54" i="2" s="1"/>
  <c r="D44" i="2"/>
  <c r="C44" i="2" s="1"/>
  <c r="D41" i="2"/>
  <c r="C41" i="2" s="1"/>
  <c r="D38" i="2"/>
  <c r="C38" i="2" s="1"/>
  <c r="D28" i="2"/>
  <c r="C28" i="2" s="1"/>
  <c r="D23" i="2"/>
  <c r="C23" i="2" s="1"/>
  <c r="D37" i="2" l="1"/>
  <c r="C37" i="2" s="1"/>
  <c r="D40" i="2"/>
  <c r="C40" i="2" s="1"/>
  <c r="D43" i="2"/>
  <c r="C43" i="2" s="1"/>
  <c r="D21" i="2"/>
  <c r="D22" i="2"/>
  <c r="C22" i="2" s="1"/>
  <c r="D53" i="2"/>
  <c r="C53" i="2" s="1"/>
  <c r="C21" i="2" l="1"/>
  <c r="D16" i="2"/>
  <c r="C16" i="2" s="1"/>
  <c r="D13" i="2"/>
  <c r="C13" i="2" s="1"/>
  <c r="D48" i="2"/>
  <c r="C48" i="2" s="1"/>
  <c r="D47" i="2" l="1"/>
  <c r="D11" i="2"/>
  <c r="C11" i="2" s="1"/>
  <c r="D27" i="2"/>
  <c r="C27" i="2" s="1"/>
  <c r="C47" i="2" l="1"/>
  <c r="D46" i="2"/>
  <c r="D10" i="2"/>
  <c r="C10" i="2" s="1"/>
  <c r="C46" i="2"/>
  <c r="D26" i="2"/>
  <c r="C26" i="2" s="1"/>
  <c r="D35" i="2"/>
  <c r="C35" i="2" s="1"/>
  <c r="D17" i="2"/>
  <c r="C17" i="2" s="1"/>
  <c r="D34" i="2" l="1"/>
  <c r="C34" i="2" l="1"/>
  <c r="D33" i="2"/>
  <c r="D30" i="2"/>
  <c r="C30" i="2" s="1"/>
  <c r="C33" i="2" l="1"/>
  <c r="D32" i="2"/>
  <c r="D15" i="2"/>
  <c r="C15" i="2" s="1"/>
  <c r="D85" i="2" l="1"/>
  <c r="C85" i="2" s="1"/>
  <c r="C32" i="2"/>
  <c r="D31" i="2"/>
  <c r="C31" i="2" s="1"/>
</calcChain>
</file>

<file path=xl/sharedStrings.xml><?xml version="1.0" encoding="utf-8"?>
<sst xmlns="http://schemas.openxmlformats.org/spreadsheetml/2006/main" count="236" uniqueCount="159">
  <si>
    <t>JUDETUL ARGES</t>
  </si>
  <si>
    <t>ANEXA  nr. 1</t>
  </si>
  <si>
    <t xml:space="preserve">DIRECTIA ECONOMICA </t>
  </si>
  <si>
    <t>La HCJ nr.                /               .2026</t>
  </si>
  <si>
    <t xml:space="preserve">SERVICIUL BUGET IMPOZITE TAXE SI VENITURI </t>
  </si>
  <si>
    <t xml:space="preserve">INFLUENTE </t>
  </si>
  <si>
    <t xml:space="preserve"> LA BUGET LOCAL 2026</t>
  </si>
  <si>
    <t xml:space="preserve">mii lei </t>
  </si>
  <si>
    <t>DENUMIRE INDICATORI</t>
  </si>
  <si>
    <t>COD</t>
  </si>
  <si>
    <t>PROPUNERE 2026</t>
  </si>
  <si>
    <t>TRIM II</t>
  </si>
  <si>
    <t>VENITURI - TOTAL</t>
  </si>
  <si>
    <t>SECTIUNEA DE FUNCTIONARE</t>
  </si>
  <si>
    <t>SECTIUNEA DE DEZVOLTARE</t>
  </si>
  <si>
    <t>CHELTUIELI TOTAL</t>
  </si>
  <si>
    <t>AUTORITATI PUBLICE SI ACTIUNI EXTERNE</t>
  </si>
  <si>
    <t>51.02.01.03</t>
  </si>
  <si>
    <t xml:space="preserve">Bunuri si servicii </t>
  </si>
  <si>
    <t xml:space="preserve">Cheltuieli de capital </t>
  </si>
  <si>
    <t>70.</t>
  </si>
  <si>
    <t>Proiect"Laborator de Radioterapie Spitalul Judetean de Urgenta Pitesti"</t>
  </si>
  <si>
    <t>Programe finantate din Fondul European de Dezvoltare Regionala(FEDR), aferente cadrului financiar 2021-2027</t>
  </si>
  <si>
    <t>56.48</t>
  </si>
  <si>
    <t xml:space="preserve">Finantare nationala </t>
  </si>
  <si>
    <t>56.48.01</t>
  </si>
  <si>
    <t>Cheltuieli neeligibile</t>
  </si>
  <si>
    <t>56.48.03</t>
  </si>
  <si>
    <t xml:space="preserve">ORDINE PUBLICA SI SIGURANTA NATIONALA </t>
  </si>
  <si>
    <t>61.02</t>
  </si>
  <si>
    <t>SERVICIUL PUBLIC JUDETEAN SALVAMONT ARGES</t>
  </si>
  <si>
    <t>61.02.05</t>
  </si>
  <si>
    <t>SANATATE</t>
  </si>
  <si>
    <t>66.02</t>
  </si>
  <si>
    <t xml:space="preserve">SPITALE </t>
  </si>
  <si>
    <t>66.02.06</t>
  </si>
  <si>
    <t>Transferuri de capital - pentru finantarea investitiilor la spitale</t>
  </si>
  <si>
    <t>51.02.12</t>
  </si>
  <si>
    <t>Spitalul Judetean de Urgenta Pitesti</t>
  </si>
  <si>
    <t>Spitalul de Psihiatrie "Sf.Maria" Vedea</t>
  </si>
  <si>
    <t>Spitalul Orasenesc "Regele Carol I" Costesti</t>
  </si>
  <si>
    <t>Spitalul de Boli Cronice Calinesti</t>
  </si>
  <si>
    <t xml:space="preserve">ASIGURARI SI ASIST. SOCIALA </t>
  </si>
  <si>
    <t>68.02</t>
  </si>
  <si>
    <t>DIRECTIA GENERALA DE ASISTENTA SOCIALA SI PROTECTIA COPILULUI ARGES - Asistenta sociala pentru familie si copii</t>
  </si>
  <si>
    <t>68.02.06</t>
  </si>
  <si>
    <t>Cheltuieli de capital</t>
  </si>
  <si>
    <t xml:space="preserve">DIRECTIA GENERALA DE ASISTENTA SOCIALA SI PROTECTIA COPILULUI ARGES - ASISTENTA ACORDATA PERSOANELOR IN VARSTA </t>
  </si>
  <si>
    <t>68.02.04</t>
  </si>
  <si>
    <t xml:space="preserve">DIRECTIA GENERALA DE ASISTENTA SOCIALA SI PROTECTIA COPILULUI ARGES - ASISTENTA SOCIALA IN CAZ DE BOLI SI INVALIDITATE </t>
  </si>
  <si>
    <t>68.02.05.02</t>
  </si>
  <si>
    <t>DIRECTIA GENERALA DE ASISTENTA SOCIALA SI PROTECTIA COPILULUI ARGES - APARAT PROPRIU</t>
  </si>
  <si>
    <t>68.02.50</t>
  </si>
  <si>
    <t>LOCUINTE, SERVICII SI DEZVOLTARE ECONOMICA</t>
  </si>
  <si>
    <t>70.02</t>
  </si>
  <si>
    <t>Proiectul regional de dezvoltare a infrastructurii de apa si apa uzata din judetul Arges in perioada 2021-2027</t>
  </si>
  <si>
    <t>70.02.05.01</t>
  </si>
  <si>
    <t>Alte programe comunitare finantate in perioada 2021-2027</t>
  </si>
  <si>
    <t>56.72</t>
  </si>
  <si>
    <t xml:space="preserve">Cheltuieli neeligibile </t>
  </si>
  <si>
    <t>56.72.03</t>
  </si>
  <si>
    <t xml:space="preserve">ACTIUNI GENERALE ECONOMICE </t>
  </si>
  <si>
    <t>80.02</t>
  </si>
  <si>
    <t>PROGRAME DE DEZVOLTARE REGIONALA</t>
  </si>
  <si>
    <t>80.02.01.10</t>
  </si>
  <si>
    <t>ALTE TRANSFERURI - Progr de dezvoltare</t>
  </si>
  <si>
    <t>55.01.13</t>
  </si>
  <si>
    <t xml:space="preserve">TRANSPORTURI </t>
  </si>
  <si>
    <t>84.02</t>
  </si>
  <si>
    <t>Proiect Modernizare DJ 679 Paduroiu (DN67B)- Lipia-Popesti-Lunca Corbului-Padureti-Ciesti-Falfani-Cotmeana-Malu-Barla-Limita Judetul Olt km0+000-48.222; L=47,670km</t>
  </si>
  <si>
    <t>84.02.03.01</t>
  </si>
  <si>
    <t xml:space="preserve">Finantare externa nerambursabila </t>
  </si>
  <si>
    <t>56.48.02</t>
  </si>
  <si>
    <t>PROIECT "Modernizarea DJ 659:Pitești-Bradu-Suseni-Gliganu de Sus-Bârlogu-Negrași-Mozaceni Lim.Jud.Dâmbovița, km 0+000-58+320; L=58,320 km</t>
  </si>
  <si>
    <t>Finantare nationala</t>
  </si>
  <si>
    <t>Finantare externa nerambursabila</t>
  </si>
  <si>
    <t xml:space="preserve"> DEFICIT</t>
  </si>
  <si>
    <t xml:space="preserve">Sume utilizate din excedentul bugetului local </t>
  </si>
  <si>
    <t>TOTAL, din care:</t>
  </si>
  <si>
    <t>Programul National de Investitii "Anghel Saligny"</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</si>
  <si>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</si>
  <si>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Proiecte FEN</t>
  </si>
  <si>
    <t>Consolidare si reabilitare Spital Judetean de Urgenta Pitesti</t>
  </si>
  <si>
    <t>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Corp Spital de Boli Cronice si Geriatrie "Constantin Balaceanu Stolnici", oras Stefanesti, judetul Arges"</t>
  </si>
  <si>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2"/>
        <rFont val="Times New Roman"/>
        <family val="1"/>
        <charset val="238"/>
      </rPr>
      <t>Pavilion central,</t>
    </r>
    <r>
      <rPr>
        <sz val="12"/>
        <rFont val="Times New Roman"/>
        <family val="1"/>
        <charset val="238"/>
      </rPr>
      <t xml:space="preserve"> comuna Leordeni, sat Cârciumarești, nr. 106, Județul Argeș</t>
    </r>
  </si>
  <si>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2"/>
        <rFont val="Times New Roman"/>
        <family val="1"/>
        <charset val="238"/>
      </rPr>
      <t>Pavilion I,</t>
    </r>
    <r>
      <rPr>
        <sz val="12"/>
        <rFont val="Times New Roman"/>
        <family val="1"/>
        <charset val="238"/>
      </rPr>
      <t xml:space="preserve"> comuna Leordeni, sat Cârciumarești, nr. 106, Județul Argeș</t>
    </r>
  </si>
  <si>
    <r>
      <t xml:space="preserve">Servicii de elaborare: Tema de Proiectare, Documentatie tehnica pentru obtinerea certificatului de urbanism, studii de teren, alte studii de specialitate, Documentatii tehnice necesare in vederea obtinerii avizelor/acordurilor solicitate prin C.U, DALI, D.T.A.C., D.T.O.P.E., Proiect tehnic de executie + Caiet de sarcini + Detalii de executie, proiectul AS BUILT, asistenta tehnica din partea proiectantului si verificare tehnica de calitate pentru obiectivul de investitii "Consolidare si Reabilitare Spitalul de Pneumoftiziologie Leordeni, </t>
    </r>
    <r>
      <rPr>
        <u/>
        <sz val="12"/>
        <rFont val="Times New Roman"/>
        <family val="1"/>
        <charset val="238"/>
      </rPr>
      <t>Pavilion II,</t>
    </r>
    <r>
      <rPr>
        <sz val="12"/>
        <rFont val="Times New Roman"/>
        <family val="1"/>
        <charset val="238"/>
      </rPr>
      <t xml:space="preserve"> comuna Leordeni, sat Cârciumarești, nr. 106, Județul Argeș</t>
    </r>
  </si>
  <si>
    <t>SERVICIUL PUBLIC SALVAMONT</t>
  </si>
  <si>
    <t>Reabilitare Bază de Salvare Montană cota 2000 Transfăgărășan, județul Argeș</t>
  </si>
  <si>
    <t xml:space="preserve">Dotari </t>
  </si>
  <si>
    <t>Electrocardiograf</t>
  </si>
  <si>
    <t>Infuzomat</t>
  </si>
  <si>
    <t>Injectomat</t>
  </si>
  <si>
    <t xml:space="preserve">Aparat ecografie abdominala </t>
  </si>
  <si>
    <t>Dulap cu blat de lucru</t>
  </si>
  <si>
    <t>Garderoba sala de asteptare</t>
  </si>
  <si>
    <t>Mobiler oficiu alimentar</t>
  </si>
  <si>
    <t>Paturi electrice cu saltea antiescara</t>
  </si>
  <si>
    <t>Paturi electrice cu saltea normala</t>
  </si>
  <si>
    <t>Targa transport pacienti</t>
  </si>
  <si>
    <t>Canapea de examinare electrică</t>
  </si>
  <si>
    <t>Fotolii chimioterapie</t>
  </si>
  <si>
    <t>Troliu tratamente</t>
  </si>
  <si>
    <t xml:space="preserve">Echipament pentru incaltare automata botosei </t>
  </si>
  <si>
    <t>Statie de apa dializa</t>
  </si>
  <si>
    <r>
      <t xml:space="preserve"> Reabilitare sectie </t>
    </r>
    <r>
      <rPr>
        <sz val="9"/>
        <color rgb="FF000000"/>
        <rFont val="Times New Roman"/>
        <family val="1"/>
        <charset val="238"/>
      </rPr>
      <t>A.T.I</t>
    </r>
    <r>
      <rPr>
        <sz val="11"/>
        <color rgb="FF000000"/>
        <rFont val="Times New Roman"/>
        <family val="1"/>
        <charset val="238"/>
      </rPr>
      <t>. de la sjup</t>
    </r>
  </si>
  <si>
    <t>Elaborare documentatie tehnica pentru obtinerea autorizatiei de securitate la incendiu pentru corp cladire nou</t>
  </si>
  <si>
    <t>Amenajare corp cladire spital existent, conform normativelor in vigoare, si extindere corp cladire spital in regim S+P+2E partial Spitalul de Psihiatrie "Sfanta. Maria" Vedea, judetul Arges"</t>
  </si>
  <si>
    <t>Construire grupuri sanitare Parter anexate corpuri existente și modificări de compartimentare interioară str. Industriei, nr.19, Costești, jud.Argeș</t>
  </si>
  <si>
    <t>Proiectare retele apa, canalizare menajera si retele termice in 
subsolul Spitalului de Boli Cronice Calinesti</t>
  </si>
  <si>
    <t xml:space="preserve">Sistematizare verticală și iluminat exterior în incinta Complexului de Servicii Sociale Costești, județul Argeș  </t>
  </si>
  <si>
    <t xml:space="preserve">Proiectare stație rezervă apă 10mc         </t>
  </si>
  <si>
    <t xml:space="preserve">Achiziție și montaj stație rezervă apă    </t>
  </si>
  <si>
    <t>Intocmire expertiza tehnica pentru incadrarea in risc seismic C5-LMP Dragolesti</t>
  </si>
  <si>
    <t>Intocmire expertiza tehnica pentru incadrarea in risc seismic aferenta cladirilor C9, C10, C12 - CIA Bascovele</t>
  </si>
  <si>
    <t>Intocmire  documentatie in vederea obtinerii unui punct de vedere /negatie al ISU Arges privind constructiile C11+C12 - CIA Bascovele</t>
  </si>
  <si>
    <t>Servicii de proiectare privind întocmirea documentației pentru obținerea punctului de vedere privind necesitatea avizului/ autorizației de securitate la incendiu pentru obiectivul Centrul de Servicii de Recuperare Neuromotorie de Tip Ambulatoriu Mioveni (CSRNAMioveni)</t>
  </si>
  <si>
    <t xml:space="preserve">Izolație fonică a pompei de căldură existentă        </t>
  </si>
  <si>
    <t>Achiziție ușă metalică antifoc</t>
  </si>
  <si>
    <t>Proiectare sistem de securitate căsuțele nr.62,62A, 62B</t>
  </si>
  <si>
    <t xml:space="preserve">Achiziție și montaj sistem supraveghere video căsuțele nr.  62,62A, 62B                                                          </t>
  </si>
  <si>
    <t xml:space="preserve">Achiziție și montaj sistem de alarmare la efracție căsuțele nr.62,62A, 62B                                                            </t>
  </si>
  <si>
    <t xml:space="preserve">Proiectare sistem de securitate căsuțele nr.65B  -65C          </t>
  </si>
  <si>
    <t xml:space="preserve">Achiziție și montaj sistem supraveghere video căsuțele nr. 65B  - 65C                                                                </t>
  </si>
  <si>
    <t xml:space="preserve">Achiziție și montaj sistem de alarmare la efracție căsuțele nr. 65B  - 65C                                                                </t>
  </si>
  <si>
    <t xml:space="preserve">Proiectare sistem de securitate                                       </t>
  </si>
  <si>
    <t xml:space="preserve">Achiziție și montaj sistem supraveghere video              </t>
  </si>
  <si>
    <t xml:space="preserve">Achiziție și montaj sistem de alarmare la efracție          </t>
  </si>
  <si>
    <t xml:space="preserve">Proiectare  hidrant exterior     </t>
  </si>
  <si>
    <t xml:space="preserve">Achiziție și montaj hidrant exterior                        </t>
  </si>
  <si>
    <t xml:space="preserve">Inlocuire distribuție apă caldă și rece din subsolul clădirii, inclusiv coloanele                                            </t>
  </si>
  <si>
    <t xml:space="preserve">Achiziție și montaj balustradă inox                        </t>
  </si>
  <si>
    <t xml:space="preserve">Achiziție si montaj rețea  IT   </t>
  </si>
  <si>
    <t xml:space="preserve">Proiectare  rețea  IT      </t>
  </si>
  <si>
    <t>Proiecte  FEN</t>
  </si>
  <si>
    <t>Proiectul regional de dezvoltare a infrastructurii de apa si apa uzata din judetul Arges, in perioada 2021-2027 Cod SMIS 338635</t>
  </si>
  <si>
    <t>Program de Dezvoltare Regionala</t>
  </si>
  <si>
    <t>Proiecte cu finantare FEN</t>
  </si>
  <si>
    <t>Modernizare DJ 679: Păduroiu (DN67B) - Lipia – Popești - Lunca Corbului – Pădureți – Ciești - Fâlfani - Cotmeana - Malu - Bârla -  Lim. Jud. Olt, km 0+000-48.222; L=47,670km ( Cod proiect 319110)</t>
  </si>
  <si>
    <t>Modernizare DJ 659: Pitești - Bradu - Suseni - Gliganu de Sus - 
Bârlogu - Negrași - Mozăceni - Lim. Jud. Dâmboviţa, km 0+000 - 58+320, L = 58,320 km" cod SMIS 319143</t>
  </si>
  <si>
    <t>Pod peste raul Neajlov, in satul Silistea, comuna Cateasca, judetul Arges</t>
  </si>
  <si>
    <t>Modernizare DJ 703G Șuici (DJ703H)-Ianculești-lim.jud. Vâlcea, km 14+000 - km 16+922, L=2,922 km, comuna Șuici</t>
  </si>
  <si>
    <t>Modernizare DJ 731 B, sate Sămara şi Metofu, Km 1+603 – Km 3+732, în comuna Poiana Lacului, L=2,129 km</t>
  </si>
  <si>
    <t xml:space="preserve">Modernizare DJ732 C Bughea de Jos - Malu - Godeni, Km 7+165 – Km 8+913, L= 1,748 Km </t>
  </si>
  <si>
    <t xml:space="preserve">Modernizare DJ 679 C lzvoru - Mozăceni Km 12+489 - Km 21+688 , L = 9,199 Km </t>
  </si>
  <si>
    <t>Modernizare DJ 703 B Morărești - Uda, Km 16+200 - Km 17+899, în Comuna Uda, L=1,699 km</t>
  </si>
  <si>
    <t xml:space="preserve">Modernizare DJ 703 H Sălătrucu-Vâlcea, Km 25+200 - Km 27+202,65 și km 28+520 - km 29+863, L = 3345,65 m </t>
  </si>
  <si>
    <t>Modernizare DJ 739 Bârzeşti (DN 73 D) – Negrești – Zgripcești – Beleți, km 0+582 - Km 2+408,  L=1,826 Km, în Comuna Vulturești</t>
  </si>
  <si>
    <t>Modernizare DJ703E Pitești (DN67B) – Băbana – Cocu, km 2+237 – km 19+911, L=17.674 m</t>
  </si>
  <si>
    <t>Modernizare DJ 704 G Cicanesti - Suici (DJ 703H ), Km 9+532 -  Km 13+435, L=3,903 Km</t>
  </si>
  <si>
    <t>Obiective de investitii in continuare</t>
  </si>
  <si>
    <t>Modernizare drum județean DJ 678 E Teodorești (DJ 703 –km 13+339) –Cotu – Lim. Jud. Valcea, km 1+200-km - 3+000, L = 1,8 km, comuna Cuca, jud. Argeș</t>
  </si>
  <si>
    <t>Pod peste râul Argeş pe DJ 703H, Curtea de Argeș - Valea Danului</t>
  </si>
  <si>
    <t>Obiective de investitii noi</t>
  </si>
  <si>
    <t>Modernizare DJ 737 Mățău - Cocenești- Boteni, km 13+796-15+181,  L=1,385 km, comuna Boteni, județul Argeș</t>
  </si>
  <si>
    <t>Modernizare drum județean DJ 703 Morărești – Cuca - Ciomăgești – lim.jud.Olt, km 16+600 - 19 +100, L= 2,5 km, comuna Ciomăgești, jud..Argeș</t>
  </si>
  <si>
    <t>Modernizare DJ 704 E Cotmeana – Poienarii de Argeș, km 10+500 – 13+600, L = 3,1 km, comuna Cotmeana, județul Argeș</t>
  </si>
  <si>
    <t>Refacere si consolidare DJ741, km 3+200, partea stanga, oras Stefanesti, judetul Arges</t>
  </si>
  <si>
    <t xml:space="preserve"> Elaborare Studiu de Fezabilitate pentru obiectivul de investitii "Drum expres A1 - Pitesti - Mioveni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</si>
</sst>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b/>
      <sz val="12"/>
      <name val="Times New Roman"/>
      <family val="1"/>
      <charset val="238"/>
    </font>
    <font>
      <b/>
      <sz val="10"/>
      <name val="Arial"/>
      <family val="2"/>
      <charset val="238"/>
    </font>
    <font>
      <sz val="8"/>
      <name val="Arial"/>
      <family val="2"/>
      <charset val="238"/>
    </font>
    <font>
      <b/>
      <sz val="14"/>
      <name val="Times New Roman"/>
      <family val="1"/>
      <charset val="238"/>
    </font>
    <font>
      <sz val="10"/>
      <name val="Times New Roman"/>
      <family val="1"/>
      <charset val="238"/>
    </font>
    <font>
      <sz val="8"/>
      <name val="Times New Roman"/>
      <family val="1"/>
      <charset val="238"/>
    </font>
    <font>
      <b/>
      <sz val="11"/>
      <name val="Times New Roman"/>
      <family val="1"/>
      <charset val="238"/>
    </font>
    <font>
      <sz val="10"/>
      <name val="Arial"/>
      <family val="2"/>
    </font>
    <font>
      <sz val="11"/>
      <color theme="1"/>
      <name val="Calibri"/>
      <family val="2"/>
      <scheme val="minor"/>
    </font>
    <font>
      <sz val="11"/>
      <name val="Times New Roman"/>
      <family val="1"/>
      <charset val="238"/>
    </font>
    <font>
      <sz val="11"/>
      <color rgb="FF006100"/>
      <name val="Calibri"/>
      <family val="2"/>
      <charset val="238"/>
      <scheme val="minor"/>
    </font>
    <font>
      <b/>
      <sz val="12"/>
      <name val="Times New Roman"/>
      <family val="1"/>
    </font>
    <font>
      <sz val="12"/>
      <name val="Times New Roman"/>
      <family val="1"/>
      <charset val="238"/>
    </font>
    <font>
      <b/>
      <u/>
      <sz val="12"/>
      <name val="Times New Roman"/>
      <family val="1"/>
      <charset val="238"/>
    </font>
    <font>
      <sz val="12"/>
      <name val="Arial"/>
      <family val="2"/>
      <charset val="238"/>
    </font>
    <font>
      <sz val="12"/>
      <color theme="1"/>
      <name val="Times New Roman"/>
      <family val="1"/>
      <charset val="238"/>
    </font>
    <font>
      <b/>
      <sz val="12"/>
      <color theme="1"/>
      <name val="Times New Roman"/>
      <family val="1"/>
      <charset val="238"/>
    </font>
    <font>
      <b/>
      <sz val="12"/>
      <color rgb="FFFF0000"/>
      <name val="Times New Roman"/>
      <family val="1"/>
      <charset val="238"/>
    </font>
    <font>
      <u/>
      <sz val="12"/>
      <name val="Times New Roman"/>
      <family val="1"/>
      <charset val="238"/>
    </font>
    <font>
      <sz val="11"/>
      <color rgb="FF000000"/>
      <name val="Times New Roman"/>
      <family val="1"/>
      <charset val="238"/>
    </font>
    <font>
      <sz val="12"/>
      <color rgb="FF000000"/>
      <name val="Times New Roman"/>
      <family val="1"/>
      <charset val="238"/>
    </font>
    <font>
      <sz val="9"/>
      <color rgb="FF000000"/>
      <name val="Times New Roman"/>
      <family val="1"/>
      <charset val="238"/>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C6EFCE"/>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3">
    <xf numFmtId="0" fontId="0" fillId="0" borderId="0"/>
    <xf numFmtId="0" fontId="3" fillId="0" borderId="0"/>
    <xf numFmtId="0" fontId="2" fillId="0" borderId="0"/>
    <xf numFmtId="0" fontId="2" fillId="0" borderId="0"/>
    <xf numFmtId="0" fontId="3" fillId="0" borderId="0"/>
    <xf numFmtId="0" fontId="2" fillId="0" borderId="0"/>
    <xf numFmtId="0" fontId="11" fillId="0" borderId="0"/>
    <xf numFmtId="0" fontId="12" fillId="0" borderId="0"/>
    <xf numFmtId="0" fontId="3" fillId="0" borderId="0"/>
    <xf numFmtId="0" fontId="2" fillId="0" borderId="0"/>
    <xf numFmtId="0" fontId="14" fillId="5" borderId="0" applyNumberFormat="0" applyBorder="0" applyAlignment="0" applyProtection="0"/>
    <xf numFmtId="0" fontId="3" fillId="0" borderId="0"/>
    <xf numFmtId="0" fontId="1" fillId="0" borderId="0"/>
  </cellStyleXfs>
  <cellXfs count="113">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wrapText="1"/>
    </xf>
    <xf numFmtId="4" fontId="4" fillId="2" borderId="0" xfId="0" applyNumberFormat="1"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4" fillId="0" borderId="0" xfId="0" applyFont="1" applyAlignment="1">
      <alignment horizontal="right" vertical="center"/>
    </xf>
    <xf numFmtId="4" fontId="7" fillId="2" borderId="0" xfId="0" applyNumberFormat="1" applyFont="1" applyFill="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right" vertical="center"/>
    </xf>
    <xf numFmtId="0" fontId="0" fillId="0" borderId="0" xfId="0" applyAlignment="1">
      <alignment horizontal="center" vertical="center"/>
    </xf>
    <xf numFmtId="0" fontId="4" fillId="4" borderId="1" xfId="0" applyFont="1" applyFill="1" applyBorder="1" applyAlignment="1">
      <alignment vertical="center"/>
    </xf>
    <xf numFmtId="0" fontId="4" fillId="4" borderId="1" xfId="0" applyFont="1" applyFill="1" applyBorder="1" applyAlignment="1">
      <alignment horizontal="center" vertical="center"/>
    </xf>
    <xf numFmtId="4" fontId="4" fillId="4" borderId="1" xfId="0" applyNumberFormat="1" applyFont="1" applyFill="1" applyBorder="1" applyAlignment="1">
      <alignment vertical="center"/>
    </xf>
    <xf numFmtId="0" fontId="15" fillId="7" borderId="1" xfId="0" applyFont="1" applyFill="1" applyBorder="1" applyAlignment="1">
      <alignment vertical="center"/>
    </xf>
    <xf numFmtId="0" fontId="4" fillId="2" borderId="1" xfId="0" applyFont="1" applyFill="1" applyBorder="1" applyAlignment="1">
      <alignment horizontal="center" vertical="center"/>
    </xf>
    <xf numFmtId="4" fontId="4" fillId="2" borderId="1" xfId="0" applyNumberFormat="1" applyFont="1" applyFill="1" applyBorder="1" applyAlignment="1">
      <alignment vertical="center"/>
    </xf>
    <xf numFmtId="0" fontId="16" fillId="0" borderId="1" xfId="0" applyFont="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xf>
    <xf numFmtId="4" fontId="4" fillId="3" borderId="1" xfId="0" applyNumberFormat="1" applyFont="1" applyFill="1" applyBorder="1" applyAlignment="1">
      <alignment vertical="center"/>
    </xf>
    <xf numFmtId="0" fontId="16" fillId="2" borderId="1" xfId="0" applyFont="1" applyFill="1" applyBorder="1" applyAlignment="1">
      <alignment vertical="center"/>
    </xf>
    <xf numFmtId="0" fontId="16" fillId="2" borderId="1" xfId="0" applyFont="1" applyFill="1" applyBorder="1" applyAlignment="1">
      <alignment horizontal="center" vertical="center"/>
    </xf>
    <xf numFmtId="4" fontId="16" fillId="2" borderId="1" xfId="0" applyNumberFormat="1" applyFont="1" applyFill="1" applyBorder="1" applyAlignment="1">
      <alignment vertical="center"/>
    </xf>
    <xf numFmtId="0" fontId="4" fillId="6" borderId="1" xfId="0" applyFont="1" applyFill="1" applyBorder="1" applyAlignment="1">
      <alignment horizontal="left" vertical="center" wrapText="1"/>
    </xf>
    <xf numFmtId="0" fontId="4" fillId="6" borderId="1" xfId="0" applyFont="1" applyFill="1" applyBorder="1" applyAlignment="1">
      <alignment horizontal="center" vertical="center"/>
    </xf>
    <xf numFmtId="4" fontId="4" fillId="6" borderId="1" xfId="0" applyNumberFormat="1" applyFont="1" applyFill="1" applyBorder="1" applyAlignment="1">
      <alignment vertical="center"/>
    </xf>
    <xf numFmtId="4" fontId="4" fillId="0" borderId="1" xfId="0" applyNumberFormat="1" applyFont="1" applyBorder="1" applyAlignment="1">
      <alignment vertical="center"/>
    </xf>
    <xf numFmtId="4" fontId="16" fillId="0" borderId="1" xfId="0" applyNumberFormat="1" applyFont="1" applyBorder="1" applyAlignment="1">
      <alignment vertical="center"/>
    </xf>
    <xf numFmtId="0" fontId="4" fillId="3" borderId="1" xfId="0" applyFont="1" applyFill="1" applyBorder="1" applyAlignment="1">
      <alignment horizontal="left" vertical="center" wrapText="1"/>
    </xf>
    <xf numFmtId="4" fontId="4" fillId="3" borderId="2" xfId="0" applyNumberFormat="1" applyFont="1" applyFill="1" applyBorder="1" applyAlignment="1">
      <alignment vertical="center"/>
    </xf>
    <xf numFmtId="0" fontId="4" fillId="6" borderId="1" xfId="0" applyFont="1" applyFill="1" applyBorder="1" applyAlignment="1">
      <alignment vertical="center" wrapText="1"/>
    </xf>
    <xf numFmtId="4" fontId="4" fillId="6" borderId="2" xfId="0" applyNumberFormat="1" applyFont="1" applyFill="1" applyBorder="1" applyAlignment="1">
      <alignment vertical="center"/>
    </xf>
    <xf numFmtId="4" fontId="4" fillId="2" borderId="2" xfId="0" applyNumberFormat="1" applyFont="1" applyFill="1" applyBorder="1" applyAlignment="1">
      <alignment vertical="center"/>
    </xf>
    <xf numFmtId="4" fontId="16" fillId="2" borderId="2" xfId="0" applyNumberFormat="1" applyFont="1" applyFill="1" applyBorder="1" applyAlignment="1">
      <alignment vertical="center"/>
    </xf>
    <xf numFmtId="0" fontId="4" fillId="6" borderId="0" xfId="0" applyFont="1" applyFill="1" applyAlignment="1">
      <alignment vertical="center"/>
    </xf>
    <xf numFmtId="0" fontId="4" fillId="0" borderId="1" xfId="0" applyFont="1" applyBorder="1" applyAlignment="1">
      <alignment vertical="center"/>
    </xf>
    <xf numFmtId="0" fontId="4" fillId="3" borderId="1" xfId="0" applyFont="1" applyFill="1" applyBorder="1" applyAlignment="1">
      <alignment vertical="center"/>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4" fillId="6" borderId="1" xfId="0" applyFont="1" applyFill="1" applyBorder="1" applyAlignment="1">
      <alignment vertical="center"/>
    </xf>
    <xf numFmtId="4" fontId="16" fillId="0" borderId="2" xfId="0" applyNumberFormat="1" applyFont="1" applyBorder="1" applyAlignment="1">
      <alignment vertical="center"/>
    </xf>
    <xf numFmtId="4" fontId="4" fillId="0" borderId="2" xfId="0" applyNumberFormat="1" applyFont="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4" fillId="3" borderId="1" xfId="0" applyFont="1" applyFill="1" applyBorder="1" applyAlignment="1">
      <alignment vertical="center" wrapText="1"/>
    </xf>
    <xf numFmtId="0" fontId="19" fillId="0" borderId="1" xfId="0" applyFont="1" applyBorder="1" applyAlignment="1">
      <alignment vertical="center" wrapText="1"/>
    </xf>
    <xf numFmtId="0" fontId="4" fillId="8" borderId="1" xfId="0" applyFont="1" applyFill="1" applyBorder="1"/>
    <xf numFmtId="0" fontId="19" fillId="2" borderId="1" xfId="0" applyFont="1" applyFill="1" applyBorder="1" applyAlignment="1">
      <alignment horizontal="left" wrapText="1"/>
    </xf>
    <xf numFmtId="0" fontId="19" fillId="0" borderId="1" xfId="0" applyFont="1" applyBorder="1" applyAlignment="1">
      <alignment horizontal="left" wrapText="1"/>
    </xf>
    <xf numFmtId="0" fontId="19" fillId="0" borderId="1" xfId="11" applyFont="1" applyBorder="1" applyAlignment="1">
      <alignment horizontal="left" vertical="top" wrapText="1"/>
    </xf>
    <xf numFmtId="0" fontId="16" fillId="0" borderId="1" xfId="11" applyFont="1" applyBorder="1" applyAlignment="1">
      <alignment horizontal="left" vertical="top" wrapText="1"/>
    </xf>
    <xf numFmtId="0" fontId="4" fillId="7" borderId="1" xfId="0" applyFont="1" applyFill="1" applyBorder="1" applyAlignment="1">
      <alignment horizontal="center" vertical="center"/>
    </xf>
    <xf numFmtId="4" fontId="4" fillId="7" borderId="1" xfId="0" applyNumberFormat="1" applyFont="1" applyFill="1" applyBorder="1" applyAlignment="1">
      <alignment vertical="center"/>
    </xf>
    <xf numFmtId="0" fontId="13" fillId="0" borderId="1" xfId="0" applyFont="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xf>
    <xf numFmtId="0" fontId="13" fillId="0" borderId="1" xfId="0" applyFont="1" applyBorder="1"/>
    <xf numFmtId="0" fontId="10" fillId="7" borderId="1" xfId="0" applyFont="1" applyFill="1" applyBorder="1" applyAlignment="1">
      <alignment vertical="center" wrapText="1"/>
    </xf>
    <xf numFmtId="0" fontId="13" fillId="7" borderId="1" xfId="0" applyFont="1" applyFill="1" applyBorder="1" applyAlignment="1">
      <alignment horizontal="center"/>
    </xf>
    <xf numFmtId="0" fontId="16" fillId="0" borderId="1" xfId="10" applyFont="1" applyFill="1" applyBorder="1" applyAlignment="1">
      <alignment horizontal="left" vertical="center" wrapText="1"/>
    </xf>
    <xf numFmtId="2" fontId="16" fillId="0" borderId="1" xfId="10" applyNumberFormat="1" applyFont="1" applyFill="1" applyBorder="1" applyAlignment="1">
      <alignment horizontal="center" vertical="center" wrapText="1"/>
    </xf>
    <xf numFmtId="4" fontId="21" fillId="0" borderId="1" xfId="0" applyNumberFormat="1" applyFont="1" applyBorder="1" applyAlignment="1">
      <alignment vertical="center"/>
    </xf>
    <xf numFmtId="4" fontId="21" fillId="2" borderId="1" xfId="0" applyNumberFormat="1" applyFont="1" applyFill="1" applyBorder="1" applyAlignment="1">
      <alignment vertical="center"/>
    </xf>
    <xf numFmtId="0" fontId="16" fillId="2" borderId="1" xfId="1" applyFont="1" applyFill="1" applyBorder="1" applyAlignment="1">
      <alignment horizontal="left" wrapText="1"/>
    </xf>
    <xf numFmtId="4" fontId="4" fillId="8" borderId="1" xfId="0" applyNumberFormat="1" applyFont="1" applyFill="1" applyBorder="1" applyAlignment="1">
      <alignment vertical="center"/>
    </xf>
    <xf numFmtId="4" fontId="19" fillId="0" borderId="1" xfId="0" applyNumberFormat="1" applyFont="1" applyBorder="1" applyAlignment="1">
      <alignment vertical="center"/>
    </xf>
    <xf numFmtId="4" fontId="16" fillId="2" borderId="1" xfId="12" applyNumberFormat="1" applyFont="1" applyFill="1" applyBorder="1" applyAlignment="1">
      <alignment wrapText="1"/>
    </xf>
    <xf numFmtId="4" fontId="16" fillId="2" borderId="1" xfId="1" applyNumberFormat="1" applyFont="1" applyFill="1" applyBorder="1" applyAlignment="1">
      <alignment horizontal="right"/>
    </xf>
    <xf numFmtId="4" fontId="16" fillId="2" borderId="1" xfId="1" applyNumberFormat="1" applyFont="1" applyFill="1" applyBorder="1" applyAlignment="1">
      <alignment horizontal="left" wrapText="1"/>
    </xf>
    <xf numFmtId="4" fontId="16" fillId="2" borderId="1" xfId="1" applyNumberFormat="1" applyFont="1" applyFill="1" applyBorder="1" applyAlignment="1">
      <alignment wrapText="1"/>
    </xf>
    <xf numFmtId="2" fontId="16" fillId="0" borderId="1" xfId="0" applyNumberFormat="1" applyFont="1" applyBorder="1" applyAlignment="1">
      <alignment wrapText="1"/>
    </xf>
    <xf numFmtId="4" fontId="16" fillId="0" borderId="1" xfId="1" applyNumberFormat="1" applyFont="1" applyBorder="1" applyAlignment="1">
      <alignment horizontal="right"/>
    </xf>
    <xf numFmtId="2" fontId="16" fillId="2" borderId="1" xfId="0" applyNumberFormat="1" applyFont="1" applyFill="1" applyBorder="1" applyAlignment="1">
      <alignment wrapText="1"/>
    </xf>
    <xf numFmtId="2" fontId="16" fillId="0" borderId="1" xfId="0" applyNumberFormat="1" applyFont="1" applyBorder="1" applyAlignment="1">
      <alignment horizontal="left" wrapText="1"/>
    </xf>
    <xf numFmtId="0" fontId="16" fillId="0" borderId="1" xfId="0" applyFont="1" applyBorder="1"/>
    <xf numFmtId="0" fontId="4" fillId="8" borderId="1" xfId="0" applyFont="1" applyFill="1" applyBorder="1" applyAlignment="1">
      <alignment wrapText="1"/>
    </xf>
    <xf numFmtId="4" fontId="16" fillId="8" borderId="1" xfId="0" applyNumberFormat="1" applyFont="1" applyFill="1" applyBorder="1" applyAlignment="1">
      <alignment vertical="center"/>
    </xf>
    <xf numFmtId="0" fontId="4" fillId="8" borderId="1" xfId="0" applyFont="1" applyFill="1" applyBorder="1" applyAlignment="1">
      <alignment vertical="center"/>
    </xf>
    <xf numFmtId="4" fontId="20" fillId="8" borderId="1" xfId="0" applyNumberFormat="1" applyFont="1" applyFill="1" applyBorder="1" applyAlignment="1">
      <alignment vertical="center"/>
    </xf>
    <xf numFmtId="0" fontId="4" fillId="8" borderId="1" xfId="0" applyFont="1" applyFill="1" applyBorder="1" applyAlignment="1">
      <alignment vertical="center" wrapText="1"/>
    </xf>
    <xf numFmtId="0" fontId="16" fillId="2" borderId="1" xfId="1" applyFont="1" applyFill="1" applyBorder="1"/>
    <xf numFmtId="0" fontId="19" fillId="2" borderId="1" xfId="11" applyFont="1" applyFill="1" applyBorder="1" applyAlignment="1">
      <alignment horizontal="left" vertical="center" wrapText="1"/>
    </xf>
    <xf numFmtId="4" fontId="19" fillId="2" borderId="1" xfId="2" applyNumberFormat="1" applyFont="1" applyFill="1" applyBorder="1"/>
    <xf numFmtId="0" fontId="19" fillId="2" borderId="1" xfId="0" applyFont="1" applyFill="1" applyBorder="1" applyAlignment="1">
      <alignment horizontal="left" vertical="center" wrapText="1"/>
    </xf>
    <xf numFmtId="0" fontId="19" fillId="0" borderId="1" xfId="0" applyFont="1" applyBorder="1" applyAlignment="1">
      <alignment horizontal="left" vertical="center" wrapText="1"/>
    </xf>
    <xf numFmtId="4" fontId="19" fillId="0" borderId="1" xfId="2" applyNumberFormat="1" applyFont="1" applyBorder="1"/>
    <xf numFmtId="0" fontId="4" fillId="6" borderId="2" xfId="0" applyFont="1" applyFill="1" applyBorder="1" applyAlignment="1">
      <alignment horizontal="center" vertical="center"/>
    </xf>
    <xf numFmtId="0" fontId="4" fillId="0" borderId="1" xfId="0" applyFont="1" applyBorder="1" applyAlignment="1">
      <alignment horizontal="left" vertical="center"/>
    </xf>
    <xf numFmtId="0" fontId="10" fillId="2" borderId="1" xfId="0" applyFont="1" applyFill="1" applyBorder="1"/>
    <xf numFmtId="0" fontId="4" fillId="0" borderId="1" xfId="0" applyFont="1" applyBorder="1" applyAlignment="1">
      <alignment wrapText="1"/>
    </xf>
    <xf numFmtId="0" fontId="17" fillId="4" borderId="1" xfId="0" applyFont="1" applyFill="1" applyBorder="1" applyAlignment="1">
      <alignment vertical="center"/>
    </xf>
    <xf numFmtId="0" fontId="17" fillId="4" borderId="1" xfId="0" applyFont="1" applyFill="1" applyBorder="1" applyAlignment="1">
      <alignment horizontal="center" vertical="center"/>
    </xf>
    <xf numFmtId="4" fontId="17" fillId="4" borderId="1" xfId="0" applyNumberFormat="1" applyFont="1" applyFill="1" applyBorder="1" applyAlignment="1">
      <alignment vertical="center"/>
    </xf>
    <xf numFmtId="0" fontId="20" fillId="8" borderId="2" xfId="0" applyFont="1" applyFill="1" applyBorder="1" applyAlignment="1">
      <alignment vertical="center" wrapText="1"/>
    </xf>
    <xf numFmtId="4" fontId="20" fillId="8" borderId="2" xfId="0" applyNumberFormat="1" applyFont="1" applyFill="1" applyBorder="1" applyAlignment="1">
      <alignment vertical="center"/>
    </xf>
    <xf numFmtId="0" fontId="23" fillId="0" borderId="1" xfId="0" applyFont="1" applyBorder="1" applyAlignment="1">
      <alignment vertical="center"/>
    </xf>
    <xf numFmtId="0" fontId="24" fillId="9" borderId="1" xfId="0" applyFont="1" applyFill="1" applyBorder="1" applyAlignment="1">
      <alignment vertical="center" wrapText="1"/>
    </xf>
    <xf numFmtId="4" fontId="24" fillId="9" borderId="1" xfId="0" applyNumberFormat="1" applyFont="1" applyFill="1" applyBorder="1" applyAlignment="1">
      <alignment horizontal="right" vertical="center"/>
    </xf>
    <xf numFmtId="0" fontId="16" fillId="2" borderId="1" xfId="0" applyFont="1" applyFill="1" applyBorder="1" applyAlignment="1">
      <alignment vertical="center" wrapText="1"/>
    </xf>
    <xf numFmtId="4" fontId="19" fillId="2" borderId="1" xfId="0" applyNumberFormat="1" applyFont="1" applyFill="1" applyBorder="1"/>
    <xf numFmtId="4" fontId="16" fillId="8" borderId="1" xfId="1" applyNumberFormat="1" applyFont="1" applyFill="1" applyBorder="1" applyAlignment="1">
      <alignment horizontal="right"/>
    </xf>
    <xf numFmtId="0" fontId="5"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right" vertical="center"/>
    </xf>
  </cellXfs>
  <cellStyles count="13">
    <cellStyle name="Bun" xfId="10" builtinId="26"/>
    <cellStyle name="Normal" xfId="0" builtinId="0"/>
    <cellStyle name="Normal 10" xfId="12" xr:uid="{AF5C4C3F-6CEF-4822-AA69-747AC979B2D3}"/>
    <cellStyle name="Normal 2" xfId="6" xr:uid="{00000000-0005-0000-0000-000002000000}"/>
    <cellStyle name="Normal 3" xfId="7" xr:uid="{00000000-0005-0000-0000-000003000000}"/>
    <cellStyle name="Normal 3 2 2" xfId="8" xr:uid="{00000000-0005-0000-0000-000004000000}"/>
    <cellStyle name="Normal 3 2 2 2" xfId="1" xr:uid="{00000000-0005-0000-0000-000005000000}"/>
    <cellStyle name="Normal 4" xfId="4" xr:uid="{00000000-0005-0000-0000-000006000000}"/>
    <cellStyle name="Normal 5" xfId="9" xr:uid="{00000000-0005-0000-0000-000007000000}"/>
    <cellStyle name="Normal 5 4" xfId="2" xr:uid="{00000000-0005-0000-0000-000008000000}"/>
    <cellStyle name="Normal 5 4 4 2 2" xfId="5" xr:uid="{00000000-0005-0000-0000-000009000000}"/>
    <cellStyle name="Normal 7 2 2" xfId="3" xr:uid="{00000000-0005-0000-0000-00000A000000}"/>
    <cellStyle name="Normal_Anexa F 140 146 10.07" xfId="11" xr:uid="{7EE2B0FB-ADEC-4F1E-A8DD-EC45FC48E8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97"/>
  <sheetViews>
    <sheetView tabSelected="1" topLeftCell="A45" zoomScale="98" zoomScaleNormal="98" workbookViewId="0">
      <selection activeCell="H56" sqref="H56:H57"/>
    </sheetView>
  </sheetViews>
  <sheetFormatPr defaultColWidth="9.140625" defaultRowHeight="12.75"/>
  <cols>
    <col min="1" max="1" width="55.7109375" style="10" customWidth="1"/>
    <col min="2" max="2" width="14.85546875" style="9" customWidth="1"/>
    <col min="3" max="3" width="16.140625" style="10" customWidth="1"/>
    <col min="4" max="4" width="12" style="10" customWidth="1"/>
    <col min="5" max="16384" width="9.140625" style="10"/>
  </cols>
  <sheetData>
    <row r="1" spans="1:4" s="8" customFormat="1" ht="15.75">
      <c r="A1" s="6" t="s">
        <v>0</v>
      </c>
      <c r="B1" s="7"/>
      <c r="C1" s="110" t="s">
        <v>1</v>
      </c>
      <c r="D1" s="110"/>
    </row>
    <row r="2" spans="1:4" ht="15.75">
      <c r="A2" s="7" t="s">
        <v>2</v>
      </c>
      <c r="B2" s="112" t="s">
        <v>3</v>
      </c>
      <c r="C2" s="112"/>
      <c r="D2" s="112"/>
    </row>
    <row r="3" spans="1:4" ht="18" customHeight="1">
      <c r="A3" s="6" t="s">
        <v>4</v>
      </c>
      <c r="B3" s="11"/>
    </row>
    <row r="4" spans="1:4" ht="18" customHeight="1">
      <c r="A4" s="6"/>
      <c r="B4" s="11"/>
    </row>
    <row r="5" spans="1:4" ht="18" customHeight="1">
      <c r="A5" s="111" t="s">
        <v>5</v>
      </c>
      <c r="B5" s="111"/>
      <c r="C5" s="111"/>
      <c r="D5" s="111"/>
    </row>
    <row r="6" spans="1:4" ht="18" customHeight="1">
      <c r="A6" s="111" t="s">
        <v>6</v>
      </c>
      <c r="B6" s="111"/>
      <c r="C6" s="111"/>
      <c r="D6" s="111"/>
    </row>
    <row r="7" spans="1:4" ht="18" customHeight="1">
      <c r="A7" s="12"/>
      <c r="B7" s="13"/>
      <c r="C7" s="14"/>
      <c r="D7" s="14"/>
    </row>
    <row r="8" spans="1:4" ht="11.25" customHeight="1">
      <c r="A8" s="15"/>
      <c r="B8" s="16"/>
      <c r="D8" s="17" t="s">
        <v>7</v>
      </c>
    </row>
    <row r="9" spans="1:4" ht="63.75" customHeight="1">
      <c r="A9" s="1" t="s">
        <v>8</v>
      </c>
      <c r="B9" s="2" t="s">
        <v>9</v>
      </c>
      <c r="C9" s="2" t="s">
        <v>10</v>
      </c>
      <c r="D9" s="2" t="s">
        <v>11</v>
      </c>
    </row>
    <row r="10" spans="1:4" ht="22.5" customHeight="1">
      <c r="A10" s="18" t="s">
        <v>12</v>
      </c>
      <c r="B10" s="19"/>
      <c r="C10" s="20">
        <f>D10</f>
        <v>0</v>
      </c>
      <c r="D10" s="20">
        <f>D11+D13</f>
        <v>0</v>
      </c>
    </row>
    <row r="11" spans="1:4" ht="22.5" hidden="1" customHeight="1">
      <c r="A11" s="21" t="s">
        <v>13</v>
      </c>
      <c r="B11" s="60"/>
      <c r="C11" s="61">
        <f>D11</f>
        <v>0</v>
      </c>
      <c r="D11" s="61">
        <f>D12</f>
        <v>0</v>
      </c>
    </row>
    <row r="12" spans="1:4" ht="32.65" hidden="1" customHeight="1">
      <c r="A12" s="63"/>
      <c r="B12" s="64"/>
      <c r="C12" s="70"/>
      <c r="D12" s="71"/>
    </row>
    <row r="13" spans="1:4" ht="22.5" hidden="1" customHeight="1">
      <c r="A13" s="66" t="s">
        <v>14</v>
      </c>
      <c r="B13" s="67"/>
      <c r="C13" s="61">
        <f>D13</f>
        <v>0</v>
      </c>
      <c r="D13" s="61">
        <f>D14</f>
        <v>0</v>
      </c>
    </row>
    <row r="14" spans="1:4" ht="22.5" hidden="1" customHeight="1">
      <c r="A14" s="65"/>
      <c r="B14" s="62"/>
      <c r="C14" s="70"/>
      <c r="D14" s="71"/>
    </row>
    <row r="15" spans="1:4" ht="22.5" customHeight="1">
      <c r="A15" s="18" t="s">
        <v>15</v>
      </c>
      <c r="B15" s="19"/>
      <c r="C15" s="20">
        <f>D15</f>
        <v>73818</v>
      </c>
      <c r="D15" s="20">
        <f>D16+D26+D30+D46+D59+D66+D70</f>
        <v>73818</v>
      </c>
    </row>
    <row r="16" spans="1:4" ht="22.5" customHeight="1">
      <c r="A16" s="25" t="s">
        <v>16</v>
      </c>
      <c r="B16" s="26" t="s">
        <v>17</v>
      </c>
      <c r="C16" s="27">
        <f t="shared" ref="C16:C83" si="0">D16</f>
        <v>5526</v>
      </c>
      <c r="D16" s="27">
        <f>D19+D21</f>
        <v>5526</v>
      </c>
    </row>
    <row r="17" spans="1:4" ht="0.75" customHeight="1">
      <c r="A17" s="3" t="s">
        <v>13</v>
      </c>
      <c r="B17" s="22"/>
      <c r="C17" s="20">
        <f t="shared" si="0"/>
        <v>0</v>
      </c>
      <c r="D17" s="23">
        <f>D18</f>
        <v>0</v>
      </c>
    </row>
    <row r="18" spans="1:4" ht="22.5" hidden="1" customHeight="1">
      <c r="A18" s="28" t="s">
        <v>18</v>
      </c>
      <c r="B18" s="29">
        <v>20</v>
      </c>
      <c r="C18" s="20">
        <f t="shared" si="0"/>
        <v>0</v>
      </c>
      <c r="D18" s="30"/>
    </row>
    <row r="19" spans="1:4" ht="22.5" customHeight="1">
      <c r="A19" s="3" t="s">
        <v>14</v>
      </c>
      <c r="B19" s="29"/>
      <c r="C19" s="34">
        <f t="shared" si="0"/>
        <v>4090</v>
      </c>
      <c r="D19" s="23">
        <f>D20</f>
        <v>4090</v>
      </c>
    </row>
    <row r="20" spans="1:4" ht="22.5" customHeight="1">
      <c r="A20" s="68" t="s">
        <v>19</v>
      </c>
      <c r="B20" s="69" t="s">
        <v>20</v>
      </c>
      <c r="C20" s="35">
        <f t="shared" si="0"/>
        <v>4090</v>
      </c>
      <c r="D20" s="35">
        <f>79+1011+3000</f>
        <v>4090</v>
      </c>
    </row>
    <row r="21" spans="1:4" ht="31.9" customHeight="1">
      <c r="A21" s="31" t="s">
        <v>21</v>
      </c>
      <c r="B21" s="32" t="s">
        <v>17</v>
      </c>
      <c r="C21" s="33">
        <f t="shared" si="0"/>
        <v>1436</v>
      </c>
      <c r="D21" s="33">
        <f>D23</f>
        <v>1436</v>
      </c>
    </row>
    <row r="22" spans="1:4" ht="31.9" customHeight="1">
      <c r="A22" s="3" t="s">
        <v>14</v>
      </c>
      <c r="B22" s="1"/>
      <c r="C22" s="34">
        <f t="shared" si="0"/>
        <v>1436</v>
      </c>
      <c r="D22" s="34">
        <f>D23</f>
        <v>1436</v>
      </c>
    </row>
    <row r="23" spans="1:4" ht="32.65" customHeight="1">
      <c r="A23" s="107" t="s">
        <v>22</v>
      </c>
      <c r="B23" s="29" t="s">
        <v>23</v>
      </c>
      <c r="C23" s="34">
        <f t="shared" si="0"/>
        <v>1436</v>
      </c>
      <c r="D23" s="23">
        <f>D24+D25</f>
        <v>1436</v>
      </c>
    </row>
    <row r="24" spans="1:4" ht="22.5" customHeight="1">
      <c r="A24" s="28" t="s">
        <v>24</v>
      </c>
      <c r="B24" s="29" t="s">
        <v>25</v>
      </c>
      <c r="C24" s="35">
        <f t="shared" si="0"/>
        <v>1301</v>
      </c>
      <c r="D24" s="30">
        <v>1301</v>
      </c>
    </row>
    <row r="25" spans="1:4" ht="22.5" customHeight="1">
      <c r="A25" s="28" t="s">
        <v>26</v>
      </c>
      <c r="B25" s="29" t="s">
        <v>27</v>
      </c>
      <c r="C25" s="35">
        <f t="shared" si="0"/>
        <v>135</v>
      </c>
      <c r="D25" s="30">
        <v>135</v>
      </c>
    </row>
    <row r="26" spans="1:4" ht="26.25" customHeight="1">
      <c r="A26" s="36" t="s">
        <v>28</v>
      </c>
      <c r="B26" s="26" t="s">
        <v>29</v>
      </c>
      <c r="C26" s="27">
        <f t="shared" si="0"/>
        <v>2916</v>
      </c>
      <c r="D26" s="37">
        <f>D27</f>
        <v>2916</v>
      </c>
    </row>
    <row r="27" spans="1:4" ht="34.9" customHeight="1">
      <c r="A27" s="38" t="s">
        <v>30</v>
      </c>
      <c r="B27" s="32" t="s">
        <v>31</v>
      </c>
      <c r="C27" s="33">
        <f t="shared" si="0"/>
        <v>2916</v>
      </c>
      <c r="D27" s="39">
        <f>D28</f>
        <v>2916</v>
      </c>
    </row>
    <row r="28" spans="1:4" ht="22.5" customHeight="1">
      <c r="A28" s="3" t="s">
        <v>14</v>
      </c>
      <c r="B28" s="4"/>
      <c r="C28" s="34">
        <f t="shared" si="0"/>
        <v>2916</v>
      </c>
      <c r="D28" s="40">
        <f>D29</f>
        <v>2916</v>
      </c>
    </row>
    <row r="29" spans="1:4" ht="23.25" customHeight="1">
      <c r="A29" s="5" t="s">
        <v>19</v>
      </c>
      <c r="B29" s="4" t="s">
        <v>20</v>
      </c>
      <c r="C29" s="35">
        <f t="shared" si="0"/>
        <v>2916</v>
      </c>
      <c r="D29" s="41">
        <v>2916</v>
      </c>
    </row>
    <row r="30" spans="1:4" ht="22.5" customHeight="1">
      <c r="A30" s="25" t="s">
        <v>32</v>
      </c>
      <c r="B30" s="26" t="s">
        <v>33</v>
      </c>
      <c r="C30" s="27">
        <f t="shared" si="0"/>
        <v>13836</v>
      </c>
      <c r="D30" s="37">
        <f>D34+D37+D40+D43</f>
        <v>13836</v>
      </c>
    </row>
    <row r="31" spans="1:4" ht="22.5" customHeight="1">
      <c r="A31" s="96" t="s">
        <v>34</v>
      </c>
      <c r="B31" s="1" t="s">
        <v>35</v>
      </c>
      <c r="C31" s="34">
        <f>D31</f>
        <v>13836</v>
      </c>
      <c r="D31" s="34">
        <f>D32</f>
        <v>13836</v>
      </c>
    </row>
    <row r="32" spans="1:4" ht="19.899999999999999" customHeight="1">
      <c r="A32" s="97" t="s">
        <v>14</v>
      </c>
      <c r="B32" s="1"/>
      <c r="C32" s="34">
        <f t="shared" ref="C32:C33" si="1">D32</f>
        <v>13836</v>
      </c>
      <c r="D32" s="34">
        <f>D33</f>
        <v>13836</v>
      </c>
    </row>
    <row r="33" spans="1:4" ht="22.5" customHeight="1">
      <c r="A33" s="5" t="s">
        <v>36</v>
      </c>
      <c r="B33" s="4" t="s">
        <v>37</v>
      </c>
      <c r="C33" s="35">
        <f t="shared" si="1"/>
        <v>13836</v>
      </c>
      <c r="D33" s="35">
        <f>D34+D37+D40+D43</f>
        <v>13836</v>
      </c>
    </row>
    <row r="34" spans="1:4" ht="22.5" customHeight="1">
      <c r="A34" s="42" t="s">
        <v>38</v>
      </c>
      <c r="B34" s="95" t="s">
        <v>35</v>
      </c>
      <c r="C34" s="39">
        <f t="shared" si="0"/>
        <v>3068</v>
      </c>
      <c r="D34" s="39">
        <f>D35</f>
        <v>3068</v>
      </c>
    </row>
    <row r="35" spans="1:4" ht="22.5" customHeight="1">
      <c r="A35" s="43" t="s">
        <v>14</v>
      </c>
      <c r="B35" s="4"/>
      <c r="C35" s="34">
        <f t="shared" si="0"/>
        <v>3068</v>
      </c>
      <c r="D35" s="40">
        <f>D36</f>
        <v>3068</v>
      </c>
    </row>
    <row r="36" spans="1:4" ht="32.25" customHeight="1">
      <c r="A36" s="5" t="s">
        <v>36</v>
      </c>
      <c r="B36" s="4" t="s">
        <v>37</v>
      </c>
      <c r="C36" s="34">
        <f t="shared" si="0"/>
        <v>3068</v>
      </c>
      <c r="D36" s="41">
        <v>3068</v>
      </c>
    </row>
    <row r="37" spans="1:4" ht="32.25" customHeight="1">
      <c r="A37" s="42" t="s">
        <v>39</v>
      </c>
      <c r="B37" s="32" t="s">
        <v>35</v>
      </c>
      <c r="C37" s="33">
        <f t="shared" si="0"/>
        <v>10000</v>
      </c>
      <c r="D37" s="39">
        <f>D38</f>
        <v>10000</v>
      </c>
    </row>
    <row r="38" spans="1:4" ht="23.65" customHeight="1">
      <c r="A38" s="43" t="s">
        <v>14</v>
      </c>
      <c r="B38" s="4"/>
      <c r="C38" s="34">
        <f t="shared" si="0"/>
        <v>10000</v>
      </c>
      <c r="D38" s="40">
        <f>D39</f>
        <v>10000</v>
      </c>
    </row>
    <row r="39" spans="1:4" ht="32.25" customHeight="1">
      <c r="A39" s="5" t="s">
        <v>36</v>
      </c>
      <c r="B39" s="4" t="s">
        <v>37</v>
      </c>
      <c r="C39" s="35">
        <f t="shared" si="0"/>
        <v>10000</v>
      </c>
      <c r="D39" s="41">
        <v>10000</v>
      </c>
    </row>
    <row r="40" spans="1:4" ht="24.95" customHeight="1">
      <c r="A40" s="38" t="s">
        <v>40</v>
      </c>
      <c r="B40" s="32" t="s">
        <v>35</v>
      </c>
      <c r="C40" s="33">
        <f t="shared" si="0"/>
        <v>731</v>
      </c>
      <c r="D40" s="39">
        <f>D41</f>
        <v>731</v>
      </c>
    </row>
    <row r="41" spans="1:4" ht="26.65" customHeight="1">
      <c r="A41" s="43" t="s">
        <v>14</v>
      </c>
      <c r="B41" s="4"/>
      <c r="C41" s="34">
        <f t="shared" si="0"/>
        <v>731</v>
      </c>
      <c r="D41" s="40">
        <f>D42</f>
        <v>731</v>
      </c>
    </row>
    <row r="42" spans="1:4" ht="32.25" customHeight="1">
      <c r="A42" s="5" t="s">
        <v>36</v>
      </c>
      <c r="B42" s="4" t="s">
        <v>37</v>
      </c>
      <c r="C42" s="35">
        <f t="shared" si="0"/>
        <v>731</v>
      </c>
      <c r="D42" s="41">
        <v>731</v>
      </c>
    </row>
    <row r="43" spans="1:4" ht="32.25" customHeight="1">
      <c r="A43" s="38" t="s">
        <v>41</v>
      </c>
      <c r="B43" s="32" t="s">
        <v>35</v>
      </c>
      <c r="C43" s="33">
        <f t="shared" si="0"/>
        <v>37</v>
      </c>
      <c r="D43" s="39">
        <f>D44</f>
        <v>37</v>
      </c>
    </row>
    <row r="44" spans="1:4" ht="22.35" customHeight="1">
      <c r="A44" s="43" t="s">
        <v>14</v>
      </c>
      <c r="B44" s="4"/>
      <c r="C44" s="34">
        <f t="shared" si="0"/>
        <v>37</v>
      </c>
      <c r="D44" s="40">
        <f>D45</f>
        <v>37</v>
      </c>
    </row>
    <row r="45" spans="1:4" ht="32.25" customHeight="1">
      <c r="A45" s="5" t="s">
        <v>36</v>
      </c>
      <c r="B45" s="4" t="s">
        <v>37</v>
      </c>
      <c r="C45" s="35">
        <f t="shared" si="0"/>
        <v>37</v>
      </c>
      <c r="D45" s="41">
        <v>37</v>
      </c>
    </row>
    <row r="46" spans="1:4" ht="23.65" customHeight="1">
      <c r="A46" s="25" t="s">
        <v>42</v>
      </c>
      <c r="B46" s="26" t="s">
        <v>43</v>
      </c>
      <c r="C46" s="27">
        <f t="shared" si="0"/>
        <v>2405</v>
      </c>
      <c r="D46" s="37">
        <f>D47+D53+D50+D56</f>
        <v>2405</v>
      </c>
    </row>
    <row r="47" spans="1:4" ht="45" customHeight="1">
      <c r="A47" s="38" t="s">
        <v>44</v>
      </c>
      <c r="B47" s="32" t="s">
        <v>45</v>
      </c>
      <c r="C47" s="33">
        <f t="shared" si="0"/>
        <v>1287</v>
      </c>
      <c r="D47" s="39">
        <f>D48</f>
        <v>1287</v>
      </c>
    </row>
    <row r="48" spans="1:4" ht="24.75" customHeight="1">
      <c r="A48" s="43" t="s">
        <v>14</v>
      </c>
      <c r="B48" s="1"/>
      <c r="C48" s="34">
        <f t="shared" si="0"/>
        <v>1287</v>
      </c>
      <c r="D48" s="40">
        <f>D49</f>
        <v>1287</v>
      </c>
    </row>
    <row r="49" spans="1:4" ht="24" customHeight="1">
      <c r="A49" s="24" t="s">
        <v>46</v>
      </c>
      <c r="B49" s="4">
        <v>70</v>
      </c>
      <c r="C49" s="35">
        <f t="shared" si="0"/>
        <v>1287</v>
      </c>
      <c r="D49" s="41">
        <f>1748-461</f>
        <v>1287</v>
      </c>
    </row>
    <row r="50" spans="1:4" ht="47.65" customHeight="1">
      <c r="A50" s="38" t="s">
        <v>47</v>
      </c>
      <c r="B50" s="32" t="s">
        <v>48</v>
      </c>
      <c r="C50" s="33">
        <f t="shared" si="0"/>
        <v>88</v>
      </c>
      <c r="D50" s="39">
        <f>D51</f>
        <v>88</v>
      </c>
    </row>
    <row r="51" spans="1:4" ht="24" customHeight="1">
      <c r="A51" s="43" t="s">
        <v>14</v>
      </c>
      <c r="B51" s="1"/>
      <c r="C51" s="34">
        <f t="shared" si="0"/>
        <v>88</v>
      </c>
      <c r="D51" s="40">
        <f>D52</f>
        <v>88</v>
      </c>
    </row>
    <row r="52" spans="1:4" ht="24" customHeight="1">
      <c r="A52" s="24" t="s">
        <v>46</v>
      </c>
      <c r="B52" s="4">
        <v>70</v>
      </c>
      <c r="C52" s="35">
        <f t="shared" si="0"/>
        <v>88</v>
      </c>
      <c r="D52" s="41">
        <v>88</v>
      </c>
    </row>
    <row r="53" spans="1:4" ht="46.35" customHeight="1">
      <c r="A53" s="38" t="s">
        <v>49</v>
      </c>
      <c r="B53" s="32" t="s">
        <v>50</v>
      </c>
      <c r="C53" s="33">
        <f t="shared" si="0"/>
        <v>569</v>
      </c>
      <c r="D53" s="39">
        <f>D54</f>
        <v>569</v>
      </c>
    </row>
    <row r="54" spans="1:4" ht="24" customHeight="1">
      <c r="A54" s="43" t="s">
        <v>14</v>
      </c>
      <c r="B54" s="1"/>
      <c r="C54" s="34">
        <f t="shared" si="0"/>
        <v>569</v>
      </c>
      <c r="D54" s="40">
        <f>D55</f>
        <v>569</v>
      </c>
    </row>
    <row r="55" spans="1:4" ht="24" customHeight="1">
      <c r="A55" s="24" t="s">
        <v>46</v>
      </c>
      <c r="B55" s="4">
        <v>70</v>
      </c>
      <c r="C55" s="34">
        <f t="shared" si="0"/>
        <v>569</v>
      </c>
      <c r="D55" s="41">
        <f>572+85-88</f>
        <v>569</v>
      </c>
    </row>
    <row r="56" spans="1:4" ht="50.25" customHeight="1">
      <c r="A56" s="38" t="s">
        <v>51</v>
      </c>
      <c r="B56" s="32" t="s">
        <v>52</v>
      </c>
      <c r="C56" s="33">
        <f t="shared" si="0"/>
        <v>461</v>
      </c>
      <c r="D56" s="33">
        <f>D57</f>
        <v>461</v>
      </c>
    </row>
    <row r="57" spans="1:4" ht="33" customHeight="1">
      <c r="A57" s="43" t="s">
        <v>14</v>
      </c>
      <c r="B57" s="1"/>
      <c r="C57" s="34">
        <f>D57</f>
        <v>461</v>
      </c>
      <c r="D57" s="41">
        <f>D58</f>
        <v>461</v>
      </c>
    </row>
    <row r="58" spans="1:4" ht="24" customHeight="1">
      <c r="A58" s="24" t="s">
        <v>46</v>
      </c>
      <c r="B58" s="4">
        <v>70</v>
      </c>
      <c r="C58" s="34">
        <f>D58</f>
        <v>461</v>
      </c>
      <c r="D58" s="41">
        <v>461</v>
      </c>
    </row>
    <row r="59" spans="1:4" ht="24" customHeight="1">
      <c r="A59" s="44" t="s">
        <v>53</v>
      </c>
      <c r="B59" s="26" t="s">
        <v>54</v>
      </c>
      <c r="C59" s="27">
        <f t="shared" si="0"/>
        <v>683</v>
      </c>
      <c r="D59" s="37">
        <f>D60+D62</f>
        <v>683</v>
      </c>
    </row>
    <row r="60" spans="1:4" ht="24" customHeight="1">
      <c r="A60" s="43" t="s">
        <v>14</v>
      </c>
      <c r="B60" s="4"/>
      <c r="C60" s="34">
        <f t="shared" si="0"/>
        <v>200</v>
      </c>
      <c r="D60" s="40">
        <f>D61</f>
        <v>200</v>
      </c>
    </row>
    <row r="61" spans="1:4" ht="24" customHeight="1">
      <c r="A61" s="24" t="s">
        <v>46</v>
      </c>
      <c r="B61" s="4">
        <v>70</v>
      </c>
      <c r="C61" s="35">
        <f t="shared" si="0"/>
        <v>200</v>
      </c>
      <c r="D61" s="41">
        <v>200</v>
      </c>
    </row>
    <row r="62" spans="1:4" ht="36" customHeight="1">
      <c r="A62" s="38" t="s">
        <v>55</v>
      </c>
      <c r="B62" s="32" t="s">
        <v>56</v>
      </c>
      <c r="C62" s="33">
        <f t="shared" si="0"/>
        <v>483</v>
      </c>
      <c r="D62" s="39">
        <f>D63</f>
        <v>483</v>
      </c>
    </row>
    <row r="63" spans="1:4" ht="24" customHeight="1">
      <c r="A63" s="43" t="s">
        <v>14</v>
      </c>
      <c r="B63" s="4"/>
      <c r="C63" s="34">
        <f t="shared" si="0"/>
        <v>483</v>
      </c>
      <c r="D63" s="40">
        <f>D64</f>
        <v>483</v>
      </c>
    </row>
    <row r="64" spans="1:4" ht="24" customHeight="1">
      <c r="A64" s="45" t="s">
        <v>57</v>
      </c>
      <c r="B64" s="46" t="s">
        <v>58</v>
      </c>
      <c r="C64" s="35">
        <f t="shared" si="0"/>
        <v>483</v>
      </c>
      <c r="D64" s="41">
        <f>D65</f>
        <v>483</v>
      </c>
    </row>
    <row r="65" spans="1:4" ht="24" customHeight="1">
      <c r="A65" s="45" t="s">
        <v>59</v>
      </c>
      <c r="B65" s="29" t="s">
        <v>60</v>
      </c>
      <c r="C65" s="35">
        <f t="shared" si="0"/>
        <v>483</v>
      </c>
      <c r="D65" s="41">
        <v>483</v>
      </c>
    </row>
    <row r="66" spans="1:4" ht="24" customHeight="1">
      <c r="A66" s="44" t="s">
        <v>61</v>
      </c>
      <c r="B66" s="26" t="s">
        <v>62</v>
      </c>
      <c r="C66" s="27">
        <f t="shared" si="0"/>
        <v>911</v>
      </c>
      <c r="D66" s="37">
        <f>D67</f>
        <v>911</v>
      </c>
    </row>
    <row r="67" spans="1:4" ht="24" customHeight="1">
      <c r="A67" s="47" t="s">
        <v>63</v>
      </c>
      <c r="B67" s="32" t="s">
        <v>64</v>
      </c>
      <c r="C67" s="33">
        <f t="shared" si="0"/>
        <v>911</v>
      </c>
      <c r="D67" s="39">
        <f>D68</f>
        <v>911</v>
      </c>
    </row>
    <row r="68" spans="1:4" ht="24" customHeight="1">
      <c r="A68" s="43" t="s">
        <v>14</v>
      </c>
      <c r="B68" s="1"/>
      <c r="C68" s="34">
        <f t="shared" si="0"/>
        <v>911</v>
      </c>
      <c r="D68" s="40">
        <f>D69</f>
        <v>911</v>
      </c>
    </row>
    <row r="69" spans="1:4" ht="24" customHeight="1">
      <c r="A69" s="24" t="s">
        <v>65</v>
      </c>
      <c r="B69" s="4" t="s">
        <v>66</v>
      </c>
      <c r="C69" s="35">
        <f t="shared" si="0"/>
        <v>911</v>
      </c>
      <c r="D69" s="41">
        <v>911</v>
      </c>
    </row>
    <row r="70" spans="1:4" ht="24" customHeight="1">
      <c r="A70" s="44" t="s">
        <v>67</v>
      </c>
      <c r="B70" s="26" t="s">
        <v>68</v>
      </c>
      <c r="C70" s="27">
        <f t="shared" si="0"/>
        <v>47541</v>
      </c>
      <c r="D70" s="37">
        <f>D71+D73+D79</f>
        <v>47541</v>
      </c>
    </row>
    <row r="71" spans="1:4" ht="24" customHeight="1">
      <c r="A71" s="43" t="s">
        <v>14</v>
      </c>
      <c r="B71" s="4"/>
      <c r="C71" s="34">
        <f t="shared" si="0"/>
        <v>14041</v>
      </c>
      <c r="D71" s="49">
        <f>D72</f>
        <v>14041</v>
      </c>
    </row>
    <row r="72" spans="1:4" ht="24" customHeight="1">
      <c r="A72" s="24" t="s">
        <v>46</v>
      </c>
      <c r="B72" s="4">
        <v>70</v>
      </c>
      <c r="C72" s="35">
        <f t="shared" si="0"/>
        <v>14041</v>
      </c>
      <c r="D72" s="48">
        <f>12241+1800</f>
        <v>14041</v>
      </c>
    </row>
    <row r="73" spans="1:4" ht="66.599999999999994" customHeight="1">
      <c r="A73" s="38" t="s">
        <v>69</v>
      </c>
      <c r="B73" s="32" t="s">
        <v>70</v>
      </c>
      <c r="C73" s="33">
        <f t="shared" si="0"/>
        <v>21000</v>
      </c>
      <c r="D73" s="39">
        <f>D74</f>
        <v>21000</v>
      </c>
    </row>
    <row r="74" spans="1:4" ht="24" customHeight="1">
      <c r="A74" s="43" t="s">
        <v>14</v>
      </c>
      <c r="B74" s="22"/>
      <c r="C74" s="34">
        <f t="shared" si="0"/>
        <v>21000</v>
      </c>
      <c r="D74" s="49">
        <f>D75</f>
        <v>21000</v>
      </c>
    </row>
    <row r="75" spans="1:4" ht="31.35" customHeight="1">
      <c r="A75" s="5" t="s">
        <v>22</v>
      </c>
      <c r="B75" s="29" t="s">
        <v>23</v>
      </c>
      <c r="C75" s="35">
        <f t="shared" si="0"/>
        <v>21000</v>
      </c>
      <c r="D75" s="48">
        <f>D78+D77</f>
        <v>21000</v>
      </c>
    </row>
    <row r="76" spans="1:4" ht="24" hidden="1" customHeight="1">
      <c r="A76" s="24" t="s">
        <v>24</v>
      </c>
      <c r="B76" s="29" t="s">
        <v>25</v>
      </c>
      <c r="C76" s="35">
        <f t="shared" si="0"/>
        <v>0</v>
      </c>
      <c r="D76" s="48"/>
    </row>
    <row r="77" spans="1:4" ht="24" customHeight="1">
      <c r="A77" s="24" t="s">
        <v>71</v>
      </c>
      <c r="B77" s="4" t="s">
        <v>72</v>
      </c>
      <c r="C77" s="35">
        <f t="shared" si="0"/>
        <v>5000</v>
      </c>
      <c r="D77" s="48">
        <v>5000</v>
      </c>
    </row>
    <row r="78" spans="1:4" ht="24" customHeight="1">
      <c r="A78" s="24" t="s">
        <v>26</v>
      </c>
      <c r="B78" s="4" t="s">
        <v>27</v>
      </c>
      <c r="C78" s="35">
        <f t="shared" si="0"/>
        <v>16000</v>
      </c>
      <c r="D78" s="48">
        <f>16000</f>
        <v>16000</v>
      </c>
    </row>
    <row r="79" spans="1:4" ht="58.9" customHeight="1">
      <c r="A79" s="38" t="s">
        <v>73</v>
      </c>
      <c r="B79" s="32" t="s">
        <v>70</v>
      </c>
      <c r="C79" s="33">
        <f t="shared" si="0"/>
        <v>12500</v>
      </c>
      <c r="D79" s="39">
        <f>D80</f>
        <v>12500</v>
      </c>
    </row>
    <row r="80" spans="1:4" ht="24" customHeight="1">
      <c r="A80" s="43" t="s">
        <v>14</v>
      </c>
      <c r="B80" s="1"/>
      <c r="C80" s="34">
        <f t="shared" si="0"/>
        <v>12500</v>
      </c>
      <c r="D80" s="49">
        <f>D81</f>
        <v>12500</v>
      </c>
    </row>
    <row r="81" spans="1:4" ht="38.25" customHeight="1">
      <c r="A81" s="5" t="s">
        <v>22</v>
      </c>
      <c r="B81" s="4" t="s">
        <v>23</v>
      </c>
      <c r="C81" s="35">
        <f t="shared" si="0"/>
        <v>12500</v>
      </c>
      <c r="D81" s="48">
        <f>D84+D83</f>
        <v>12500</v>
      </c>
    </row>
    <row r="82" spans="1:4" ht="24" hidden="1" customHeight="1">
      <c r="A82" s="24" t="s">
        <v>74</v>
      </c>
      <c r="B82" s="4" t="s">
        <v>25</v>
      </c>
      <c r="C82" s="35">
        <f t="shared" si="0"/>
        <v>0</v>
      </c>
      <c r="D82" s="48"/>
    </row>
    <row r="83" spans="1:4" ht="24" customHeight="1">
      <c r="A83" s="24" t="s">
        <v>75</v>
      </c>
      <c r="B83" s="4" t="s">
        <v>72</v>
      </c>
      <c r="C83" s="35">
        <f t="shared" si="0"/>
        <v>5000</v>
      </c>
      <c r="D83" s="48">
        <v>5000</v>
      </c>
    </row>
    <row r="84" spans="1:4" ht="24" customHeight="1">
      <c r="A84" s="24" t="s">
        <v>26</v>
      </c>
      <c r="B84" s="4" t="s">
        <v>27</v>
      </c>
      <c r="C84" s="35">
        <f t="shared" ref="C84" si="2">D84</f>
        <v>7500</v>
      </c>
      <c r="D84" s="48">
        <v>7500</v>
      </c>
    </row>
    <row r="85" spans="1:4" ht="22.5" customHeight="1">
      <c r="A85" s="99" t="s">
        <v>76</v>
      </c>
      <c r="B85" s="100"/>
      <c r="C85" s="20">
        <f>D85</f>
        <v>-73818</v>
      </c>
      <c r="D85" s="101">
        <f>D10-D15</f>
        <v>-73818</v>
      </c>
    </row>
    <row r="86" spans="1:4" ht="22.5" customHeight="1">
      <c r="A86" s="50"/>
      <c r="B86" s="51"/>
      <c r="C86" s="52"/>
      <c r="D86" s="52"/>
    </row>
    <row r="87" spans="1:4" ht="21" customHeight="1">
      <c r="A87" s="44" t="s">
        <v>77</v>
      </c>
      <c r="B87" s="27">
        <f>B88</f>
        <v>73818</v>
      </c>
      <c r="C87" s="52"/>
      <c r="D87" s="52"/>
    </row>
    <row r="88" spans="1:4" ht="20.25" customHeight="1">
      <c r="A88" s="3" t="s">
        <v>78</v>
      </c>
      <c r="B88" s="23">
        <f>B89+B100+B106+B132+B166+B170+B172</f>
        <v>73818</v>
      </c>
      <c r="C88" s="52"/>
      <c r="D88" s="52"/>
    </row>
    <row r="89" spans="1:4" ht="18.75" customHeight="1">
      <c r="A89" s="44" t="s">
        <v>16</v>
      </c>
      <c r="B89" s="27">
        <f>B90+B92+B94</f>
        <v>5526</v>
      </c>
      <c r="C89" s="52"/>
      <c r="D89" s="52"/>
    </row>
    <row r="90" spans="1:4" ht="15.75">
      <c r="A90" s="55" t="s">
        <v>79</v>
      </c>
      <c r="B90" s="73">
        <f>B91</f>
        <v>79</v>
      </c>
      <c r="C90" s="52"/>
      <c r="D90" s="52"/>
    </row>
    <row r="91" spans="1:4" ht="76.349999999999994" customHeight="1">
      <c r="A91" s="56" t="s">
        <v>80</v>
      </c>
      <c r="B91" s="35">
        <v>79</v>
      </c>
      <c r="C91" s="52"/>
      <c r="D91" s="52"/>
    </row>
    <row r="92" spans="1:4" ht="15.75">
      <c r="A92" s="55" t="s">
        <v>81</v>
      </c>
      <c r="B92" s="73">
        <f>B93</f>
        <v>1436</v>
      </c>
      <c r="C92" s="52"/>
      <c r="D92" s="52"/>
    </row>
    <row r="93" spans="1:4" ht="31.5">
      <c r="A93" s="57" t="s">
        <v>21</v>
      </c>
      <c r="B93" s="35">
        <v>1436</v>
      </c>
      <c r="C93" s="52"/>
      <c r="D93" s="52"/>
    </row>
    <row r="94" spans="1:4" ht="15.75">
      <c r="A94" s="55" t="s">
        <v>46</v>
      </c>
      <c r="B94" s="73">
        <f>B95+B96+B97+B98+B99</f>
        <v>4011</v>
      </c>
      <c r="C94" s="52"/>
      <c r="D94" s="52"/>
    </row>
    <row r="95" spans="1:4" ht="15.75">
      <c r="A95" s="58" t="s">
        <v>82</v>
      </c>
      <c r="B95" s="91">
        <v>3000</v>
      </c>
      <c r="C95" s="52"/>
      <c r="D95" s="52"/>
    </row>
    <row r="96" spans="1:4" ht="165.75" customHeight="1">
      <c r="A96" s="58" t="s">
        <v>83</v>
      </c>
      <c r="B96" s="91">
        <f>409-210</f>
        <v>199</v>
      </c>
      <c r="C96" s="52"/>
      <c r="D96" s="52"/>
    </row>
    <row r="97" spans="1:4" ht="168" customHeight="1">
      <c r="A97" s="59" t="s">
        <v>84</v>
      </c>
      <c r="B97" s="91">
        <v>230</v>
      </c>
      <c r="C97" s="52"/>
      <c r="D97" s="52"/>
    </row>
    <row r="98" spans="1:4" ht="166.5" customHeight="1">
      <c r="A98" s="59" t="s">
        <v>85</v>
      </c>
      <c r="B98" s="91">
        <v>291</v>
      </c>
      <c r="C98" s="52"/>
      <c r="D98" s="52"/>
    </row>
    <row r="99" spans="1:4" ht="173.25">
      <c r="A99" s="59" t="s">
        <v>86</v>
      </c>
      <c r="B99" s="91">
        <v>291</v>
      </c>
      <c r="C99" s="52"/>
      <c r="D99" s="52"/>
    </row>
    <row r="100" spans="1:4" ht="38.25" customHeight="1">
      <c r="A100" s="53" t="s">
        <v>28</v>
      </c>
      <c r="B100" s="27">
        <f>B101+B104</f>
        <v>2916</v>
      </c>
      <c r="C100" s="52"/>
      <c r="D100" s="52"/>
    </row>
    <row r="101" spans="1:4" ht="18" customHeight="1">
      <c r="A101" s="84" t="s">
        <v>87</v>
      </c>
      <c r="B101" s="85">
        <f>B102</f>
        <v>2916</v>
      </c>
      <c r="C101" s="52"/>
      <c r="D101" s="52"/>
    </row>
    <row r="102" spans="1:4" ht="18" customHeight="1">
      <c r="A102" s="63" t="s">
        <v>46</v>
      </c>
      <c r="B102" s="35">
        <f>B103</f>
        <v>2916</v>
      </c>
      <c r="C102" s="52"/>
      <c r="D102" s="52"/>
    </row>
    <row r="103" spans="1:4" ht="33.6" customHeight="1">
      <c r="A103" s="72" t="s">
        <v>88</v>
      </c>
      <c r="B103" s="35">
        <v>2916</v>
      </c>
      <c r="C103" s="52"/>
      <c r="D103" s="52"/>
    </row>
    <row r="104" spans="1:4" ht="26.25" hidden="1" customHeight="1">
      <c r="A104" s="43"/>
      <c r="B104" s="35"/>
      <c r="C104" s="52"/>
      <c r="D104" s="52"/>
    </row>
    <row r="105" spans="1:4" ht="46.5" hidden="1" customHeight="1">
      <c r="A105" s="5"/>
      <c r="B105" s="35"/>
      <c r="C105" s="52"/>
      <c r="D105" s="52"/>
    </row>
    <row r="106" spans="1:4" ht="15.75">
      <c r="A106" s="25" t="s">
        <v>32</v>
      </c>
      <c r="B106" s="27">
        <f>B107+B126+B128+B130</f>
        <v>13836</v>
      </c>
      <c r="C106" s="52"/>
      <c r="D106" s="52"/>
    </row>
    <row r="107" spans="1:4" ht="15.75">
      <c r="A107" s="86" t="s">
        <v>38</v>
      </c>
      <c r="B107" s="87">
        <f>B108</f>
        <v>3068</v>
      </c>
      <c r="C107" s="52"/>
      <c r="D107" s="52"/>
    </row>
    <row r="108" spans="1:4" ht="15.75">
      <c r="A108" s="5" t="s">
        <v>89</v>
      </c>
      <c r="B108" s="35">
        <f>B109+B110+B111+B112+B113+B114+B115+B116+B117+B118+B119+B120+B121+B122+B123+B124+B125</f>
        <v>3068</v>
      </c>
      <c r="C108" s="52"/>
      <c r="D108" s="52"/>
    </row>
    <row r="109" spans="1:4" ht="15.75">
      <c r="A109" s="104" t="s">
        <v>90</v>
      </c>
      <c r="B109" s="106">
        <v>19</v>
      </c>
      <c r="C109" s="52"/>
      <c r="D109" s="52"/>
    </row>
    <row r="110" spans="1:4" ht="15.75">
      <c r="A110" s="104" t="s">
        <v>91</v>
      </c>
      <c r="B110" s="106">
        <v>200</v>
      </c>
      <c r="C110" s="52"/>
      <c r="D110" s="52"/>
    </row>
    <row r="111" spans="1:4" ht="15.75">
      <c r="A111" s="104" t="s">
        <v>92</v>
      </c>
      <c r="B111" s="106">
        <v>200</v>
      </c>
      <c r="C111" s="52"/>
      <c r="D111" s="52"/>
    </row>
    <row r="112" spans="1:4" ht="15.75">
      <c r="A112" s="104" t="s">
        <v>93</v>
      </c>
      <c r="B112" s="106">
        <v>25</v>
      </c>
      <c r="C112" s="52"/>
      <c r="D112" s="52"/>
    </row>
    <row r="113" spans="1:4" ht="15.75">
      <c r="A113" s="104" t="s">
        <v>94</v>
      </c>
      <c r="B113" s="106">
        <v>5</v>
      </c>
      <c r="C113" s="52"/>
      <c r="D113" s="52"/>
    </row>
    <row r="114" spans="1:4" ht="15.75">
      <c r="A114" s="104" t="s">
        <v>95</v>
      </c>
      <c r="B114" s="106">
        <v>5</v>
      </c>
      <c r="C114" s="52"/>
      <c r="D114" s="52"/>
    </row>
    <row r="115" spans="1:4" ht="15.75">
      <c r="A115" s="104" t="s">
        <v>96</v>
      </c>
      <c r="B115" s="106">
        <v>5</v>
      </c>
      <c r="C115" s="52"/>
      <c r="D115" s="52"/>
    </row>
    <row r="116" spans="1:4" ht="15.75">
      <c r="A116" s="104" t="s">
        <v>97</v>
      </c>
      <c r="B116" s="106">
        <v>330</v>
      </c>
      <c r="C116" s="52"/>
      <c r="D116" s="52"/>
    </row>
    <row r="117" spans="1:4" ht="15.75">
      <c r="A117" s="104" t="s">
        <v>98</v>
      </c>
      <c r="B117" s="106">
        <v>330</v>
      </c>
      <c r="C117" s="52"/>
      <c r="D117" s="52"/>
    </row>
    <row r="118" spans="1:4" ht="15.75">
      <c r="A118" s="104" t="s">
        <v>99</v>
      </c>
      <c r="B118" s="106">
        <v>10</v>
      </c>
      <c r="C118" s="52"/>
      <c r="D118" s="52"/>
    </row>
    <row r="119" spans="1:4" ht="15.75">
      <c r="A119" s="104" t="s">
        <v>100</v>
      </c>
      <c r="B119" s="106">
        <v>9</v>
      </c>
      <c r="C119" s="52"/>
      <c r="D119" s="52"/>
    </row>
    <row r="120" spans="1:4" ht="15.75">
      <c r="A120" s="104" t="s">
        <v>101</v>
      </c>
      <c r="B120" s="106">
        <v>40</v>
      </c>
      <c r="C120" s="52"/>
      <c r="D120" s="52"/>
    </row>
    <row r="121" spans="1:4" ht="15.75">
      <c r="A121" s="104" t="s">
        <v>102</v>
      </c>
      <c r="B121" s="106">
        <v>54</v>
      </c>
      <c r="C121" s="52"/>
      <c r="D121" s="52"/>
    </row>
    <row r="122" spans="1:4" ht="15.75">
      <c r="A122" s="105" t="s">
        <v>103</v>
      </c>
      <c r="B122" s="106">
        <v>6</v>
      </c>
      <c r="C122" s="52"/>
      <c r="D122" s="52"/>
    </row>
    <row r="123" spans="1:4" ht="15.75">
      <c r="A123" s="104" t="s">
        <v>104</v>
      </c>
      <c r="B123" s="106">
        <v>680</v>
      </c>
      <c r="C123" s="52"/>
      <c r="D123" s="52"/>
    </row>
    <row r="124" spans="1:4" ht="15.75">
      <c r="A124" s="104" t="s">
        <v>105</v>
      </c>
      <c r="B124" s="106">
        <v>1000</v>
      </c>
      <c r="C124" s="52"/>
      <c r="D124" s="52"/>
    </row>
    <row r="125" spans="1:4" ht="31.5">
      <c r="A125" s="105" t="s">
        <v>106</v>
      </c>
      <c r="B125" s="106">
        <v>150</v>
      </c>
      <c r="C125" s="52"/>
      <c r="D125" s="52"/>
    </row>
    <row r="126" spans="1:4" ht="15.75">
      <c r="A126" s="102" t="s">
        <v>39</v>
      </c>
      <c r="B126" s="103">
        <f>B127</f>
        <v>10000</v>
      </c>
    </row>
    <row r="127" spans="1:4" ht="61.5" customHeight="1">
      <c r="A127" s="54" t="s">
        <v>107</v>
      </c>
      <c r="B127" s="74">
        <v>10000</v>
      </c>
    </row>
    <row r="128" spans="1:4" ht="15.75">
      <c r="A128" s="86" t="s">
        <v>40</v>
      </c>
      <c r="B128" s="73">
        <f>B129</f>
        <v>731</v>
      </c>
    </row>
    <row r="129" spans="1:2" ht="47.25">
      <c r="A129" s="5" t="s">
        <v>108</v>
      </c>
      <c r="B129" s="35">
        <v>731</v>
      </c>
    </row>
    <row r="130" spans="1:2" ht="15.75">
      <c r="A130" s="86" t="s">
        <v>41</v>
      </c>
      <c r="B130" s="73">
        <f>B131</f>
        <v>37</v>
      </c>
    </row>
    <row r="131" spans="1:2" ht="31.5">
      <c r="A131" s="5" t="s">
        <v>109</v>
      </c>
      <c r="B131" s="35">
        <v>37</v>
      </c>
    </row>
    <row r="132" spans="1:2" ht="15.75">
      <c r="A132" s="44" t="s">
        <v>42</v>
      </c>
      <c r="B132" s="27">
        <f>B133+B138+B142+B163</f>
        <v>2405</v>
      </c>
    </row>
    <row r="133" spans="1:2" ht="47.25">
      <c r="A133" s="88" t="s">
        <v>44</v>
      </c>
      <c r="B133" s="73">
        <f>B135+B136+B137</f>
        <v>1287</v>
      </c>
    </row>
    <row r="134" spans="1:2" ht="15.75">
      <c r="A134" s="98" t="s">
        <v>46</v>
      </c>
      <c r="B134" s="34">
        <f>B135+B136+B137</f>
        <v>1287</v>
      </c>
    </row>
    <row r="135" spans="1:2" ht="30.75" customHeight="1">
      <c r="A135" s="77" t="s">
        <v>110</v>
      </c>
      <c r="B135" s="75">
        <f>1522-235</f>
        <v>1287</v>
      </c>
    </row>
    <row r="136" spans="1:2" ht="15.75" hidden="1">
      <c r="A136" s="78"/>
      <c r="B136" s="76"/>
    </row>
    <row r="137" spans="1:2" ht="15.75" hidden="1">
      <c r="A137" s="78"/>
      <c r="B137" s="76"/>
    </row>
    <row r="138" spans="1:2" ht="47.25">
      <c r="A138" s="88" t="s">
        <v>47</v>
      </c>
      <c r="B138" s="73">
        <f>B140+B141</f>
        <v>88</v>
      </c>
    </row>
    <row r="139" spans="1:2" ht="15.75">
      <c r="A139" s="98" t="s">
        <v>46</v>
      </c>
      <c r="B139" s="34">
        <f>B140+B141</f>
        <v>88</v>
      </c>
    </row>
    <row r="140" spans="1:2" ht="15.75">
      <c r="A140" s="79" t="s">
        <v>111</v>
      </c>
      <c r="B140" s="80">
        <v>3</v>
      </c>
    </row>
    <row r="141" spans="1:2" ht="15.75">
      <c r="A141" s="79" t="s">
        <v>112</v>
      </c>
      <c r="B141" s="80">
        <v>85</v>
      </c>
    </row>
    <row r="142" spans="1:2" ht="47.25">
      <c r="A142" s="88" t="s">
        <v>49</v>
      </c>
      <c r="B142" s="73">
        <f>SUM(B144:B162)</f>
        <v>569</v>
      </c>
    </row>
    <row r="143" spans="1:2" ht="15.75">
      <c r="A143" s="98" t="s">
        <v>46</v>
      </c>
      <c r="B143" s="34">
        <f>SUM(B144:B162)</f>
        <v>569</v>
      </c>
    </row>
    <row r="144" spans="1:2" ht="31.5">
      <c r="A144" s="81" t="s">
        <v>113</v>
      </c>
      <c r="B144" s="76">
        <v>18</v>
      </c>
    </row>
    <row r="145" spans="1:2" ht="31.5">
      <c r="A145" s="81" t="s">
        <v>114</v>
      </c>
      <c r="B145" s="76">
        <v>56</v>
      </c>
    </row>
    <row r="146" spans="1:2" ht="47.25">
      <c r="A146" s="81" t="s">
        <v>115</v>
      </c>
      <c r="B146" s="76">
        <v>11</v>
      </c>
    </row>
    <row r="147" spans="1:2" ht="78.75">
      <c r="A147" s="82" t="s">
        <v>116</v>
      </c>
      <c r="B147" s="80">
        <v>10</v>
      </c>
    </row>
    <row r="148" spans="1:2" ht="15.75">
      <c r="A148" s="83" t="s">
        <v>117</v>
      </c>
      <c r="B148" s="80">
        <v>20</v>
      </c>
    </row>
    <row r="149" spans="1:2" ht="15.75">
      <c r="A149" s="83" t="s">
        <v>118</v>
      </c>
      <c r="B149" s="80">
        <v>7</v>
      </c>
    </row>
    <row r="150" spans="1:2" ht="15.75">
      <c r="A150" s="82" t="s">
        <v>119</v>
      </c>
      <c r="B150" s="80">
        <v>4</v>
      </c>
    </row>
    <row r="151" spans="1:2" ht="31.5">
      <c r="A151" s="82" t="s">
        <v>120</v>
      </c>
      <c r="B151" s="80">
        <v>37</v>
      </c>
    </row>
    <row r="152" spans="1:2" ht="31.5">
      <c r="A152" s="82" t="s">
        <v>121</v>
      </c>
      <c r="B152" s="80">
        <v>17</v>
      </c>
    </row>
    <row r="153" spans="1:2" ht="15.75">
      <c r="A153" s="82" t="s">
        <v>122</v>
      </c>
      <c r="B153" s="80">
        <v>3</v>
      </c>
    </row>
    <row r="154" spans="1:2" ht="31.5">
      <c r="A154" s="82" t="s">
        <v>123</v>
      </c>
      <c r="B154" s="80">
        <v>27</v>
      </c>
    </row>
    <row r="155" spans="1:2" ht="31.5">
      <c r="A155" s="82" t="s">
        <v>124</v>
      </c>
      <c r="B155" s="80">
        <v>6</v>
      </c>
    </row>
    <row r="156" spans="1:2" ht="15.75">
      <c r="A156" s="83" t="s">
        <v>125</v>
      </c>
      <c r="B156" s="80">
        <v>5</v>
      </c>
    </row>
    <row r="157" spans="1:2" ht="15.75">
      <c r="A157" s="83" t="s">
        <v>126</v>
      </c>
      <c r="B157" s="80">
        <v>52</v>
      </c>
    </row>
    <row r="158" spans="1:2" ht="15.75">
      <c r="A158" s="83" t="s">
        <v>127</v>
      </c>
      <c r="B158" s="80">
        <v>14</v>
      </c>
    </row>
    <row r="159" spans="1:2" ht="15.75">
      <c r="A159" s="83" t="s">
        <v>128</v>
      </c>
      <c r="B159" s="80">
        <v>19</v>
      </c>
    </row>
    <row r="160" spans="1:2" ht="15.75">
      <c r="A160" s="83" t="s">
        <v>129</v>
      </c>
      <c r="B160" s="80">
        <v>14</v>
      </c>
    </row>
    <row r="161" spans="1:2" ht="31.5">
      <c r="A161" s="82" t="s">
        <v>130</v>
      </c>
      <c r="B161" s="80">
        <v>172</v>
      </c>
    </row>
    <row r="162" spans="1:2" ht="15.75">
      <c r="A162" s="82" t="s">
        <v>131</v>
      </c>
      <c r="B162" s="80">
        <v>77</v>
      </c>
    </row>
    <row r="163" spans="1:2" ht="47.25">
      <c r="A163" s="88" t="s">
        <v>51</v>
      </c>
      <c r="B163" s="109">
        <f>B164+B165</f>
        <v>461</v>
      </c>
    </row>
    <row r="164" spans="1:2" ht="15.75">
      <c r="A164" s="78" t="s">
        <v>132</v>
      </c>
      <c r="B164" s="76">
        <v>442</v>
      </c>
    </row>
    <row r="165" spans="1:2" ht="15.75">
      <c r="A165" s="78" t="s">
        <v>133</v>
      </c>
      <c r="B165" s="76">
        <v>19</v>
      </c>
    </row>
    <row r="166" spans="1:2" ht="15.75">
      <c r="A166" s="44" t="s">
        <v>53</v>
      </c>
      <c r="B166" s="27">
        <f>B167+B168</f>
        <v>683</v>
      </c>
    </row>
    <row r="167" spans="1:2" ht="15.75">
      <c r="A167" s="43" t="s">
        <v>46</v>
      </c>
      <c r="B167" s="34">
        <v>200</v>
      </c>
    </row>
    <row r="168" spans="1:2" ht="15.75">
      <c r="A168" s="43" t="s">
        <v>134</v>
      </c>
      <c r="B168" s="34">
        <f>B169</f>
        <v>483</v>
      </c>
    </row>
    <row r="169" spans="1:2" ht="47.25">
      <c r="A169" s="5" t="s">
        <v>135</v>
      </c>
      <c r="B169" s="35">
        <v>483</v>
      </c>
    </row>
    <row r="170" spans="1:2" ht="15.75">
      <c r="A170" s="44" t="s">
        <v>61</v>
      </c>
      <c r="B170" s="27">
        <f>B171</f>
        <v>911</v>
      </c>
    </row>
    <row r="171" spans="1:2" ht="21" customHeight="1">
      <c r="A171" s="89" t="s">
        <v>136</v>
      </c>
      <c r="B171" s="35">
        <v>911</v>
      </c>
    </row>
    <row r="172" spans="1:2" ht="15.75">
      <c r="A172" s="44" t="s">
        <v>67</v>
      </c>
      <c r="B172" s="27">
        <f>B173+B177+B188+B191+B196</f>
        <v>47541</v>
      </c>
    </row>
    <row r="173" spans="1:2" ht="15.75">
      <c r="A173" s="86" t="s">
        <v>137</v>
      </c>
      <c r="B173" s="73">
        <f>B174+B175</f>
        <v>33500</v>
      </c>
    </row>
    <row r="174" spans="1:2" ht="63">
      <c r="A174" s="5" t="s">
        <v>138</v>
      </c>
      <c r="B174" s="35">
        <v>21000</v>
      </c>
    </row>
    <row r="175" spans="1:2" ht="63">
      <c r="A175" s="5" t="s">
        <v>139</v>
      </c>
      <c r="B175" s="35">
        <v>12500</v>
      </c>
    </row>
    <row r="176" spans="1:2" ht="15.75">
      <c r="A176" s="84" t="s">
        <v>46</v>
      </c>
      <c r="B176" s="73">
        <f>B177+B188+B191+B196</f>
        <v>14041</v>
      </c>
    </row>
    <row r="177" spans="1:2" ht="15.75" hidden="1">
      <c r="A177" s="43" t="s">
        <v>79</v>
      </c>
      <c r="B177" s="34">
        <f>SUM(B178:B187)</f>
        <v>9930</v>
      </c>
    </row>
    <row r="178" spans="1:2" ht="31.5">
      <c r="A178" s="90" t="s">
        <v>140</v>
      </c>
      <c r="B178" s="91">
        <f>200-84</f>
        <v>116</v>
      </c>
    </row>
    <row r="179" spans="1:2" ht="47.25">
      <c r="A179" s="90" t="s">
        <v>141</v>
      </c>
      <c r="B179" s="91">
        <f>2638-230</f>
        <v>2408</v>
      </c>
    </row>
    <row r="180" spans="1:2" ht="31.5">
      <c r="A180" s="90" t="s">
        <v>142</v>
      </c>
      <c r="B180" s="91">
        <v>200</v>
      </c>
    </row>
    <row r="181" spans="1:2" ht="31.5">
      <c r="A181" s="90" t="s">
        <v>143</v>
      </c>
      <c r="B181" s="91">
        <f>1415-250</f>
        <v>1165</v>
      </c>
    </row>
    <row r="182" spans="1:2" ht="31.5">
      <c r="A182" s="90" t="s">
        <v>144</v>
      </c>
      <c r="B182" s="91">
        <v>570</v>
      </c>
    </row>
    <row r="183" spans="1:2" ht="31.5">
      <c r="A183" s="90" t="s">
        <v>145</v>
      </c>
      <c r="B183" s="91">
        <v>1232</v>
      </c>
    </row>
    <row r="184" spans="1:2" ht="31.5">
      <c r="A184" s="90" t="s">
        <v>146</v>
      </c>
      <c r="B184" s="91">
        <f>2708-425</f>
        <v>2283</v>
      </c>
    </row>
    <row r="185" spans="1:2" ht="47.25">
      <c r="A185" s="90" t="s">
        <v>147</v>
      </c>
      <c r="B185" s="91">
        <f>516-155</f>
        <v>361</v>
      </c>
    </row>
    <row r="186" spans="1:2" ht="31.5">
      <c r="A186" s="90" t="s">
        <v>148</v>
      </c>
      <c r="B186" s="91">
        <f>1300-105</f>
        <v>1195</v>
      </c>
    </row>
    <row r="187" spans="1:2" ht="31.5">
      <c r="A187" s="90" t="s">
        <v>149</v>
      </c>
      <c r="B187" s="91">
        <v>400</v>
      </c>
    </row>
    <row r="188" spans="1:2" ht="15.75" hidden="1">
      <c r="A188" s="43" t="s">
        <v>150</v>
      </c>
      <c r="B188" s="34">
        <f>B189+B190</f>
        <v>580</v>
      </c>
    </row>
    <row r="189" spans="1:2" ht="47.25">
      <c r="A189" s="92" t="s">
        <v>151</v>
      </c>
      <c r="B189" s="91">
        <v>110</v>
      </c>
    </row>
    <row r="190" spans="1:2" ht="31.5">
      <c r="A190" s="92" t="s">
        <v>152</v>
      </c>
      <c r="B190" s="91">
        <f>500-30</f>
        <v>470</v>
      </c>
    </row>
    <row r="191" spans="1:2" ht="15.75" hidden="1">
      <c r="A191" s="43" t="s">
        <v>153</v>
      </c>
      <c r="B191" s="34">
        <f>B192+B193+B194+B195</f>
        <v>2900</v>
      </c>
    </row>
    <row r="192" spans="1:2" ht="31.5">
      <c r="A192" s="92" t="s">
        <v>154</v>
      </c>
      <c r="B192" s="91">
        <v>100</v>
      </c>
    </row>
    <row r="193" spans="1:2" ht="47.25">
      <c r="A193" s="92" t="s">
        <v>155</v>
      </c>
      <c r="B193" s="91">
        <v>500</v>
      </c>
    </row>
    <row r="194" spans="1:2" ht="47.25">
      <c r="A194" s="92" t="s">
        <v>156</v>
      </c>
      <c r="B194" s="91">
        <v>500</v>
      </c>
    </row>
    <row r="195" spans="1:2" ht="31.5">
      <c r="A195" s="93" t="s">
        <v>157</v>
      </c>
      <c r="B195" s="94">
        <v>1800</v>
      </c>
    </row>
    <row r="196" spans="1:2" ht="15.75" hidden="1">
      <c r="A196" s="24" t="s">
        <v>46</v>
      </c>
      <c r="B196" s="35">
        <f>B197</f>
        <v>631</v>
      </c>
    </row>
    <row r="197" spans="1:2" ht="31.5">
      <c r="A197" s="90" t="s">
        <v>158</v>
      </c>
      <c r="B197" s="108">
        <f>3381-2750</f>
        <v>631</v>
      </c>
    </row>
  </sheetData>
  <mergeCells count="4">
    <mergeCell ref="C1:D1"/>
    <mergeCell ref="A5:D5"/>
    <mergeCell ref="A6:D6"/>
    <mergeCell ref="B2:D2"/>
  </mergeCells>
  <pageMargins left="0.86614173228346458" right="0.15748031496062992" top="0.27559055118110237" bottom="0.43307086614173229" header="0.15748031496062992" footer="0.27559055118110237"/>
  <pageSetup paperSize="9" scale="85" orientation="portrait" r:id="rId1"/>
  <headerFooter alignWithMargins="0">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C458FB-239F-4E59-B14D-A21F8DE2D252}"/>
</file>

<file path=customXml/itemProps2.xml><?xml version="1.0" encoding="utf-8"?>
<ds:datastoreItem xmlns:ds="http://schemas.openxmlformats.org/officeDocument/2006/customXml" ds:itemID="{6832A325-C30C-4B65-96AB-6DF24930CA8A}"/>
</file>

<file path=customXml/itemProps3.xml><?xml version="1.0" encoding="utf-8"?>
<ds:datastoreItem xmlns:ds="http://schemas.openxmlformats.org/officeDocument/2006/customXml" ds:itemID="{1965822C-10D2-467F-92C4-BAB75D98420A}"/>
</file>

<file path=docProps/app.xml><?xml version="1.0" encoding="utf-8"?>
<Properties xmlns="http://schemas.openxmlformats.org/officeDocument/2006/extended-properties" xmlns:vt="http://schemas.openxmlformats.org/officeDocument/2006/docPropsVTypes">
  <Application>Microsoft Excel Online</Application>
  <Manager/>
  <Company>Consiliul Judetean Arges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larisa</dc:creator>
  <cp:keywords/>
  <dc:description/>
  <cp:lastModifiedBy/>
  <cp:revision/>
  <dcterms:created xsi:type="dcterms:W3CDTF">2024-04-30T06:51:01Z</dcterms:created>
  <dcterms:modified xsi:type="dcterms:W3CDTF">2026-05-22T18:31:51Z</dcterms:modified>
  <cp:category/>
  <cp:contentStatus/>
</cp:coreProperties>
</file>