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igia_bucsan_cjarges_ro/Documents/Desktop/LIGIA 2026/FUNDAMENTARE BUGET INITIAL 2026/Buget aprobat 2026-luna mai/"/>
    </mc:Choice>
  </mc:AlternateContent>
  <xr:revisionPtr revIDLastSave="734" documentId="11_441B65C97E5A16923871D3FCCDF10D5C3C6B2BD4" xr6:coauthVersionLast="47" xr6:coauthVersionMax="47" xr10:uidLastSave="{5EF4845E-69F8-447C-B829-4214EB302FA4}"/>
  <bookViews>
    <workbookView xWindow="-120" yWindow="-120" windowWidth="29040" windowHeight="15720" xr2:uid="{00000000-000D-0000-FFFF-FFFF00000000}"/>
  </bookViews>
  <sheets>
    <sheet name="TOTAL" sheetId="14" r:id="rId1"/>
  </sheets>
  <definedNames>
    <definedName name="_xlnm.Print_Titles" localSheetId="0">TOTAL!$15:$17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4" l="1"/>
  <c r="D65" i="14"/>
  <c r="E65" i="14"/>
  <c r="F65" i="14"/>
  <c r="D66" i="14"/>
  <c r="E66" i="14"/>
  <c r="F66" i="14"/>
  <c r="D278" i="14"/>
  <c r="E278" i="14"/>
  <c r="F278" i="14"/>
  <c r="D272" i="14"/>
  <c r="E272" i="14"/>
  <c r="F272" i="14"/>
  <c r="D54" i="14"/>
  <c r="E54" i="14"/>
  <c r="F54" i="14"/>
  <c r="D57" i="14"/>
  <c r="E57" i="14"/>
  <c r="F57" i="14"/>
  <c r="D41" i="14"/>
  <c r="E41" i="14"/>
  <c r="F41" i="14"/>
  <c r="F31" i="14"/>
  <c r="F18" i="14" s="1"/>
  <c r="E31" i="14"/>
  <c r="D31" i="14"/>
  <c r="C28" i="14"/>
  <c r="C27" i="14"/>
  <c r="D58" i="14"/>
  <c r="E58" i="14"/>
  <c r="F58" i="14"/>
  <c r="D18" i="14"/>
  <c r="E18" i="14"/>
  <c r="J281" i="14"/>
  <c r="J282" i="14"/>
  <c r="J280" i="14"/>
  <c r="C31" i="14"/>
  <c r="F20" i="14"/>
  <c r="E20" i="14"/>
  <c r="D20" i="14"/>
  <c r="F19" i="14"/>
  <c r="E19" i="14"/>
  <c r="D19" i="14"/>
  <c r="D90" i="14"/>
  <c r="E90" i="14"/>
  <c r="F90" i="14"/>
  <c r="D89" i="14"/>
  <c r="E89" i="14"/>
  <c r="F89" i="14"/>
  <c r="D98" i="14"/>
  <c r="E98" i="14"/>
  <c r="F98" i="14"/>
  <c r="D99" i="14"/>
  <c r="E99" i="14"/>
  <c r="F99" i="14"/>
  <c r="D100" i="14"/>
  <c r="E100" i="14"/>
  <c r="F100" i="14"/>
  <c r="D101" i="14"/>
  <c r="E101" i="14"/>
  <c r="F101" i="14"/>
  <c r="D103" i="14"/>
  <c r="E103" i="14"/>
  <c r="F103" i="14"/>
  <c r="D104" i="14"/>
  <c r="E104" i="14"/>
  <c r="F104" i="14"/>
  <c r="D107" i="14"/>
  <c r="E107" i="14"/>
  <c r="F107" i="14"/>
  <c r="F73" i="14"/>
  <c r="E73" i="14"/>
  <c r="D73" i="14"/>
  <c r="F197" i="14"/>
  <c r="F28" i="14"/>
  <c r="D28" i="14"/>
  <c r="E27" i="14"/>
  <c r="F27" i="14"/>
  <c r="D27" i="14"/>
  <c r="D22" i="14"/>
  <c r="C58" i="14"/>
  <c r="C57" i="14"/>
  <c r="C54" i="14"/>
  <c r="C248" i="14"/>
  <c r="C272" i="14"/>
  <c r="C278" i="14"/>
  <c r="C41" i="14"/>
  <c r="H282" i="14"/>
  <c r="I282" i="14"/>
  <c r="C101" i="14"/>
  <c r="C100" i="14"/>
  <c r="C90" i="14" s="1"/>
  <c r="C66" i="14" s="1"/>
  <c r="C99" i="14"/>
  <c r="C89" i="14" s="1"/>
  <c r="C65" i="14" s="1"/>
  <c r="C153" i="14"/>
  <c r="C117" i="14"/>
  <c r="C107" i="14"/>
  <c r="C20" i="14"/>
  <c r="C19" i="14"/>
  <c r="C26" i="14"/>
  <c r="C22" i="14"/>
  <c r="C200" i="14"/>
  <c r="D196" i="14"/>
  <c r="E196" i="14"/>
  <c r="F196" i="14"/>
  <c r="D197" i="14"/>
  <c r="E197" i="14"/>
  <c r="D198" i="14"/>
  <c r="E198" i="14"/>
  <c r="F198" i="14"/>
  <c r="D200" i="14"/>
  <c r="E200" i="14"/>
  <c r="F200" i="14"/>
  <c r="C196" i="14"/>
  <c r="C198" i="14"/>
  <c r="C18" i="14" l="1"/>
  <c r="D164" i="14"/>
  <c r="E164" i="14"/>
  <c r="F164" i="14"/>
  <c r="D97" i="14"/>
  <c r="E97" i="14"/>
  <c r="F97" i="14"/>
  <c r="D248" i="14"/>
  <c r="E248" i="14"/>
  <c r="F248" i="14"/>
  <c r="D128" i="14"/>
  <c r="E128" i="14"/>
  <c r="F128" i="14"/>
  <c r="C241" i="14"/>
  <c r="C102" i="14"/>
  <c r="C91" i="14"/>
  <c r="C67" i="14" s="1"/>
  <c r="C97" i="14"/>
  <c r="C96" i="14"/>
  <c r="C95" i="14"/>
  <c r="C164" i="14"/>
  <c r="C128" i="14"/>
  <c r="C145" i="14"/>
  <c r="C104" i="14"/>
  <c r="C53" i="14"/>
  <c r="C226" i="14"/>
  <c r="C79" i="14"/>
  <c r="C78" i="14" s="1"/>
  <c r="C77" i="14" s="1"/>
  <c r="F79" i="14"/>
  <c r="F78" i="14" s="1"/>
  <c r="F77" i="14" s="1"/>
  <c r="E79" i="14"/>
  <c r="E78" i="14" s="1"/>
  <c r="E77" i="14" s="1"/>
  <c r="D79" i="14"/>
  <c r="D78" i="14" s="1"/>
  <c r="D77" i="14" s="1"/>
  <c r="F229" i="14"/>
  <c r="E229" i="14"/>
  <c r="D229" i="14"/>
  <c r="F202" i="14"/>
  <c r="E202" i="14"/>
  <c r="D202" i="14"/>
  <c r="C202" i="14"/>
  <c r="C71" i="14"/>
  <c r="F71" i="14"/>
  <c r="E71" i="14"/>
  <c r="D71" i="14"/>
  <c r="D46" i="14"/>
  <c r="E46" i="14"/>
  <c r="F46" i="14"/>
  <c r="C46" i="14"/>
  <c r="C229" i="14" l="1"/>
  <c r="C197" i="14"/>
  <c r="C103" i="14"/>
  <c r="F209" i="14"/>
  <c r="E209" i="14"/>
  <c r="D209" i="14"/>
  <c r="F262" i="14"/>
  <c r="E262" i="14"/>
  <c r="D262" i="14"/>
  <c r="D244" i="14"/>
  <c r="E244" i="14"/>
  <c r="F244" i="14"/>
  <c r="D253" i="14"/>
  <c r="E253" i="14"/>
  <c r="F253" i="14"/>
  <c r="C253" i="14"/>
  <c r="E245" i="14" l="1"/>
  <c r="E238" i="14" s="1"/>
  <c r="D245" i="14"/>
  <c r="D238" i="14" s="1"/>
  <c r="F245" i="14"/>
  <c r="F238" i="14" s="1"/>
  <c r="C209" i="14"/>
  <c r="D222" i="14"/>
  <c r="D195" i="14" s="1"/>
  <c r="E222" i="14"/>
  <c r="E195" i="14" s="1"/>
  <c r="F222" i="14"/>
  <c r="F195" i="14" s="1"/>
  <c r="C222" i="14"/>
  <c r="D87" i="14"/>
  <c r="D157" i="14"/>
  <c r="E157" i="14"/>
  <c r="F157" i="14"/>
  <c r="C157" i="14"/>
  <c r="D50" i="14"/>
  <c r="E50" i="14"/>
  <c r="F50" i="14"/>
  <c r="C50" i="14"/>
  <c r="D49" i="14"/>
  <c r="E49" i="14"/>
  <c r="F49" i="14"/>
  <c r="C49" i="14"/>
  <c r="D45" i="14"/>
  <c r="E45" i="14"/>
  <c r="F45" i="14"/>
  <c r="C45" i="14"/>
  <c r="D44" i="14"/>
  <c r="E44" i="14"/>
  <c r="F44" i="14"/>
  <c r="C44" i="14"/>
  <c r="D43" i="14"/>
  <c r="E43" i="14"/>
  <c r="F43" i="14"/>
  <c r="C43" i="14"/>
  <c r="D39" i="14"/>
  <c r="E39" i="14"/>
  <c r="F39" i="14"/>
  <c r="C39" i="14"/>
  <c r="D55" i="14"/>
  <c r="E55" i="14"/>
  <c r="F55" i="14"/>
  <c r="C55" i="14"/>
  <c r="E40" i="14"/>
  <c r="D40" i="14"/>
  <c r="C40" i="14"/>
  <c r="D246" i="14"/>
  <c r="D239" i="14" s="1"/>
  <c r="E246" i="14"/>
  <c r="E239" i="14" s="1"/>
  <c r="F246" i="14"/>
  <c r="F239" i="14" s="1"/>
  <c r="C246" i="14"/>
  <c r="C239" i="14" s="1"/>
  <c r="C244" i="14"/>
  <c r="C237" i="14" s="1"/>
  <c r="C56" i="14"/>
  <c r="C48" i="14"/>
  <c r="F275" i="14"/>
  <c r="F274" i="14" s="1"/>
  <c r="E275" i="14"/>
  <c r="E274" i="14" s="1"/>
  <c r="D275" i="14"/>
  <c r="D274" i="14" s="1"/>
  <c r="F48" i="14"/>
  <c r="F269" i="14"/>
  <c r="F268" i="14" s="1"/>
  <c r="E269" i="14"/>
  <c r="E268" i="14" s="1"/>
  <c r="D269" i="14"/>
  <c r="D268" i="14" s="1"/>
  <c r="C269" i="14"/>
  <c r="C268" i="14" s="1"/>
  <c r="F256" i="14"/>
  <c r="E256" i="14"/>
  <c r="D256" i="14"/>
  <c r="C256" i="14"/>
  <c r="F250" i="14"/>
  <c r="E250" i="14"/>
  <c r="D250" i="14"/>
  <c r="C250" i="14"/>
  <c r="C249" i="14" s="1"/>
  <c r="C213" i="14"/>
  <c r="C206" i="14"/>
  <c r="E56" i="14"/>
  <c r="E51" i="14" s="1"/>
  <c r="D56" i="14"/>
  <c r="D51" i="14" s="1"/>
  <c r="C275" i="14"/>
  <c r="C274" i="14" s="1"/>
  <c r="F266" i="14"/>
  <c r="E266" i="14"/>
  <c r="D266" i="14"/>
  <c r="C266" i="14"/>
  <c r="F259" i="14"/>
  <c r="E259" i="14"/>
  <c r="D259" i="14"/>
  <c r="D247" i="14" s="1"/>
  <c r="C259" i="14"/>
  <c r="C247" i="14" s="1"/>
  <c r="F241" i="14"/>
  <c r="E241" i="14"/>
  <c r="D241" i="14"/>
  <c r="F237" i="14"/>
  <c r="E237" i="14"/>
  <c r="D237" i="14"/>
  <c r="F233" i="14"/>
  <c r="E233" i="14"/>
  <c r="D233" i="14"/>
  <c r="C233" i="14"/>
  <c r="F226" i="14"/>
  <c r="E226" i="14"/>
  <c r="D226" i="14"/>
  <c r="C219" i="14"/>
  <c r="C216" i="14"/>
  <c r="F213" i="14"/>
  <c r="E213" i="14"/>
  <c r="D213" i="14"/>
  <c r="F206" i="14"/>
  <c r="E206" i="14"/>
  <c r="D206" i="14"/>
  <c r="F191" i="14"/>
  <c r="F190" i="14" s="1"/>
  <c r="E191" i="14"/>
  <c r="E190" i="14" s="1"/>
  <c r="D191" i="14"/>
  <c r="D190" i="14" s="1"/>
  <c r="C191" i="14"/>
  <c r="C190" i="14" s="1"/>
  <c r="F187" i="14"/>
  <c r="F186" i="14" s="1"/>
  <c r="E187" i="14"/>
  <c r="E186" i="14" s="1"/>
  <c r="D187" i="14"/>
  <c r="D186" i="14" s="1"/>
  <c r="C187" i="14"/>
  <c r="C186" i="14" s="1"/>
  <c r="F183" i="14"/>
  <c r="F182" i="14" s="1"/>
  <c r="E183" i="14"/>
  <c r="D183" i="14"/>
  <c r="D182" i="14" s="1"/>
  <c r="C183" i="14"/>
  <c r="C182" i="14" s="1"/>
  <c r="F179" i="14"/>
  <c r="F178" i="14" s="1"/>
  <c r="E179" i="14"/>
  <c r="E178" i="14" s="1"/>
  <c r="D179" i="14"/>
  <c r="C179" i="14"/>
  <c r="C178" i="14" s="1"/>
  <c r="F175" i="14"/>
  <c r="F174" i="14" s="1"/>
  <c r="E175" i="14"/>
  <c r="E174" i="14" s="1"/>
  <c r="D175" i="14"/>
  <c r="D174" i="14" s="1"/>
  <c r="C175" i="14"/>
  <c r="C174" i="14" s="1"/>
  <c r="F173" i="14"/>
  <c r="E173" i="14"/>
  <c r="D173" i="14"/>
  <c r="C173" i="14"/>
  <c r="F172" i="14"/>
  <c r="E172" i="14"/>
  <c r="D172" i="14"/>
  <c r="C172" i="14"/>
  <c r="F168" i="14"/>
  <c r="E168" i="14"/>
  <c r="D168" i="14"/>
  <c r="D163" i="14" s="1"/>
  <c r="C168" i="14"/>
  <c r="C163" i="14" s="1"/>
  <c r="F161" i="14"/>
  <c r="E161" i="14"/>
  <c r="D161" i="14"/>
  <c r="C161" i="14"/>
  <c r="F153" i="14"/>
  <c r="E153" i="14"/>
  <c r="D153" i="14"/>
  <c r="F149" i="14"/>
  <c r="E149" i="14"/>
  <c r="D149" i="14"/>
  <c r="D148" i="14" s="1"/>
  <c r="C149" i="14"/>
  <c r="F145" i="14"/>
  <c r="E145" i="14"/>
  <c r="D145" i="14"/>
  <c r="F141" i="14"/>
  <c r="E141" i="14"/>
  <c r="D141" i="14"/>
  <c r="C141" i="14"/>
  <c r="C140" i="14" s="1"/>
  <c r="F138" i="14"/>
  <c r="E138" i="14"/>
  <c r="D138" i="14"/>
  <c r="C138" i="14"/>
  <c r="F134" i="14"/>
  <c r="F133" i="14" s="1"/>
  <c r="E134" i="14"/>
  <c r="D134" i="14"/>
  <c r="C134" i="14"/>
  <c r="F131" i="14"/>
  <c r="E131" i="14"/>
  <c r="D131" i="14"/>
  <c r="C131" i="14"/>
  <c r="F125" i="14"/>
  <c r="E125" i="14"/>
  <c r="D125" i="14"/>
  <c r="C125" i="14"/>
  <c r="F121" i="14"/>
  <c r="F120" i="14" s="1"/>
  <c r="E121" i="14"/>
  <c r="E120" i="14" s="1"/>
  <c r="D121" i="14"/>
  <c r="C121" i="14"/>
  <c r="F117" i="14"/>
  <c r="E117" i="14"/>
  <c r="D117" i="14"/>
  <c r="F113" i="14"/>
  <c r="E113" i="14"/>
  <c r="D113" i="14"/>
  <c r="C113" i="14"/>
  <c r="F110" i="14"/>
  <c r="E110" i="14"/>
  <c r="D110" i="14"/>
  <c r="F102" i="14"/>
  <c r="F92" i="14" s="1"/>
  <c r="E102" i="14"/>
  <c r="E92" i="14" s="1"/>
  <c r="D102" i="14"/>
  <c r="D92" i="14" s="1"/>
  <c r="D68" i="14" s="1"/>
  <c r="C92" i="14"/>
  <c r="C68" i="14" s="1"/>
  <c r="F87" i="14"/>
  <c r="F63" i="14" s="1"/>
  <c r="F96" i="14"/>
  <c r="E96" i="14"/>
  <c r="D96" i="14"/>
  <c r="F95" i="14"/>
  <c r="E95" i="14"/>
  <c r="D95" i="14"/>
  <c r="F75" i="14"/>
  <c r="E75" i="14"/>
  <c r="D75" i="14"/>
  <c r="C75" i="14"/>
  <c r="F56" i="14"/>
  <c r="F51" i="14" s="1"/>
  <c r="F52" i="14"/>
  <c r="E52" i="14"/>
  <c r="D52" i="14"/>
  <c r="D48" i="14"/>
  <c r="F47" i="14"/>
  <c r="E47" i="14"/>
  <c r="D47" i="14"/>
  <c r="C52" i="14"/>
  <c r="C47" i="14"/>
  <c r="F42" i="14"/>
  <c r="E42" i="14"/>
  <c r="D42" i="14"/>
  <c r="C42" i="14"/>
  <c r="F40" i="14"/>
  <c r="D38" i="14" l="1"/>
  <c r="F38" i="14"/>
  <c r="D120" i="14"/>
  <c r="C51" i="14"/>
  <c r="E247" i="14"/>
  <c r="F148" i="14"/>
  <c r="F247" i="14"/>
  <c r="F240" i="14" s="1"/>
  <c r="E68" i="14"/>
  <c r="C38" i="14"/>
  <c r="F68" i="14"/>
  <c r="C240" i="14"/>
  <c r="D199" i="14"/>
  <c r="E208" i="14"/>
  <c r="E199" i="14"/>
  <c r="C199" i="14"/>
  <c r="C195" i="14"/>
  <c r="F199" i="14"/>
  <c r="F91" i="14"/>
  <c r="F67" i="14" s="1"/>
  <c r="F94" i="14"/>
  <c r="E91" i="14"/>
  <c r="E67" i="14" s="1"/>
  <c r="D91" i="14"/>
  <c r="D67" i="14" s="1"/>
  <c r="F163" i="14"/>
  <c r="C148" i="14"/>
  <c r="C98" i="14"/>
  <c r="C88" i="14" s="1"/>
  <c r="C94" i="14"/>
  <c r="D140" i="14"/>
  <c r="F140" i="14"/>
  <c r="F127" i="14"/>
  <c r="E112" i="14"/>
  <c r="E140" i="14"/>
  <c r="D112" i="14"/>
  <c r="F112" i="14"/>
  <c r="D63" i="14"/>
  <c r="E127" i="14"/>
  <c r="E240" i="14"/>
  <c r="E148" i="14"/>
  <c r="F249" i="14"/>
  <c r="F243" i="14"/>
  <c r="F236" i="14" s="1"/>
  <c r="E243" i="14"/>
  <c r="E236" i="14" s="1"/>
  <c r="E249" i="14"/>
  <c r="D243" i="14"/>
  <c r="D236" i="14" s="1"/>
  <c r="D249" i="14"/>
  <c r="E133" i="14"/>
  <c r="C133" i="14"/>
  <c r="E163" i="14"/>
  <c r="C120" i="14"/>
  <c r="C112" i="14"/>
  <c r="D156" i="14"/>
  <c r="E156" i="14"/>
  <c r="F156" i="14"/>
  <c r="C156" i="14"/>
  <c r="C127" i="14"/>
  <c r="D133" i="14"/>
  <c r="D127" i="14"/>
  <c r="F201" i="14"/>
  <c r="D70" i="14"/>
  <c r="D69" i="14" s="1"/>
  <c r="C70" i="14"/>
  <c r="C69" i="14" s="1"/>
  <c r="F70" i="14"/>
  <c r="F69" i="14" s="1"/>
  <c r="E70" i="14"/>
  <c r="E69" i="14" s="1"/>
  <c r="D201" i="14"/>
  <c r="D255" i="14"/>
  <c r="E201" i="14"/>
  <c r="E87" i="14"/>
  <c r="E63" i="14" s="1"/>
  <c r="F208" i="14"/>
  <c r="F221" i="14"/>
  <c r="E221" i="14"/>
  <c r="D221" i="14"/>
  <c r="C228" i="14"/>
  <c r="F228" i="14"/>
  <c r="E228" i="14"/>
  <c r="D228" i="14"/>
  <c r="C215" i="14"/>
  <c r="F255" i="14"/>
  <c r="E255" i="14"/>
  <c r="D261" i="14"/>
  <c r="E261" i="14"/>
  <c r="C86" i="14"/>
  <c r="F261" i="14"/>
  <c r="C87" i="14"/>
  <c r="C63" i="14" s="1"/>
  <c r="F85" i="14"/>
  <c r="F61" i="14" s="1"/>
  <c r="F86" i="14"/>
  <c r="E94" i="14"/>
  <c r="E88" i="14"/>
  <c r="E86" i="14"/>
  <c r="E62" i="14" s="1"/>
  <c r="C262" i="14"/>
  <c r="C261" i="14" s="1"/>
  <c r="F88" i="14"/>
  <c r="D240" i="14"/>
  <c r="E85" i="14"/>
  <c r="E61" i="14" s="1"/>
  <c r="D94" i="14"/>
  <c r="D88" i="14"/>
  <c r="C255" i="14"/>
  <c r="C245" i="14"/>
  <c r="C221" i="14"/>
  <c r="D85" i="14"/>
  <c r="D61" i="14" s="1"/>
  <c r="D86" i="14"/>
  <c r="C85" i="14"/>
  <c r="C61" i="14" s="1"/>
  <c r="E48" i="14"/>
  <c r="E38" i="14" s="1"/>
  <c r="E171" i="14"/>
  <c r="E182" i="14"/>
  <c r="E170" i="14" s="1"/>
  <c r="F170" i="14"/>
  <c r="F171" i="14"/>
  <c r="D171" i="14"/>
  <c r="D178" i="14"/>
  <c r="D170" i="14" s="1"/>
  <c r="C170" i="14"/>
  <c r="C171" i="14"/>
  <c r="D208" i="14"/>
  <c r="F194" i="14" l="1"/>
  <c r="D194" i="14"/>
  <c r="E194" i="14"/>
  <c r="F64" i="14"/>
  <c r="F281" i="14" s="1"/>
  <c r="E64" i="14"/>
  <c r="E281" i="14" s="1"/>
  <c r="D64" i="14"/>
  <c r="D281" i="14" s="1"/>
  <c r="C238" i="14"/>
  <c r="C62" i="14" s="1"/>
  <c r="F62" i="14"/>
  <c r="C64" i="14"/>
  <c r="C281" i="14" s="1"/>
  <c r="D62" i="14"/>
  <c r="C201" i="14"/>
  <c r="F242" i="14"/>
  <c r="F235" i="14" s="1"/>
  <c r="D242" i="14"/>
  <c r="D235" i="14" s="1"/>
  <c r="E242" i="14"/>
  <c r="E235" i="14" s="1"/>
  <c r="E93" i="14"/>
  <c r="E83" i="14" s="1"/>
  <c r="F93" i="14"/>
  <c r="F83" i="14" s="1"/>
  <c r="D93" i="14"/>
  <c r="D83" i="14" s="1"/>
  <c r="C93" i="14"/>
  <c r="C83" i="14" s="1"/>
  <c r="C84" i="14"/>
  <c r="C243" i="14"/>
  <c r="C236" i="14" s="1"/>
  <c r="E84" i="14"/>
  <c r="E60" i="14" s="1"/>
  <c r="C208" i="14"/>
  <c r="C242" i="14"/>
  <c r="C235" i="14" s="1"/>
  <c r="F84" i="14"/>
  <c r="D84" i="14"/>
  <c r="D60" i="14" s="1"/>
  <c r="C194" i="14" l="1"/>
  <c r="C60" i="14"/>
  <c r="C280" i="14" s="1"/>
  <c r="F59" i="14"/>
  <c r="F282" i="14" s="1"/>
  <c r="E59" i="14"/>
  <c r="E282" i="14" s="1"/>
  <c r="D59" i="14"/>
  <c r="F60" i="14"/>
  <c r="F280" i="14" s="1"/>
  <c r="D280" i="14"/>
  <c r="E280" i="14"/>
  <c r="C59" i="14" l="1"/>
  <c r="C282" i="14" s="1"/>
  <c r="D282" i="14"/>
</calcChain>
</file>

<file path=xl/sharedStrings.xml><?xml version="1.0" encoding="utf-8"?>
<sst xmlns="http://schemas.openxmlformats.org/spreadsheetml/2006/main" count="331" uniqueCount="102">
  <si>
    <t>COD</t>
  </si>
  <si>
    <t>Venituri din concesiuni si inchirieri</t>
  </si>
  <si>
    <t>30.10.05</t>
  </si>
  <si>
    <t>Venituri din prestari de servicii</t>
  </si>
  <si>
    <t>33.10.08</t>
  </si>
  <si>
    <t>33.10.13</t>
  </si>
  <si>
    <t>33.10.21</t>
  </si>
  <si>
    <t>33.10.30</t>
  </si>
  <si>
    <t>33.10.32</t>
  </si>
  <si>
    <t>VENITURILE SECT. DE FUNCTIONARE</t>
  </si>
  <si>
    <t>VENITURILE SECT. DE DEZVOLTARE</t>
  </si>
  <si>
    <t xml:space="preserve">TOTAL CHELTUIELI </t>
  </si>
  <si>
    <t>SECTIUNEA DE FUNCTIONARE</t>
  </si>
  <si>
    <t>Cheltuieli de personal</t>
  </si>
  <si>
    <t>Cheltuieli cu bunuri si servicii</t>
  </si>
  <si>
    <t>SECTIUNEA DE DEZVOLTARE</t>
  </si>
  <si>
    <t xml:space="preserve">Cheltuieli de capital </t>
  </si>
  <si>
    <t>SANATATE</t>
  </si>
  <si>
    <t>SPITALUL DE PEDIATRIE PITESTI</t>
  </si>
  <si>
    <t>SPITALUL  DE RECUPERARE BRADET</t>
  </si>
  <si>
    <t>CULTURA, RECREERE SI RELIGIE</t>
  </si>
  <si>
    <t>67.10.</t>
  </si>
  <si>
    <t xml:space="preserve">ASIGURARI SI ASISTENTA SOCIALA </t>
  </si>
  <si>
    <t>UNITATI MEDICO-SOCIALE</t>
  </si>
  <si>
    <t>37.10.03</t>
  </si>
  <si>
    <t>37.10.04</t>
  </si>
  <si>
    <t xml:space="preserve">Varsaminte din sectiunea de functionare </t>
  </si>
  <si>
    <t xml:space="preserve">Cheltuieli cu bunuri si servicii </t>
  </si>
  <si>
    <t>MUZEUL VITICULTURII SI POMICULTURII GOLESTI</t>
  </si>
  <si>
    <t>TEATRUL "AL.DAVILA" PITESTI</t>
  </si>
  <si>
    <t>SPITALUL JUDETEAN DE URGENTA PITESTI</t>
  </si>
  <si>
    <t>SPITALUL DE  PNEUMOFTIZIOLOGIE  LEORDENI</t>
  </si>
  <si>
    <t>54.10</t>
  </si>
  <si>
    <t>TOTAL VENITURI (S. FUNCT. +S. DEZV.)</t>
  </si>
  <si>
    <t>SPITALUL DE BOLI CRONICE CALINESTI</t>
  </si>
  <si>
    <t>Subventii din bugetele locale pentru finantarea cheltuielilor curente din domeniul sanatatii</t>
  </si>
  <si>
    <t>43.10.10</t>
  </si>
  <si>
    <t>43.10.14</t>
  </si>
  <si>
    <t>Subventii din bugetele locale pentru finantarea cheltuielilor de capital din domeniul sanatatii</t>
  </si>
  <si>
    <t>33.10.19</t>
  </si>
  <si>
    <t>43.10.09</t>
  </si>
  <si>
    <t>Venituri din serbari si spectacole scolare, manifestari culturale , artistice si sportive</t>
  </si>
  <si>
    <t>Subventii pentru institutii publice</t>
  </si>
  <si>
    <t>43.10.19</t>
  </si>
  <si>
    <t>Subventii pentru institutii publice destinate sectiunii de dezvoltare</t>
  </si>
  <si>
    <t>MUZEUL JUDETEAN ARGES</t>
  </si>
  <si>
    <t>TOTAL UNITATI MEDICO-SOCIALE</t>
  </si>
  <si>
    <t>TOTAL SPITALE</t>
  </si>
  <si>
    <t>Unitatea de Asistenta Medico - Sociala CALINESTI</t>
  </si>
  <si>
    <t>Unitatea de Asistenta Medico - Sociala DEDULESTI</t>
  </si>
  <si>
    <t>Unitatea de Asistenta Medico - Sociala SUICI</t>
  </si>
  <si>
    <t>Unitatea de Asistenta Medico - Sociala  DOMNESTI</t>
  </si>
  <si>
    <t>Unitatea de Asistenta Medico - Sociala  RUCAR</t>
  </si>
  <si>
    <t>um=mii lei</t>
  </si>
  <si>
    <t>DENUMIRE INDICATORI</t>
  </si>
  <si>
    <t>Venituri din contractele incheiate cu casele de asigurari sociale de sanatate</t>
  </si>
  <si>
    <t>ESTIMARI ANII</t>
  </si>
  <si>
    <t>43.10.33</t>
  </si>
  <si>
    <t>Subventii din bugetul fondului national unic de asigurari de sanatate pentru acoperirea cresterilor salariale</t>
  </si>
  <si>
    <t>Venituri din contractele incheiate cu Directiile de Sanatate Publica din sume alocate de la bugetul de stat</t>
  </si>
  <si>
    <t xml:space="preserve">Venituri din contractele incheiate cu Institutiile de medicina legala </t>
  </si>
  <si>
    <t>Varsaminte din sectiunea de functionare pentru finantarea sectiunii de dezvoltare a bugetului local</t>
  </si>
  <si>
    <t>SERVICIUL PUBLIC JUDETEAN DE PAZA SI ORDINE ARGES</t>
  </si>
  <si>
    <t>36.10.50</t>
  </si>
  <si>
    <t>Alte venituri</t>
  </si>
  <si>
    <t xml:space="preserve">BUGETUL DE VENITURI SI CHELTUIELI </t>
  </si>
  <si>
    <t xml:space="preserve">Alte cheltuieli </t>
  </si>
  <si>
    <t>Alte cheltuieli</t>
  </si>
  <si>
    <r>
      <t xml:space="preserve">din care :   </t>
    </r>
    <r>
      <rPr>
        <b/>
        <u/>
        <sz val="10"/>
        <color theme="1"/>
        <rFont val="Times New Roman"/>
        <family val="1"/>
        <charset val="238"/>
      </rPr>
      <t>PROIECT</t>
    </r>
    <r>
      <rPr>
        <sz val="10"/>
        <color theme="1"/>
        <rFont val="Times New Roman"/>
        <family val="1"/>
        <charset val="238"/>
      </rPr>
      <t xml:space="preserve">   " Cercetari in sprijinul dezvoltarii si protejarii patrimoniului national de material genetic de la soiurile de plante si rasele de animale traditionale si a celor cu importanta economica "</t>
    </r>
  </si>
  <si>
    <t>DIRECTIA GENERALA PENTRU EVIDENTA PERSOANELOR ARGES</t>
  </si>
  <si>
    <t>61.10</t>
  </si>
  <si>
    <t>ALTE SERVICII PUBLICE GENERALE</t>
  </si>
  <si>
    <t>ORDINE PUBLICA SI SIGURANTA NATIONALA</t>
  </si>
  <si>
    <t>42.10.88</t>
  </si>
  <si>
    <t>Alocari de sume din PNRR aferente asistentei financiare nerambursabile</t>
  </si>
  <si>
    <t>Proiecte cu finantare din sumele reprezentand asistenta financiara nerambursabila aferenta PNRR</t>
  </si>
  <si>
    <t xml:space="preserve">TOTAL DEFICIT </t>
  </si>
  <si>
    <t>ANEXA nr. 2</t>
  </si>
  <si>
    <t>SPITALUL  DE PSIHIATRIE  "SF MARIA" VEDEA</t>
  </si>
  <si>
    <t xml:space="preserve">SPITALUL ORASENESC "REGELE CAROL I " COSTESTI </t>
  </si>
  <si>
    <t xml:space="preserve">DEFICIT SECTIUNEA DE FUNCTIONARE </t>
  </si>
  <si>
    <t>DEFICIT SECTIUNEA DE DEZVOLTARE</t>
  </si>
  <si>
    <t>PROPUNERE 2026</t>
  </si>
  <si>
    <t>la HCJ nr.          /</t>
  </si>
  <si>
    <t>FINANTAT INTEGRAL  SAU PARTIAL DIN VENITURI PROPRII PE ANUL 2026</t>
  </si>
  <si>
    <t>CENTRUL  "DOINA  ARGESULUI"</t>
  </si>
  <si>
    <t>45.10.48</t>
  </si>
  <si>
    <t>56.48</t>
  </si>
  <si>
    <t>56.49</t>
  </si>
  <si>
    <t>Programe finanțate din Fondul European de Dezvoltare Regională (FEDR), aferente cadrului financiar 2021-2027</t>
  </si>
  <si>
    <t>42.10.93</t>
  </si>
  <si>
    <t>45.10.49</t>
  </si>
  <si>
    <t>Contributia de intretinere a persoanelor asistate</t>
  </si>
  <si>
    <t xml:space="preserve">Programe finanțate din Fondul Social European Plus (FSE+), aferente cadrului financiar 2021-2027 </t>
  </si>
  <si>
    <t xml:space="preserve">Fondul Social European Plus (FSE+), aferent cadrului financiar 2021-2027 </t>
  </si>
  <si>
    <t xml:space="preserve">Fondul European de Dezvoltare Regională (FEDR), aferent cadrului financiar 2021-2027 </t>
  </si>
  <si>
    <t>Subvenţii de la bugetul de stat necesare susţinerii derulării proiectelor finanţate din fonduri externe nerambursabile (FEN) postaderare, aferete perioadei de programare 2021-2027</t>
  </si>
  <si>
    <t>DIRECTIA ECONOMICA</t>
  </si>
  <si>
    <t>SERVICIUL BUGET, IMPOZITE, TAXE SI VENITURI</t>
  </si>
  <si>
    <t>JUDETUL ARGES</t>
  </si>
  <si>
    <t>SPITALUL  DE RECUPERARE  SI  BOLI  CRONICE  VALEA IASULUI</t>
  </si>
  <si>
    <t>SPITALUL  DE  BOLI CRONICE SI GERIATRIE "CONSTANTIN BALACEANU STOLNICI"  STEFANESTI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</si>
</sst>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37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rgb="FF9C6500"/>
      <name val="Calibri"/>
      <family val="2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61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9C0006"/>
      <name val="Times New Roman"/>
      <family val="1"/>
      <charset val="238"/>
    </font>
    <font>
      <b/>
      <sz val="10"/>
      <color rgb="FF006100"/>
      <name val="Times New Roman"/>
      <family val="1"/>
      <charset val="238"/>
    </font>
    <font>
      <b/>
      <sz val="10"/>
      <color rgb="FF9C65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9C650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sz val="10"/>
      <color rgb="FF9C0006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0" fontId="9" fillId="6" borderId="7" applyNumberFormat="0" applyAlignment="0" applyProtection="0"/>
    <xf numFmtId="0" fontId="10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5" fillId="11" borderId="0" applyNumberFormat="0" applyBorder="0" applyAlignment="0" applyProtection="0"/>
  </cellStyleXfs>
  <cellXfs count="161">
    <xf numFmtId="0" fontId="0" fillId="0" borderId="0" xfId="0"/>
    <xf numFmtId="0" fontId="5" fillId="0" borderId="0" xfId="0" applyFont="1"/>
    <xf numFmtId="164" fontId="5" fillId="0" borderId="0" xfId="1" applyFont="1"/>
    <xf numFmtId="0" fontId="1" fillId="10" borderId="0" xfId="0" applyFont="1" applyFill="1"/>
    <xf numFmtId="2" fontId="2" fillId="10" borderId="0" xfId="0" applyNumberFormat="1" applyFont="1" applyFill="1" applyAlignment="1">
      <alignment horizontal="right" wrapText="1"/>
    </xf>
    <xf numFmtId="164" fontId="1" fillId="10" borderId="0" xfId="1" applyFont="1" applyFill="1" applyBorder="1" applyAlignment="1">
      <alignment horizontal="right"/>
    </xf>
    <xf numFmtId="0" fontId="2" fillId="10" borderId="0" xfId="0" applyFont="1" applyFill="1" applyAlignment="1">
      <alignment horizontal="center"/>
    </xf>
    <xf numFmtId="0" fontId="2" fillId="10" borderId="0" xfId="0" applyFont="1" applyFill="1" applyAlignment="1">
      <alignment horizontal="center" vertical="center"/>
    </xf>
    <xf numFmtId="2" fontId="2" fillId="10" borderId="0" xfId="0" applyNumberFormat="1" applyFont="1" applyFill="1" applyAlignment="1">
      <alignment horizontal="right"/>
    </xf>
    <xf numFmtId="2" fontId="1" fillId="10" borderId="0" xfId="0" applyNumberFormat="1" applyFont="1" applyFill="1" applyAlignment="1">
      <alignment horizontal="right"/>
    </xf>
    <xf numFmtId="164" fontId="1" fillId="10" borderId="0" xfId="1" applyFont="1" applyFill="1" applyBorder="1"/>
    <xf numFmtId="2" fontId="12" fillId="10" borderId="0" xfId="4" applyNumberFormat="1" applyFill="1" applyBorder="1" applyAlignment="1">
      <alignment horizontal="right"/>
    </xf>
    <xf numFmtId="2" fontId="8" fillId="10" borderId="0" xfId="3" applyNumberFormat="1" applyFont="1" applyFill="1" applyBorder="1" applyAlignment="1">
      <alignment horizontal="right"/>
    </xf>
    <xf numFmtId="2" fontId="13" fillId="10" borderId="0" xfId="5" applyNumberFormat="1" applyFill="1" applyBorder="1" applyAlignment="1">
      <alignment horizontal="right"/>
    </xf>
    <xf numFmtId="164" fontId="14" fillId="10" borderId="0" xfId="1" applyFont="1" applyFill="1" applyBorder="1" applyAlignment="1">
      <alignment horizontal="center"/>
    </xf>
    <xf numFmtId="0" fontId="1" fillId="10" borderId="0" xfId="0" applyFont="1" applyFill="1" applyAlignment="1">
      <alignment horizontal="right"/>
    </xf>
    <xf numFmtId="2" fontId="11" fillId="10" borderId="0" xfId="2" applyNumberFormat="1" applyFont="1" applyFill="1" applyBorder="1" applyAlignment="1">
      <alignment horizontal="right"/>
    </xf>
    <xf numFmtId="2" fontId="4" fillId="10" borderId="0" xfId="0" applyNumberFormat="1" applyFont="1" applyFill="1"/>
    <xf numFmtId="2" fontId="3" fillId="10" borderId="0" xfId="0" applyNumberFormat="1" applyFont="1" applyFill="1"/>
    <xf numFmtId="0" fontId="5" fillId="10" borderId="0" xfId="0" applyFont="1" applyFill="1"/>
    <xf numFmtId="2" fontId="7" fillId="10" borderId="0" xfId="0" applyNumberFormat="1" applyFont="1" applyFill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4" fontId="17" fillId="0" borderId="1" xfId="0" applyNumberFormat="1" applyFont="1" applyBorder="1"/>
    <xf numFmtId="0" fontId="17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wrapText="1"/>
    </xf>
    <xf numFmtId="0" fontId="18" fillId="8" borderId="1" xfId="4" applyFont="1" applyBorder="1" applyAlignment="1">
      <alignment horizontal="left"/>
    </xf>
    <xf numFmtId="0" fontId="18" fillId="8" borderId="1" xfId="4" applyFont="1" applyBorder="1" applyAlignment="1">
      <alignment horizontal="center"/>
    </xf>
    <xf numFmtId="0" fontId="17" fillId="3" borderId="1" xfId="0" applyFont="1" applyFill="1" applyBorder="1" applyAlignment="1">
      <alignment horizontal="left"/>
    </xf>
    <xf numFmtId="0" fontId="20" fillId="9" borderId="1" xfId="5" applyFont="1" applyBorder="1" applyAlignment="1">
      <alignment horizontal="center"/>
    </xf>
    <xf numFmtId="0" fontId="20" fillId="9" borderId="1" xfId="5" applyFont="1" applyBorder="1" applyAlignment="1">
      <alignment horizontal="left"/>
    </xf>
    <xf numFmtId="0" fontId="20" fillId="9" borderId="1" xfId="5" applyFont="1" applyBorder="1"/>
    <xf numFmtId="0" fontId="21" fillId="8" borderId="1" xfId="4" applyFont="1" applyBorder="1" applyAlignment="1">
      <alignment horizontal="center" wrapText="1"/>
    </xf>
    <xf numFmtId="0" fontId="21" fillId="8" borderId="1" xfId="4" applyFont="1" applyBorder="1" applyAlignment="1">
      <alignment horizontal="center"/>
    </xf>
    <xf numFmtId="0" fontId="17" fillId="0" borderId="5" xfId="0" applyFont="1" applyBorder="1"/>
    <xf numFmtId="0" fontId="17" fillId="0" borderId="5" xfId="0" applyFont="1" applyBorder="1" applyAlignment="1">
      <alignment horizontal="center"/>
    </xf>
    <xf numFmtId="0" fontId="22" fillId="11" borderId="1" xfId="6" applyFont="1" applyBorder="1" applyAlignment="1">
      <alignment horizontal="center"/>
    </xf>
    <xf numFmtId="164" fontId="22" fillId="11" borderId="1" xfId="6" applyNumberFormat="1" applyFont="1" applyBorder="1" applyAlignment="1">
      <alignment horizontal="center"/>
    </xf>
    <xf numFmtId="0" fontId="22" fillId="11" borderId="1" xfId="6" applyFont="1" applyBorder="1" applyAlignment="1">
      <alignment horizontal="left"/>
    </xf>
    <xf numFmtId="0" fontId="22" fillId="11" borderId="1" xfId="6" applyFont="1" applyBorder="1"/>
    <xf numFmtId="164" fontId="18" fillId="8" borderId="1" xfId="4" applyNumberFormat="1" applyFont="1" applyBorder="1" applyAlignment="1">
      <alignment horizontal="center"/>
    </xf>
    <xf numFmtId="0" fontId="18" fillId="8" borderId="1" xfId="4" applyFont="1" applyBorder="1"/>
    <xf numFmtId="4" fontId="17" fillId="4" borderId="1" xfId="0" applyNumberFormat="1" applyFont="1" applyFill="1" applyBorder="1" applyAlignment="1">
      <alignment horizontal="center"/>
    </xf>
    <xf numFmtId="0" fontId="21" fillId="8" borderId="1" xfId="4" applyFont="1" applyBorder="1" applyAlignment="1">
      <alignment horizontal="left"/>
    </xf>
    <xf numFmtId="0" fontId="21" fillId="8" borderId="1" xfId="4" applyFont="1" applyBorder="1"/>
    <xf numFmtId="0" fontId="17" fillId="4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/>
    </xf>
    <xf numFmtId="0" fontId="17" fillId="10" borderId="1" xfId="0" applyFont="1" applyFill="1" applyBorder="1"/>
    <xf numFmtId="0" fontId="22" fillId="11" borderId="1" xfId="6" applyFont="1" applyBorder="1" applyAlignment="1">
      <alignment horizontal="center" wrapText="1"/>
    </xf>
    <xf numFmtId="2" fontId="22" fillId="11" borderId="1" xfId="6" applyNumberFormat="1" applyFont="1" applyBorder="1" applyAlignment="1">
      <alignment horizontal="center"/>
    </xf>
    <xf numFmtId="0" fontId="24" fillId="11" borderId="1" xfId="6" applyFont="1" applyBorder="1"/>
    <xf numFmtId="4" fontId="17" fillId="5" borderId="1" xfId="0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/>
    <xf numFmtId="4" fontId="17" fillId="0" borderId="1" xfId="0" applyNumberFormat="1" applyFont="1" applyBorder="1" applyAlignment="1">
      <alignment horizontal="right"/>
    </xf>
    <xf numFmtId="4" fontId="17" fillId="3" borderId="1" xfId="0" applyNumberFormat="1" applyFont="1" applyFill="1" applyBorder="1" applyAlignment="1">
      <alignment horizontal="right"/>
    </xf>
    <xf numFmtId="4" fontId="18" fillId="8" borderId="1" xfId="4" applyNumberFormat="1" applyFont="1" applyBorder="1" applyAlignment="1">
      <alignment horizontal="right"/>
    </xf>
    <xf numFmtId="4" fontId="20" fillId="9" borderId="1" xfId="5" applyNumberFormat="1" applyFont="1" applyBorder="1" applyAlignment="1">
      <alignment horizontal="right"/>
    </xf>
    <xf numFmtId="4" fontId="21" fillId="8" borderId="1" xfId="4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4" fontId="22" fillId="11" borderId="1" xfId="6" applyNumberFormat="1" applyFont="1" applyBorder="1" applyAlignment="1">
      <alignment horizontal="right"/>
    </xf>
    <xf numFmtId="4" fontId="16" fillId="4" borderId="1" xfId="0" applyNumberFormat="1" applyFont="1" applyFill="1" applyBorder="1" applyAlignment="1">
      <alignment horizontal="right"/>
    </xf>
    <xf numFmtId="4" fontId="16" fillId="4" borderId="1" xfId="0" applyNumberFormat="1" applyFont="1" applyFill="1" applyBorder="1" applyAlignment="1">
      <alignment horizontal="right" wrapText="1"/>
    </xf>
    <xf numFmtId="4" fontId="16" fillId="0" borderId="1" xfId="0" applyNumberFormat="1" applyFont="1" applyBorder="1" applyAlignment="1">
      <alignment horizontal="right" wrapText="1"/>
    </xf>
    <xf numFmtId="4" fontId="17" fillId="0" borderId="1" xfId="0" applyNumberFormat="1" applyFont="1" applyBorder="1" applyAlignment="1">
      <alignment horizontal="right" wrapText="1"/>
    </xf>
    <xf numFmtId="4" fontId="17" fillId="10" borderId="1" xfId="0" applyNumberFormat="1" applyFont="1" applyFill="1" applyBorder="1" applyAlignment="1">
      <alignment horizontal="right"/>
    </xf>
    <xf numFmtId="4" fontId="16" fillId="5" borderId="1" xfId="0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center" vertical="center"/>
    </xf>
    <xf numFmtId="4" fontId="19" fillId="0" borderId="1" xfId="0" applyNumberFormat="1" applyFont="1" applyBorder="1"/>
    <xf numFmtId="4" fontId="19" fillId="0" borderId="1" xfId="0" applyNumberFormat="1" applyFont="1" applyBorder="1" applyAlignment="1">
      <alignment horizontal="right"/>
    </xf>
    <xf numFmtId="2" fontId="26" fillId="0" borderId="0" xfId="0" applyNumberFormat="1" applyFont="1"/>
    <xf numFmtId="0" fontId="27" fillId="0" borderId="0" xfId="0" applyFont="1"/>
    <xf numFmtId="2" fontId="28" fillId="0" borderId="0" xfId="0" applyNumberFormat="1" applyFont="1"/>
    <xf numFmtId="4" fontId="17" fillId="0" borderId="1" xfId="1" applyNumberFormat="1" applyFont="1" applyBorder="1" applyAlignment="1">
      <alignment horizontal="right"/>
    </xf>
    <xf numFmtId="4" fontId="17" fillId="0" borderId="5" xfId="0" applyNumberFormat="1" applyFont="1" applyBorder="1" applyAlignment="1">
      <alignment horizontal="right"/>
    </xf>
    <xf numFmtId="4" fontId="19" fillId="0" borderId="1" xfId="1" applyNumberFormat="1" applyFont="1" applyBorder="1" applyAlignment="1">
      <alignment horizontal="right"/>
    </xf>
    <xf numFmtId="4" fontId="17" fillId="0" borderId="1" xfId="1" applyNumberFormat="1" applyFont="1" applyBorder="1"/>
    <xf numFmtId="4" fontId="16" fillId="2" borderId="1" xfId="0" applyNumberFormat="1" applyFont="1" applyFill="1" applyBorder="1" applyAlignment="1">
      <alignment horizontal="right"/>
    </xf>
    <xf numFmtId="4" fontId="23" fillId="6" borderId="1" xfId="2" applyNumberFormat="1" applyFont="1" applyBorder="1" applyAlignment="1">
      <alignment horizontal="right"/>
    </xf>
    <xf numFmtId="4" fontId="25" fillId="0" borderId="1" xfId="0" applyNumberFormat="1" applyFont="1" applyBorder="1" applyAlignment="1">
      <alignment horizontal="right"/>
    </xf>
    <xf numFmtId="4" fontId="16" fillId="0" borderId="1" xfId="1" applyNumberFormat="1" applyFont="1" applyBorder="1" applyAlignment="1">
      <alignment horizontal="right"/>
    </xf>
    <xf numFmtId="4" fontId="19" fillId="5" borderId="1" xfId="0" applyNumberFormat="1" applyFont="1" applyFill="1" applyBorder="1" applyAlignment="1">
      <alignment horizontal="center"/>
    </xf>
    <xf numFmtId="4" fontId="23" fillId="5" borderId="1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9" fillId="9" borderId="1" xfId="5" applyFont="1" applyBorder="1" applyAlignment="1">
      <alignment horizontal="center"/>
    </xf>
    <xf numFmtId="4" fontId="29" fillId="9" borderId="1" xfId="5" applyNumberFormat="1" applyFont="1" applyBorder="1" applyAlignment="1">
      <alignment horizontal="right"/>
    </xf>
    <xf numFmtId="0" fontId="23" fillId="8" borderId="1" xfId="4" applyFont="1" applyBorder="1" applyAlignment="1">
      <alignment horizontal="center"/>
    </xf>
    <xf numFmtId="4" fontId="23" fillId="8" borderId="1" xfId="4" applyNumberFormat="1" applyFont="1" applyBorder="1" applyAlignment="1">
      <alignment horizontal="right"/>
    </xf>
    <xf numFmtId="2" fontId="30" fillId="10" borderId="0" xfId="0" applyNumberFormat="1" applyFont="1" applyFill="1" applyAlignment="1">
      <alignment horizontal="right" wrapText="1"/>
    </xf>
    <xf numFmtId="164" fontId="5" fillId="10" borderId="0" xfId="1" applyFont="1" applyFill="1" applyBorder="1" applyAlignment="1"/>
    <xf numFmtId="0" fontId="19" fillId="4" borderId="1" xfId="0" applyFont="1" applyFill="1" applyBorder="1" applyAlignment="1">
      <alignment horizontal="center"/>
    </xf>
    <xf numFmtId="4" fontId="23" fillId="0" borderId="1" xfId="0" applyNumberFormat="1" applyFont="1" applyBorder="1" applyAlignment="1">
      <alignment horizontal="right"/>
    </xf>
    <xf numFmtId="4" fontId="23" fillId="4" borderId="1" xfId="0" applyNumberFormat="1" applyFont="1" applyFill="1" applyBorder="1" applyAlignment="1">
      <alignment horizontal="right" wrapText="1"/>
    </xf>
    <xf numFmtId="4" fontId="23" fillId="0" borderId="1" xfId="0" applyNumberFormat="1" applyFont="1" applyBorder="1" applyAlignment="1">
      <alignment horizontal="right" wrapText="1"/>
    </xf>
    <xf numFmtId="4" fontId="19" fillId="0" borderId="1" xfId="0" applyNumberFormat="1" applyFont="1" applyBorder="1" applyAlignment="1">
      <alignment horizontal="right" wrapText="1"/>
    </xf>
    <xf numFmtId="0" fontId="19" fillId="10" borderId="1" xfId="0" applyFont="1" applyFill="1" applyBorder="1" applyAlignment="1">
      <alignment wrapText="1"/>
    </xf>
    <xf numFmtId="0" fontId="21" fillId="8" borderId="1" xfId="4" applyFont="1" applyBorder="1" applyAlignment="1">
      <alignment horizontal="left" wrapText="1"/>
    </xf>
    <xf numFmtId="0" fontId="29" fillId="9" borderId="1" xfId="5" applyFont="1" applyBorder="1" applyAlignment="1">
      <alignment horizontal="left" wrapText="1"/>
    </xf>
    <xf numFmtId="0" fontId="29" fillId="9" borderId="1" xfId="5" applyFont="1" applyBorder="1"/>
    <xf numFmtId="4" fontId="29" fillId="9" borderId="5" xfId="5" applyNumberFormat="1" applyFont="1" applyBorder="1" applyAlignment="1">
      <alignment horizontal="right"/>
    </xf>
    <xf numFmtId="0" fontId="24" fillId="11" borderId="1" xfId="6" applyFont="1" applyBorder="1" applyAlignment="1">
      <alignment horizontal="center" wrapText="1"/>
    </xf>
    <xf numFmtId="4" fontId="24" fillId="11" borderId="1" xfId="6" applyNumberFormat="1" applyFont="1" applyBorder="1" applyAlignment="1">
      <alignment horizontal="center"/>
    </xf>
    <xf numFmtId="4" fontId="24" fillId="11" borderId="1" xfId="6" applyNumberFormat="1" applyFont="1" applyBorder="1" applyAlignment="1">
      <alignment horizontal="right" wrapText="1"/>
    </xf>
    <xf numFmtId="0" fontId="24" fillId="11" borderId="1" xfId="6" applyFont="1" applyBorder="1" applyAlignment="1">
      <alignment horizontal="left"/>
    </xf>
    <xf numFmtId="0" fontId="24" fillId="11" borderId="1" xfId="6" applyFont="1" applyBorder="1" applyAlignment="1">
      <alignment horizontal="center"/>
    </xf>
    <xf numFmtId="4" fontId="18" fillId="8" borderId="5" xfId="4" applyNumberFormat="1" applyFont="1" applyBorder="1" applyAlignment="1"/>
    <xf numFmtId="0" fontId="18" fillId="8" borderId="5" xfId="4" applyFont="1" applyBorder="1"/>
    <xf numFmtId="0" fontId="18" fillId="8" borderId="5" xfId="4" applyFont="1" applyBorder="1" applyAlignment="1">
      <alignment horizontal="center"/>
    </xf>
    <xf numFmtId="4" fontId="18" fillId="8" borderId="5" xfId="4" applyNumberFormat="1" applyFont="1" applyBorder="1" applyAlignment="1">
      <alignment horizontal="right"/>
    </xf>
    <xf numFmtId="0" fontId="23" fillId="7" borderId="1" xfId="3" applyFont="1" applyBorder="1" applyAlignment="1">
      <alignment horizontal="center"/>
    </xf>
    <xf numFmtId="4" fontId="23" fillId="7" borderId="1" xfId="3" applyNumberFormat="1" applyFont="1" applyBorder="1" applyAlignment="1">
      <alignment horizontal="right"/>
    </xf>
    <xf numFmtId="0" fontId="29" fillId="9" borderId="1" xfId="5" applyFont="1" applyBorder="1" applyAlignment="1">
      <alignment horizontal="left"/>
    </xf>
    <xf numFmtId="0" fontId="16" fillId="4" borderId="1" xfId="0" applyFont="1" applyFill="1" applyBorder="1" applyAlignment="1">
      <alignment horizontal="left" wrapText="1"/>
    </xf>
    <xf numFmtId="0" fontId="16" fillId="4" borderId="1" xfId="0" applyFont="1" applyFill="1" applyBorder="1" applyAlignment="1">
      <alignment horizontal="left"/>
    </xf>
    <xf numFmtId="0" fontId="18" fillId="8" borderId="1" xfId="4" applyFont="1" applyBorder="1" applyAlignment="1">
      <alignment horizontal="left" wrapText="1"/>
    </xf>
    <xf numFmtId="4" fontId="0" fillId="0" borderId="0" xfId="0" applyNumberFormat="1"/>
    <xf numFmtId="0" fontId="22" fillId="11" borderId="1" xfId="6" applyFont="1" applyBorder="1" applyAlignment="1">
      <alignment horizontal="left" wrapText="1"/>
    </xf>
    <xf numFmtId="0" fontId="16" fillId="0" borderId="0" xfId="0" applyFont="1" applyAlignment="1">
      <alignment horizontal="center"/>
    </xf>
    <xf numFmtId="0" fontId="32" fillId="0" borderId="0" xfId="0" applyFont="1"/>
    <xf numFmtId="4" fontId="23" fillId="0" borderId="1" xfId="1" applyNumberFormat="1" applyFont="1" applyBorder="1" applyAlignment="1">
      <alignment horizontal="right"/>
    </xf>
    <xf numFmtId="4" fontId="21" fillId="8" borderId="5" xfId="4" applyNumberFormat="1" applyFont="1" applyBorder="1" applyAlignment="1">
      <alignment horizontal="right"/>
    </xf>
    <xf numFmtId="0" fontId="23" fillId="4" borderId="1" xfId="0" applyFont="1" applyFill="1" applyBorder="1" applyAlignment="1">
      <alignment horizontal="left" wrapText="1"/>
    </xf>
    <xf numFmtId="0" fontId="32" fillId="0" borderId="0" xfId="0" applyFont="1" applyAlignment="1">
      <alignment horizontal="center"/>
    </xf>
    <xf numFmtId="4" fontId="21" fillId="8" borderId="1" xfId="4" applyNumberFormat="1" applyFont="1" applyBorder="1" applyAlignment="1">
      <alignment horizontal="center"/>
    </xf>
    <xf numFmtId="0" fontId="23" fillId="6" borderId="1" xfId="2" applyFont="1" applyBorder="1" applyAlignment="1">
      <alignment horizontal="left" wrapText="1"/>
    </xf>
    <xf numFmtId="0" fontId="16" fillId="5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/>
    </xf>
    <xf numFmtId="0" fontId="23" fillId="5" borderId="1" xfId="0" applyFont="1" applyFill="1" applyBorder="1" applyAlignment="1">
      <alignment horizontal="left" wrapText="1"/>
    </xf>
    <xf numFmtId="0" fontId="23" fillId="8" borderId="1" xfId="4" applyFont="1" applyBorder="1" applyAlignment="1">
      <alignment horizontal="center" wrapText="1"/>
    </xf>
    <xf numFmtId="4" fontId="23" fillId="12" borderId="1" xfId="4" applyNumberFormat="1" applyFont="1" applyFill="1" applyBorder="1" applyAlignment="1">
      <alignment horizontal="center"/>
    </xf>
    <xf numFmtId="4" fontId="33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wrapText="1"/>
    </xf>
    <xf numFmtId="4" fontId="34" fillId="0" borderId="1" xfId="0" applyNumberFormat="1" applyFont="1" applyBorder="1" applyAlignment="1">
      <alignment horizontal="right"/>
    </xf>
    <xf numFmtId="4" fontId="35" fillId="0" borderId="1" xfId="0" applyNumberFormat="1" applyFont="1" applyBorder="1" applyAlignment="1">
      <alignment horizontal="right"/>
    </xf>
    <xf numFmtId="0" fontId="18" fillId="8" borderId="1" xfId="4" applyFont="1" applyBorder="1" applyAlignment="1">
      <alignment wrapText="1"/>
    </xf>
    <xf numFmtId="0" fontId="22" fillId="11" borderId="1" xfId="6" applyFont="1" applyBorder="1" applyAlignment="1">
      <alignment wrapText="1"/>
    </xf>
    <xf numFmtId="0" fontId="29" fillId="9" borderId="1" xfId="5" applyFont="1" applyBorder="1" applyAlignment="1">
      <alignment wrapText="1"/>
    </xf>
    <xf numFmtId="0" fontId="1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36" fillId="0" borderId="0" xfId="0" applyFont="1" applyAlignment="1">
      <alignment horizontal="center" wrapText="1"/>
    </xf>
  </cellXfs>
  <cellStyles count="7">
    <cellStyle name="Accent6" xfId="3" builtinId="49"/>
    <cellStyle name="Bad" xfId="5" builtinId="27"/>
    <cellStyle name="Check Cell" xfId="2" builtinId="23"/>
    <cellStyle name="Comma" xfId="1" builtinId="3"/>
    <cellStyle name="Good" xfId="4" builtinId="26"/>
    <cellStyle name="Neutral" xfId="6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4"/>
  <sheetViews>
    <sheetView tabSelected="1" topLeftCell="A272" zoomScaleNormal="100" workbookViewId="0">
      <selection activeCell="K126" sqref="K126"/>
    </sheetView>
  </sheetViews>
  <sheetFormatPr defaultRowHeight="12.75" x14ac:dyDescent="0.2"/>
  <cols>
    <col min="1" max="1" width="52.140625" style="25" customWidth="1"/>
    <col min="2" max="2" width="13.5703125" style="25" customWidth="1"/>
    <col min="3" max="3" width="18.28515625" style="25" customWidth="1"/>
    <col min="4" max="4" width="14.5703125" style="25" customWidth="1"/>
    <col min="5" max="5" width="14.28515625" style="25" customWidth="1"/>
    <col min="6" max="6" width="13.7109375" style="25" customWidth="1"/>
    <col min="7" max="7" width="8.140625" style="3" customWidth="1"/>
    <col min="9" max="9" width="14.42578125" style="1" customWidth="1"/>
    <col min="10" max="10" width="12.7109375" style="1" bestFit="1" customWidth="1"/>
  </cols>
  <sheetData>
    <row r="1" spans="1:7" ht="14.25" x14ac:dyDescent="0.2">
      <c r="A1" s="131" t="s">
        <v>99</v>
      </c>
    </row>
    <row r="2" spans="1:7" ht="14.25" x14ac:dyDescent="0.2">
      <c r="A2" s="131" t="s">
        <v>97</v>
      </c>
    </row>
    <row r="3" spans="1:7" ht="14.25" x14ac:dyDescent="0.2">
      <c r="A3" s="131" t="s">
        <v>98</v>
      </c>
    </row>
    <row r="4" spans="1:7" ht="14.25" x14ac:dyDescent="0.2">
      <c r="B4" s="26"/>
      <c r="C4" s="130"/>
      <c r="D4" s="151" t="s">
        <v>77</v>
      </c>
      <c r="E4" s="151"/>
      <c r="F4" s="151"/>
    </row>
    <row r="5" spans="1:7" ht="14.25" x14ac:dyDescent="0.2">
      <c r="B5" s="26"/>
      <c r="C5" s="130"/>
      <c r="D5" s="151" t="s">
        <v>83</v>
      </c>
      <c r="E5" s="151"/>
      <c r="F5" s="151"/>
    </row>
    <row r="6" spans="1:7" x14ac:dyDescent="0.2">
      <c r="B6" s="26"/>
      <c r="C6" s="130"/>
      <c r="D6" s="26"/>
      <c r="E6" s="26"/>
    </row>
    <row r="7" spans="1:7" x14ac:dyDescent="0.2">
      <c r="B7" s="26"/>
      <c r="C7" s="26"/>
      <c r="D7" s="26"/>
      <c r="E7" s="26"/>
    </row>
    <row r="8" spans="1:7" ht="16.5" customHeight="1" x14ac:dyDescent="0.2">
      <c r="A8" s="160"/>
      <c r="B8" s="160"/>
      <c r="C8" s="160"/>
    </row>
    <row r="9" spans="1:7" ht="14.25" x14ac:dyDescent="0.2">
      <c r="A9" s="151" t="s">
        <v>65</v>
      </c>
      <c r="B9" s="151"/>
      <c r="C9" s="151"/>
      <c r="D9" s="151"/>
      <c r="E9" s="151"/>
      <c r="F9" s="151"/>
      <c r="G9" s="6"/>
    </row>
    <row r="10" spans="1:7" ht="14.25" x14ac:dyDescent="0.2">
      <c r="A10" s="151" t="s">
        <v>84</v>
      </c>
      <c r="B10" s="151"/>
      <c r="C10" s="151"/>
      <c r="D10" s="151"/>
      <c r="E10" s="151"/>
      <c r="F10" s="151"/>
      <c r="G10" s="6"/>
    </row>
    <row r="11" spans="1:7" ht="14.25" x14ac:dyDescent="0.2">
      <c r="A11" s="135"/>
      <c r="B11" s="135"/>
      <c r="C11" s="135"/>
      <c r="D11" s="135"/>
      <c r="E11" s="135"/>
      <c r="F11" s="135"/>
      <c r="G11" s="6"/>
    </row>
    <row r="12" spans="1:7" x14ac:dyDescent="0.2">
      <c r="A12" s="130"/>
      <c r="B12" s="130"/>
      <c r="C12" s="130"/>
      <c r="D12" s="130"/>
      <c r="E12" s="130"/>
      <c r="F12" s="130"/>
      <c r="G12" s="6"/>
    </row>
    <row r="13" spans="1:7" x14ac:dyDescent="0.2">
      <c r="A13" s="130"/>
      <c r="B13" s="27"/>
      <c r="C13" s="27"/>
    </row>
    <row r="14" spans="1:7" x14ac:dyDescent="0.2">
      <c r="C14" s="130"/>
      <c r="D14" s="159" t="s">
        <v>53</v>
      </c>
      <c r="E14" s="159"/>
      <c r="F14" s="159"/>
      <c r="G14" s="6"/>
    </row>
    <row r="15" spans="1:7" ht="12.75" customHeight="1" x14ac:dyDescent="0.2">
      <c r="A15" s="152" t="s">
        <v>54</v>
      </c>
      <c r="B15" s="152" t="s">
        <v>0</v>
      </c>
      <c r="C15" s="154" t="s">
        <v>82</v>
      </c>
      <c r="D15" s="156" t="s">
        <v>56</v>
      </c>
      <c r="E15" s="157"/>
      <c r="F15" s="158"/>
      <c r="G15" s="6"/>
    </row>
    <row r="16" spans="1:7" ht="27.75" customHeight="1" x14ac:dyDescent="0.2">
      <c r="A16" s="153"/>
      <c r="B16" s="153"/>
      <c r="C16" s="155"/>
      <c r="D16" s="78">
        <v>2027</v>
      </c>
      <c r="E16" s="78">
        <v>2028</v>
      </c>
      <c r="F16" s="78">
        <v>2029</v>
      </c>
      <c r="G16" s="7"/>
    </row>
    <row r="17" spans="1:7" ht="21" customHeight="1" x14ac:dyDescent="0.2">
      <c r="A17" s="21">
        <v>1</v>
      </c>
      <c r="B17" s="21">
        <v>2</v>
      </c>
      <c r="C17" s="21">
        <v>3</v>
      </c>
      <c r="D17" s="21">
        <v>4</v>
      </c>
      <c r="E17" s="21">
        <v>5</v>
      </c>
      <c r="F17" s="21">
        <v>6</v>
      </c>
      <c r="G17" s="6"/>
    </row>
    <row r="18" spans="1:7" ht="30.75" customHeight="1" x14ac:dyDescent="0.2">
      <c r="A18" s="28" t="s">
        <v>33</v>
      </c>
      <c r="B18" s="29"/>
      <c r="C18" s="88">
        <f>C19+C20+C22+C23+C24+C25+C26+C27+C28+C29+C31+C32+C33+C34+C35+C36+C21+C30+C37</f>
        <v>929630</v>
      </c>
      <c r="D18" s="88">
        <f t="shared" ref="D18:F18" si="0">D19+D20+D22+D23+D24+D25+D26+D27+D28+D29+D31+D32+D33+D34+D35+D36+D21+D30+D37</f>
        <v>874243</v>
      </c>
      <c r="E18" s="88">
        <f t="shared" si="0"/>
        <v>875010</v>
      </c>
      <c r="F18" s="88">
        <f t="shared" si="0"/>
        <v>875427</v>
      </c>
      <c r="G18" s="8"/>
    </row>
    <row r="19" spans="1:7" ht="24.75" customHeight="1" x14ac:dyDescent="0.2">
      <c r="A19" s="30" t="s">
        <v>1</v>
      </c>
      <c r="B19" s="22" t="s">
        <v>2</v>
      </c>
      <c r="C19" s="65">
        <f>5+128</f>
        <v>133</v>
      </c>
      <c r="D19" s="65">
        <f>5+128</f>
        <v>133</v>
      </c>
      <c r="E19" s="65">
        <f>10+128</f>
        <v>138</v>
      </c>
      <c r="F19" s="65">
        <f>10+128</f>
        <v>138</v>
      </c>
      <c r="G19" s="9"/>
    </row>
    <row r="20" spans="1:7" ht="28.5" customHeight="1" x14ac:dyDescent="0.2">
      <c r="A20" s="30" t="s">
        <v>3</v>
      </c>
      <c r="B20" s="31" t="s">
        <v>4</v>
      </c>
      <c r="C20" s="66">
        <f>29194+5176</f>
        <v>34370</v>
      </c>
      <c r="D20" s="79">
        <f>29824+5819</f>
        <v>35643</v>
      </c>
      <c r="E20" s="79">
        <f>30556+5819</f>
        <v>36375</v>
      </c>
      <c r="F20" s="79">
        <f>31103+5819</f>
        <v>36922</v>
      </c>
    </row>
    <row r="21" spans="1:7" ht="28.5" customHeight="1" x14ac:dyDescent="0.2">
      <c r="A21" s="30" t="s">
        <v>92</v>
      </c>
      <c r="B21" s="31" t="s">
        <v>5</v>
      </c>
      <c r="C21" s="66">
        <v>5245</v>
      </c>
      <c r="D21" s="79">
        <v>5345</v>
      </c>
      <c r="E21" s="79">
        <v>5345</v>
      </c>
      <c r="F21" s="79">
        <v>5345</v>
      </c>
    </row>
    <row r="22" spans="1:7" ht="33" customHeight="1" x14ac:dyDescent="0.2">
      <c r="A22" s="32" t="s">
        <v>41</v>
      </c>
      <c r="B22" s="31" t="s">
        <v>39</v>
      </c>
      <c r="C22" s="66">
        <f>817</f>
        <v>817</v>
      </c>
      <c r="D22" s="24">
        <f>770</f>
        <v>770</v>
      </c>
      <c r="E22" s="24">
        <v>800</v>
      </c>
      <c r="F22" s="24">
        <v>870</v>
      </c>
    </row>
    <row r="23" spans="1:7" ht="29.25" customHeight="1" x14ac:dyDescent="0.2">
      <c r="A23" s="33" t="s">
        <v>55</v>
      </c>
      <c r="B23" s="31" t="s">
        <v>6</v>
      </c>
      <c r="C23" s="66">
        <v>315862</v>
      </c>
      <c r="D23" s="24">
        <v>338119</v>
      </c>
      <c r="E23" s="24">
        <v>338119</v>
      </c>
      <c r="F23" s="24">
        <v>338119</v>
      </c>
    </row>
    <row r="24" spans="1:7" ht="34.5" customHeight="1" x14ac:dyDescent="0.2">
      <c r="A24" s="33" t="s">
        <v>59</v>
      </c>
      <c r="B24" s="31" t="s">
        <v>7</v>
      </c>
      <c r="C24" s="66">
        <v>110118</v>
      </c>
      <c r="D24" s="66">
        <v>115908</v>
      </c>
      <c r="E24" s="66">
        <v>115908</v>
      </c>
      <c r="F24" s="66">
        <v>115908</v>
      </c>
      <c r="G24" s="9"/>
    </row>
    <row r="25" spans="1:7" ht="27.75" customHeight="1" x14ac:dyDescent="0.2">
      <c r="A25" s="33" t="s">
        <v>60</v>
      </c>
      <c r="B25" s="31" t="s">
        <v>8</v>
      </c>
      <c r="C25" s="66">
        <v>8654</v>
      </c>
      <c r="D25" s="66">
        <v>9100</v>
      </c>
      <c r="E25" s="66">
        <v>9100</v>
      </c>
      <c r="F25" s="66">
        <v>9100</v>
      </c>
      <c r="G25" s="9"/>
    </row>
    <row r="26" spans="1:7" ht="26.25" customHeight="1" x14ac:dyDescent="0.2">
      <c r="A26" s="33" t="s">
        <v>64</v>
      </c>
      <c r="B26" s="31" t="s">
        <v>63</v>
      </c>
      <c r="C26" s="66">
        <f>3546</f>
        <v>3546</v>
      </c>
      <c r="D26" s="66">
        <v>0</v>
      </c>
      <c r="E26" s="66">
        <v>0</v>
      </c>
      <c r="F26" s="66">
        <v>0</v>
      </c>
      <c r="G26" s="9"/>
    </row>
    <row r="27" spans="1:7" ht="32.25" customHeight="1" x14ac:dyDescent="0.2">
      <c r="A27" s="33" t="s">
        <v>61</v>
      </c>
      <c r="B27" s="31" t="s">
        <v>24</v>
      </c>
      <c r="C27" s="66">
        <f>-458-198-1115</f>
        <v>-1771</v>
      </c>
      <c r="D27" s="66">
        <f>-340</f>
        <v>-340</v>
      </c>
      <c r="E27" s="66">
        <f>-340</f>
        <v>-340</v>
      </c>
      <c r="F27" s="66">
        <f>-340</f>
        <v>-340</v>
      </c>
    </row>
    <row r="28" spans="1:7" ht="23.25" customHeight="1" x14ac:dyDescent="0.2">
      <c r="A28" s="33" t="s">
        <v>26</v>
      </c>
      <c r="B28" s="31" t="s">
        <v>25</v>
      </c>
      <c r="C28" s="66">
        <f>458+198+1115</f>
        <v>1771</v>
      </c>
      <c r="D28" s="66">
        <f>340</f>
        <v>340</v>
      </c>
      <c r="E28" s="66">
        <v>340</v>
      </c>
      <c r="F28" s="66">
        <f>340</f>
        <v>340</v>
      </c>
    </row>
    <row r="29" spans="1:7" ht="30.75" customHeight="1" x14ac:dyDescent="0.2">
      <c r="A29" s="33" t="s">
        <v>74</v>
      </c>
      <c r="B29" s="31" t="s">
        <v>73</v>
      </c>
      <c r="C29" s="66">
        <v>8488</v>
      </c>
      <c r="D29" s="66">
        <v>0</v>
      </c>
      <c r="E29" s="66">
        <v>0</v>
      </c>
      <c r="F29" s="66">
        <v>0</v>
      </c>
    </row>
    <row r="30" spans="1:7" ht="42.75" customHeight="1" x14ac:dyDescent="0.2">
      <c r="A30" s="33" t="s">
        <v>96</v>
      </c>
      <c r="B30" s="31" t="s">
        <v>90</v>
      </c>
      <c r="C30" s="66">
        <v>9975</v>
      </c>
      <c r="D30" s="66">
        <v>153</v>
      </c>
      <c r="E30" s="66">
        <v>153</v>
      </c>
      <c r="F30" s="66">
        <v>149</v>
      </c>
    </row>
    <row r="31" spans="1:7" ht="25.5" customHeight="1" x14ac:dyDescent="0.2">
      <c r="A31" s="33" t="s">
        <v>42</v>
      </c>
      <c r="B31" s="31" t="s">
        <v>40</v>
      </c>
      <c r="C31" s="66">
        <f>41432+8160+22000</f>
        <v>71592</v>
      </c>
      <c r="D31" s="24">
        <f>40684+8160+21900</f>
        <v>70744</v>
      </c>
      <c r="E31" s="24">
        <f>40684+8160+21900</f>
        <v>70744</v>
      </c>
      <c r="F31" s="24">
        <f>40684+8160+21900</f>
        <v>70744</v>
      </c>
    </row>
    <row r="32" spans="1:7" ht="37.5" customHeight="1" x14ac:dyDescent="0.2">
      <c r="A32" s="33" t="s">
        <v>35</v>
      </c>
      <c r="B32" s="31" t="s">
        <v>36</v>
      </c>
      <c r="C32" s="66">
        <v>6250</v>
      </c>
      <c r="D32" s="24">
        <v>0</v>
      </c>
      <c r="E32" s="24">
        <v>0</v>
      </c>
      <c r="F32" s="24">
        <v>0</v>
      </c>
    </row>
    <row r="33" spans="1:7" ht="36.75" customHeight="1" x14ac:dyDescent="0.2">
      <c r="A33" s="33" t="s">
        <v>38</v>
      </c>
      <c r="B33" s="31" t="s">
        <v>37</v>
      </c>
      <c r="C33" s="66">
        <v>3040</v>
      </c>
      <c r="D33" s="24">
        <v>0</v>
      </c>
      <c r="E33" s="24">
        <v>0</v>
      </c>
      <c r="F33" s="24">
        <v>0</v>
      </c>
    </row>
    <row r="34" spans="1:7" ht="26.25" customHeight="1" x14ac:dyDescent="0.2">
      <c r="A34" s="33" t="s">
        <v>44</v>
      </c>
      <c r="B34" s="31" t="s">
        <v>43</v>
      </c>
      <c r="C34" s="66">
        <f>1416+43840</f>
        <v>45256</v>
      </c>
      <c r="D34" s="87">
        <v>0</v>
      </c>
      <c r="E34" s="87">
        <v>0</v>
      </c>
      <c r="F34" s="87">
        <v>0</v>
      </c>
      <c r="G34" s="10"/>
    </row>
    <row r="35" spans="1:7" ht="35.25" customHeight="1" x14ac:dyDescent="0.2">
      <c r="A35" s="33" t="s">
        <v>58</v>
      </c>
      <c r="B35" s="31" t="s">
        <v>57</v>
      </c>
      <c r="C35" s="66">
        <v>284639</v>
      </c>
      <c r="D35" s="87">
        <v>290863</v>
      </c>
      <c r="E35" s="87">
        <v>290863</v>
      </c>
      <c r="F35" s="87">
        <v>290863</v>
      </c>
      <c r="G35" s="10"/>
    </row>
    <row r="36" spans="1:7" ht="35.25" customHeight="1" x14ac:dyDescent="0.2">
      <c r="A36" s="33" t="s">
        <v>95</v>
      </c>
      <c r="B36" s="31" t="s">
        <v>86</v>
      </c>
      <c r="C36" s="66">
        <v>14178</v>
      </c>
      <c r="D36" s="87">
        <v>0</v>
      </c>
      <c r="E36" s="87">
        <v>0</v>
      </c>
      <c r="F36" s="87">
        <v>0</v>
      </c>
      <c r="G36" s="10"/>
    </row>
    <row r="37" spans="1:7" ht="35.25" customHeight="1" x14ac:dyDescent="0.2">
      <c r="A37" s="33" t="s">
        <v>94</v>
      </c>
      <c r="B37" s="31" t="s">
        <v>91</v>
      </c>
      <c r="C37" s="66">
        <v>7467</v>
      </c>
      <c r="D37" s="87">
        <v>7465</v>
      </c>
      <c r="E37" s="87">
        <v>7465</v>
      </c>
      <c r="F37" s="87">
        <v>7269</v>
      </c>
      <c r="G37" s="10"/>
    </row>
    <row r="38" spans="1:7" ht="27.75" customHeight="1" x14ac:dyDescent="0.25">
      <c r="A38" s="99" t="s">
        <v>9</v>
      </c>
      <c r="B38" s="99"/>
      <c r="C38" s="100">
        <f>C39+C40+C42+C43+C44+C45+C46+C47+C48+C49+C50+C41</f>
        <v>839455</v>
      </c>
      <c r="D38" s="100">
        <f t="shared" ref="D38:F38" si="1">D39+D40+D42+D43+D44+D45+D46+D47+D48+D49+D50+D41</f>
        <v>866285</v>
      </c>
      <c r="E38" s="100">
        <f t="shared" si="1"/>
        <v>867052</v>
      </c>
      <c r="F38" s="100">
        <f t="shared" si="1"/>
        <v>867669</v>
      </c>
      <c r="G38" s="11"/>
    </row>
    <row r="39" spans="1:7" ht="26.25" customHeight="1" x14ac:dyDescent="0.2">
      <c r="A39" s="30" t="s">
        <v>1</v>
      </c>
      <c r="B39" s="22" t="s">
        <v>2</v>
      </c>
      <c r="C39" s="65">
        <f t="shared" ref="C39:F40" si="2">C19</f>
        <v>133</v>
      </c>
      <c r="D39" s="65">
        <f t="shared" si="2"/>
        <v>133</v>
      </c>
      <c r="E39" s="65">
        <f t="shared" si="2"/>
        <v>138</v>
      </c>
      <c r="F39" s="65">
        <f t="shared" si="2"/>
        <v>138</v>
      </c>
      <c r="G39" s="9"/>
    </row>
    <row r="40" spans="1:7" ht="26.25" customHeight="1" x14ac:dyDescent="0.2">
      <c r="A40" s="30" t="s">
        <v>3</v>
      </c>
      <c r="B40" s="31" t="s">
        <v>4</v>
      </c>
      <c r="C40" s="66">
        <f t="shared" si="2"/>
        <v>34370</v>
      </c>
      <c r="D40" s="79">
        <f t="shared" si="2"/>
        <v>35643</v>
      </c>
      <c r="E40" s="79">
        <f t="shared" si="2"/>
        <v>36375</v>
      </c>
      <c r="F40" s="79">
        <f t="shared" si="2"/>
        <v>36922</v>
      </c>
    </row>
    <row r="41" spans="1:7" ht="26.25" customHeight="1" x14ac:dyDescent="0.2">
      <c r="A41" s="30" t="s">
        <v>92</v>
      </c>
      <c r="B41" s="31" t="s">
        <v>5</v>
      </c>
      <c r="C41" s="66">
        <f t="shared" ref="C41:F47" si="3">C21</f>
        <v>5245</v>
      </c>
      <c r="D41" s="66">
        <f t="shared" si="3"/>
        <v>5345</v>
      </c>
      <c r="E41" s="66">
        <f t="shared" si="3"/>
        <v>5345</v>
      </c>
      <c r="F41" s="66">
        <f t="shared" si="3"/>
        <v>5345</v>
      </c>
    </row>
    <row r="42" spans="1:7" ht="31.5" customHeight="1" x14ac:dyDescent="0.2">
      <c r="A42" s="32" t="s">
        <v>41</v>
      </c>
      <c r="B42" s="31" t="s">
        <v>39</v>
      </c>
      <c r="C42" s="66">
        <f t="shared" si="3"/>
        <v>817</v>
      </c>
      <c r="D42" s="66">
        <f t="shared" ref="D42:F47" si="4">D22</f>
        <v>770</v>
      </c>
      <c r="E42" s="66">
        <f t="shared" si="4"/>
        <v>800</v>
      </c>
      <c r="F42" s="66">
        <f t="shared" si="4"/>
        <v>870</v>
      </c>
    </row>
    <row r="43" spans="1:7" ht="32.25" customHeight="1" x14ac:dyDescent="0.2">
      <c r="A43" s="33" t="s">
        <v>55</v>
      </c>
      <c r="B43" s="31" t="s">
        <v>6</v>
      </c>
      <c r="C43" s="66">
        <f t="shared" si="3"/>
        <v>315862</v>
      </c>
      <c r="D43" s="66">
        <f t="shared" si="4"/>
        <v>338119</v>
      </c>
      <c r="E43" s="66">
        <f t="shared" si="4"/>
        <v>338119</v>
      </c>
      <c r="F43" s="66">
        <f t="shared" si="4"/>
        <v>338119</v>
      </c>
      <c r="G43" s="9"/>
    </row>
    <row r="44" spans="1:7" ht="36.75" customHeight="1" x14ac:dyDescent="0.2">
      <c r="A44" s="33" t="s">
        <v>59</v>
      </c>
      <c r="B44" s="31" t="s">
        <v>7</v>
      </c>
      <c r="C44" s="66">
        <f t="shared" si="3"/>
        <v>110118</v>
      </c>
      <c r="D44" s="66">
        <f t="shared" si="4"/>
        <v>115908</v>
      </c>
      <c r="E44" s="66">
        <f t="shared" si="4"/>
        <v>115908</v>
      </c>
      <c r="F44" s="66">
        <f t="shared" si="4"/>
        <v>115908</v>
      </c>
      <c r="G44" s="9"/>
    </row>
    <row r="45" spans="1:7" ht="24.75" customHeight="1" x14ac:dyDescent="0.2">
      <c r="A45" s="33" t="s">
        <v>60</v>
      </c>
      <c r="B45" s="31" t="s">
        <v>8</v>
      </c>
      <c r="C45" s="66">
        <f t="shared" si="3"/>
        <v>8654</v>
      </c>
      <c r="D45" s="66">
        <f t="shared" si="4"/>
        <v>9100</v>
      </c>
      <c r="E45" s="66">
        <f t="shared" si="4"/>
        <v>9100</v>
      </c>
      <c r="F45" s="66">
        <f t="shared" si="4"/>
        <v>9100</v>
      </c>
      <c r="G45" s="9"/>
    </row>
    <row r="46" spans="1:7" ht="24" customHeight="1" x14ac:dyDescent="0.2">
      <c r="A46" s="33" t="s">
        <v>64</v>
      </c>
      <c r="B46" s="31" t="s">
        <v>63</v>
      </c>
      <c r="C46" s="66">
        <f t="shared" si="3"/>
        <v>3546</v>
      </c>
      <c r="D46" s="66">
        <f t="shared" si="4"/>
        <v>0</v>
      </c>
      <c r="E46" s="66">
        <f t="shared" si="4"/>
        <v>0</v>
      </c>
      <c r="F46" s="66">
        <f t="shared" si="4"/>
        <v>0</v>
      </c>
      <c r="G46" s="9"/>
    </row>
    <row r="47" spans="1:7" ht="36" customHeight="1" x14ac:dyDescent="0.2">
      <c r="A47" s="33" t="s">
        <v>61</v>
      </c>
      <c r="B47" s="31" t="s">
        <v>24</v>
      </c>
      <c r="C47" s="66">
        <f t="shared" si="3"/>
        <v>-1771</v>
      </c>
      <c r="D47" s="66">
        <f t="shared" si="4"/>
        <v>-340</v>
      </c>
      <c r="E47" s="66">
        <f t="shared" si="4"/>
        <v>-340</v>
      </c>
      <c r="F47" s="66">
        <f t="shared" si="4"/>
        <v>-340</v>
      </c>
    </row>
    <row r="48" spans="1:7" ht="27" customHeight="1" x14ac:dyDescent="0.2">
      <c r="A48" s="33" t="s">
        <v>42</v>
      </c>
      <c r="B48" s="31" t="s">
        <v>40</v>
      </c>
      <c r="C48" s="66">
        <f t="shared" ref="C48:F49" si="5">C31</f>
        <v>71592</v>
      </c>
      <c r="D48" s="66">
        <f t="shared" si="5"/>
        <v>70744</v>
      </c>
      <c r="E48" s="66">
        <f t="shared" si="5"/>
        <v>70744</v>
      </c>
      <c r="F48" s="66">
        <f t="shared" si="5"/>
        <v>70744</v>
      </c>
    </row>
    <row r="49" spans="1:7" ht="33.75" customHeight="1" x14ac:dyDescent="0.2">
      <c r="A49" s="33" t="s">
        <v>35</v>
      </c>
      <c r="B49" s="31" t="s">
        <v>36</v>
      </c>
      <c r="C49" s="66">
        <f t="shared" si="5"/>
        <v>6250</v>
      </c>
      <c r="D49" s="66">
        <f t="shared" si="5"/>
        <v>0</v>
      </c>
      <c r="E49" s="66">
        <f t="shared" si="5"/>
        <v>0</v>
      </c>
      <c r="F49" s="66">
        <f t="shared" si="5"/>
        <v>0</v>
      </c>
    </row>
    <row r="50" spans="1:7" ht="35.25" customHeight="1" x14ac:dyDescent="0.2">
      <c r="A50" s="33" t="s">
        <v>58</v>
      </c>
      <c r="B50" s="31" t="s">
        <v>57</v>
      </c>
      <c r="C50" s="66">
        <f>C35</f>
        <v>284639</v>
      </c>
      <c r="D50" s="66">
        <f>D35</f>
        <v>290863</v>
      </c>
      <c r="E50" s="66">
        <f>E35</f>
        <v>290863</v>
      </c>
      <c r="F50" s="66">
        <f>F35</f>
        <v>290863</v>
      </c>
    </row>
    <row r="51" spans="1:7" ht="29.25" customHeight="1" x14ac:dyDescent="0.25">
      <c r="A51" s="141" t="s">
        <v>10</v>
      </c>
      <c r="B51" s="99"/>
      <c r="C51" s="100">
        <f>C52+C53+C54+C55+C56+C57+C58</f>
        <v>90175</v>
      </c>
      <c r="D51" s="100">
        <f t="shared" ref="D51:F51" si="6">D52+D53+D54+D55+D56+D57+D58</f>
        <v>7958</v>
      </c>
      <c r="E51" s="100">
        <f t="shared" si="6"/>
        <v>7958</v>
      </c>
      <c r="F51" s="100">
        <f t="shared" si="6"/>
        <v>7758</v>
      </c>
      <c r="G51" s="11"/>
    </row>
    <row r="52" spans="1:7" ht="26.25" customHeight="1" x14ac:dyDescent="0.2">
      <c r="A52" s="36" t="s">
        <v>26</v>
      </c>
      <c r="B52" s="22" t="s">
        <v>25</v>
      </c>
      <c r="C52" s="65">
        <f>C28</f>
        <v>1771</v>
      </c>
      <c r="D52" s="65">
        <f>D28</f>
        <v>340</v>
      </c>
      <c r="E52" s="65">
        <f>E28</f>
        <v>340</v>
      </c>
      <c r="F52" s="65">
        <f>F28</f>
        <v>340</v>
      </c>
    </row>
    <row r="53" spans="1:7" ht="36" customHeight="1" x14ac:dyDescent="0.2">
      <c r="A53" s="33" t="s">
        <v>74</v>
      </c>
      <c r="B53" s="31" t="s">
        <v>73</v>
      </c>
      <c r="C53" s="65">
        <f>C29</f>
        <v>8488</v>
      </c>
      <c r="D53" s="65">
        <v>0</v>
      </c>
      <c r="E53" s="65">
        <v>0</v>
      </c>
      <c r="F53" s="65">
        <v>0</v>
      </c>
    </row>
    <row r="54" spans="1:7" ht="41.25" customHeight="1" x14ac:dyDescent="0.2">
      <c r="A54" s="33" t="s">
        <v>96</v>
      </c>
      <c r="B54" s="31" t="s">
        <v>90</v>
      </c>
      <c r="C54" s="65">
        <f>C30</f>
        <v>9975</v>
      </c>
      <c r="D54" s="65">
        <f t="shared" ref="D54:F54" si="7">D30</f>
        <v>153</v>
      </c>
      <c r="E54" s="65">
        <f t="shared" si="7"/>
        <v>153</v>
      </c>
      <c r="F54" s="65">
        <f t="shared" si="7"/>
        <v>149</v>
      </c>
    </row>
    <row r="55" spans="1:7" ht="34.5" customHeight="1" x14ac:dyDescent="0.2">
      <c r="A55" s="33" t="s">
        <v>38</v>
      </c>
      <c r="B55" s="31" t="s">
        <v>37</v>
      </c>
      <c r="C55" s="66">
        <f t="shared" ref="C55:F56" si="8">C33</f>
        <v>3040</v>
      </c>
      <c r="D55" s="66">
        <f t="shared" si="8"/>
        <v>0</v>
      </c>
      <c r="E55" s="66">
        <f t="shared" si="8"/>
        <v>0</v>
      </c>
      <c r="F55" s="66">
        <f t="shared" si="8"/>
        <v>0</v>
      </c>
    </row>
    <row r="56" spans="1:7" ht="27.75" customHeight="1" x14ac:dyDescent="0.2">
      <c r="A56" s="33" t="s">
        <v>44</v>
      </c>
      <c r="B56" s="31" t="s">
        <v>43</v>
      </c>
      <c r="C56" s="66">
        <f t="shared" si="8"/>
        <v>45256</v>
      </c>
      <c r="D56" s="66">
        <f t="shared" si="8"/>
        <v>0</v>
      </c>
      <c r="E56" s="66">
        <f t="shared" si="8"/>
        <v>0</v>
      </c>
      <c r="F56" s="66">
        <f t="shared" si="8"/>
        <v>0</v>
      </c>
    </row>
    <row r="57" spans="1:7" ht="33.75" customHeight="1" x14ac:dyDescent="0.2">
      <c r="A57" s="33" t="s">
        <v>95</v>
      </c>
      <c r="B57" s="31" t="s">
        <v>86</v>
      </c>
      <c r="C57" s="66">
        <f>C36</f>
        <v>14178</v>
      </c>
      <c r="D57" s="66">
        <f t="shared" ref="D57:F57" si="9">D36</f>
        <v>0</v>
      </c>
      <c r="E57" s="66">
        <f t="shared" si="9"/>
        <v>0</v>
      </c>
      <c r="F57" s="66">
        <f t="shared" si="9"/>
        <v>0</v>
      </c>
    </row>
    <row r="58" spans="1:7" ht="32.25" customHeight="1" x14ac:dyDescent="0.2">
      <c r="A58" s="33" t="s">
        <v>94</v>
      </c>
      <c r="B58" s="31" t="s">
        <v>91</v>
      </c>
      <c r="C58" s="66">
        <f>C37</f>
        <v>7467</v>
      </c>
      <c r="D58" s="66">
        <f t="shared" ref="D58:F58" si="10">D37</f>
        <v>7465</v>
      </c>
      <c r="E58" s="66">
        <f t="shared" si="10"/>
        <v>7465</v>
      </c>
      <c r="F58" s="66">
        <f t="shared" si="10"/>
        <v>7269</v>
      </c>
    </row>
    <row r="59" spans="1:7" ht="28.5" customHeight="1" x14ac:dyDescent="0.2">
      <c r="A59" s="122" t="s">
        <v>11</v>
      </c>
      <c r="B59" s="142">
        <v>50.1</v>
      </c>
      <c r="C59" s="123">
        <f t="shared" ref="C59:F61" si="11">C70+C83+C194+C235+C78</f>
        <v>987849</v>
      </c>
      <c r="D59" s="123">
        <f t="shared" si="11"/>
        <v>874243</v>
      </c>
      <c r="E59" s="123">
        <f t="shared" si="11"/>
        <v>875010</v>
      </c>
      <c r="F59" s="123">
        <f t="shared" si="11"/>
        <v>875427</v>
      </c>
      <c r="G59" s="12"/>
    </row>
    <row r="60" spans="1:7" ht="26.25" customHeight="1" x14ac:dyDescent="0.25">
      <c r="A60" s="124" t="s">
        <v>12</v>
      </c>
      <c r="B60" s="97"/>
      <c r="C60" s="98">
        <f t="shared" si="11"/>
        <v>854403</v>
      </c>
      <c r="D60" s="98">
        <f t="shared" si="11"/>
        <v>866285</v>
      </c>
      <c r="E60" s="98">
        <f t="shared" si="11"/>
        <v>867052</v>
      </c>
      <c r="F60" s="98">
        <f t="shared" si="11"/>
        <v>867669</v>
      </c>
      <c r="G60" s="13"/>
    </row>
    <row r="61" spans="1:7" ht="25.5" customHeight="1" x14ac:dyDescent="0.25">
      <c r="A61" s="111" t="s">
        <v>13</v>
      </c>
      <c r="B61" s="97">
        <v>10</v>
      </c>
      <c r="C61" s="98">
        <f t="shared" si="11"/>
        <v>597046</v>
      </c>
      <c r="D61" s="98">
        <f t="shared" si="11"/>
        <v>605687</v>
      </c>
      <c r="E61" s="98">
        <f t="shared" si="11"/>
        <v>606125</v>
      </c>
      <c r="F61" s="98">
        <f t="shared" si="11"/>
        <v>606465</v>
      </c>
      <c r="G61" s="13"/>
    </row>
    <row r="62" spans="1:7" ht="24.75" customHeight="1" x14ac:dyDescent="0.25">
      <c r="A62" s="111" t="s">
        <v>14</v>
      </c>
      <c r="B62" s="97">
        <v>20</v>
      </c>
      <c r="C62" s="98">
        <f>C73+C197+C238+C81+C86</f>
        <v>256336</v>
      </c>
      <c r="D62" s="98">
        <f>D73+D197+D238+D81+D86</f>
        <v>259587</v>
      </c>
      <c r="E62" s="98">
        <f>E73+E197+E238+E81+E86</f>
        <v>259920</v>
      </c>
      <c r="F62" s="98">
        <f>F73+F197+F238+F81+F86</f>
        <v>260197</v>
      </c>
      <c r="G62" s="13"/>
    </row>
    <row r="63" spans="1:7" ht="26.25" customHeight="1" x14ac:dyDescent="0.25">
      <c r="A63" s="111" t="s">
        <v>66</v>
      </c>
      <c r="B63" s="97">
        <v>59</v>
      </c>
      <c r="C63" s="98">
        <f>C87+C239+C198+C74+C82</f>
        <v>1021</v>
      </c>
      <c r="D63" s="98">
        <f>D87+D239+D198+D74+D82</f>
        <v>1011</v>
      </c>
      <c r="E63" s="98">
        <f>E87+E239+E198+E74+E82</f>
        <v>1007</v>
      </c>
      <c r="F63" s="98">
        <f>F87+F239+F198+F74+F82</f>
        <v>1007</v>
      </c>
      <c r="G63" s="13"/>
    </row>
    <row r="64" spans="1:7" ht="27" customHeight="1" x14ac:dyDescent="0.25">
      <c r="A64" s="111" t="s">
        <v>15</v>
      </c>
      <c r="B64" s="97"/>
      <c r="C64" s="98">
        <f>C75+C88+C199+C240</f>
        <v>133446</v>
      </c>
      <c r="D64" s="98">
        <f>D75+D88+D199+D240</f>
        <v>7958</v>
      </c>
      <c r="E64" s="98">
        <f>E75+E88+E199+E240</f>
        <v>7958</v>
      </c>
      <c r="F64" s="98">
        <f>F75+F88+F199+F240</f>
        <v>7758</v>
      </c>
      <c r="G64" s="13"/>
    </row>
    <row r="65" spans="1:10" ht="33.75" customHeight="1" x14ac:dyDescent="0.25">
      <c r="A65" s="149" t="s">
        <v>89</v>
      </c>
      <c r="B65" s="97" t="s">
        <v>87</v>
      </c>
      <c r="C65" s="98">
        <f>C89</f>
        <v>25997</v>
      </c>
      <c r="D65" s="98">
        <f t="shared" ref="D65:F65" si="12">D89</f>
        <v>0</v>
      </c>
      <c r="E65" s="98">
        <f t="shared" si="12"/>
        <v>0</v>
      </c>
      <c r="F65" s="98">
        <f t="shared" si="12"/>
        <v>0</v>
      </c>
      <c r="G65" s="13"/>
    </row>
    <row r="66" spans="1:10" ht="36" customHeight="1" x14ac:dyDescent="0.25">
      <c r="A66" s="149" t="s">
        <v>93</v>
      </c>
      <c r="B66" s="97" t="s">
        <v>88</v>
      </c>
      <c r="C66" s="98">
        <f>C90</f>
        <v>7619</v>
      </c>
      <c r="D66" s="98">
        <f t="shared" ref="D66:F66" si="13">D90</f>
        <v>7618</v>
      </c>
      <c r="E66" s="98">
        <f t="shared" si="13"/>
        <v>7618</v>
      </c>
      <c r="F66" s="98">
        <f t="shared" si="13"/>
        <v>7418</v>
      </c>
      <c r="G66" s="13"/>
    </row>
    <row r="67" spans="1:10" ht="34.5" customHeight="1" x14ac:dyDescent="0.25">
      <c r="A67" s="110" t="s">
        <v>75</v>
      </c>
      <c r="B67" s="97">
        <v>60</v>
      </c>
      <c r="C67" s="98">
        <f>C91</f>
        <v>8550</v>
      </c>
      <c r="D67" s="98">
        <f t="shared" ref="D67:F67" si="14">D91</f>
        <v>0</v>
      </c>
      <c r="E67" s="98">
        <f t="shared" si="14"/>
        <v>0</v>
      </c>
      <c r="F67" s="98">
        <f t="shared" si="14"/>
        <v>0</v>
      </c>
      <c r="G67" s="13"/>
    </row>
    <row r="68" spans="1:10" ht="27" customHeight="1" x14ac:dyDescent="0.25">
      <c r="A68" s="111" t="s">
        <v>16</v>
      </c>
      <c r="B68" s="97">
        <v>70</v>
      </c>
      <c r="C68" s="98">
        <f>C76+C200+C92+C241</f>
        <v>91280</v>
      </c>
      <c r="D68" s="98">
        <f t="shared" ref="D68:F68" si="15">D76+D200+D92+D241</f>
        <v>340</v>
      </c>
      <c r="E68" s="98">
        <f t="shared" si="15"/>
        <v>340</v>
      </c>
      <c r="F68" s="98">
        <f t="shared" si="15"/>
        <v>340</v>
      </c>
      <c r="G68" s="13"/>
      <c r="I68"/>
      <c r="J68"/>
    </row>
    <row r="69" spans="1:10" ht="27" customHeight="1" x14ac:dyDescent="0.25">
      <c r="A69" s="41" t="s">
        <v>71</v>
      </c>
      <c r="B69" s="41" t="s">
        <v>32</v>
      </c>
      <c r="C69" s="69">
        <f>C70</f>
        <v>3263</v>
      </c>
      <c r="D69" s="69">
        <f t="shared" ref="D69:F69" si="16">D70</f>
        <v>3278</v>
      </c>
      <c r="E69" s="69">
        <f t="shared" si="16"/>
        <v>3278</v>
      </c>
      <c r="F69" s="69">
        <f t="shared" si="16"/>
        <v>3278</v>
      </c>
      <c r="G69" s="13"/>
      <c r="I69"/>
      <c r="J69"/>
    </row>
    <row r="70" spans="1:10" ht="37.5" customHeight="1" x14ac:dyDescent="0.25">
      <c r="A70" s="109" t="s">
        <v>69</v>
      </c>
      <c r="B70" s="41" t="s">
        <v>32</v>
      </c>
      <c r="C70" s="69">
        <f>C71+C75</f>
        <v>3263</v>
      </c>
      <c r="D70" s="69">
        <f t="shared" ref="D70:F70" si="17">D71+D75</f>
        <v>3278</v>
      </c>
      <c r="E70" s="69">
        <f t="shared" si="17"/>
        <v>3278</v>
      </c>
      <c r="F70" s="69">
        <f t="shared" si="17"/>
        <v>3278</v>
      </c>
      <c r="G70" s="11"/>
      <c r="I70"/>
      <c r="J70"/>
    </row>
    <row r="71" spans="1:10" ht="24" customHeight="1" x14ac:dyDescent="0.2">
      <c r="A71" s="34" t="s">
        <v>12</v>
      </c>
      <c r="B71" s="35"/>
      <c r="C71" s="67">
        <f>C72+C73+C74</f>
        <v>3262</v>
      </c>
      <c r="D71" s="67">
        <f t="shared" ref="D71:F71" si="18">D72+D73+D74</f>
        <v>3278</v>
      </c>
      <c r="E71" s="67">
        <f t="shared" si="18"/>
        <v>3278</v>
      </c>
      <c r="F71" s="67">
        <f t="shared" si="18"/>
        <v>3278</v>
      </c>
      <c r="G71" s="8"/>
      <c r="I71"/>
      <c r="J71"/>
    </row>
    <row r="72" spans="1:10" ht="23.25" customHeight="1" x14ac:dyDescent="0.2">
      <c r="A72" s="49" t="s">
        <v>13</v>
      </c>
      <c r="B72" s="35">
        <v>10</v>
      </c>
      <c r="C72" s="118">
        <v>2784</v>
      </c>
      <c r="D72" s="118">
        <v>2800</v>
      </c>
      <c r="E72" s="118">
        <v>2800</v>
      </c>
      <c r="F72" s="118">
        <v>2800</v>
      </c>
      <c r="G72" s="8"/>
      <c r="I72"/>
      <c r="J72"/>
    </row>
    <row r="73" spans="1:10" ht="24" customHeight="1" x14ac:dyDescent="0.2">
      <c r="A73" s="119" t="s">
        <v>14</v>
      </c>
      <c r="B73" s="120">
        <v>20</v>
      </c>
      <c r="C73" s="121">
        <v>474</v>
      </c>
      <c r="D73" s="121">
        <f>474</f>
        <v>474</v>
      </c>
      <c r="E73" s="121">
        <f>478</f>
        <v>478</v>
      </c>
      <c r="F73" s="121">
        <f>478</f>
        <v>478</v>
      </c>
      <c r="G73" s="5"/>
      <c r="I73"/>
      <c r="J73"/>
    </row>
    <row r="74" spans="1:10" ht="25.5" customHeight="1" x14ac:dyDescent="0.2">
      <c r="A74" s="49" t="s">
        <v>66</v>
      </c>
      <c r="B74" s="35">
        <v>59</v>
      </c>
      <c r="C74" s="121">
        <v>4</v>
      </c>
      <c r="D74" s="121">
        <v>4</v>
      </c>
      <c r="E74" s="121">
        <v>0</v>
      </c>
      <c r="F74" s="121">
        <v>0</v>
      </c>
      <c r="G74" s="5"/>
      <c r="I74"/>
      <c r="J74"/>
    </row>
    <row r="75" spans="1:10" ht="24.75" customHeight="1" x14ac:dyDescent="0.2">
      <c r="A75" s="49" t="s">
        <v>15</v>
      </c>
      <c r="B75" s="35"/>
      <c r="C75" s="133">
        <f>C76</f>
        <v>1</v>
      </c>
      <c r="D75" s="133">
        <f>D76</f>
        <v>0</v>
      </c>
      <c r="E75" s="133">
        <f t="shared" ref="E75:F75" si="19">E76</f>
        <v>0</v>
      </c>
      <c r="F75" s="133">
        <f t="shared" si="19"/>
        <v>0</v>
      </c>
      <c r="G75" s="5"/>
      <c r="I75"/>
      <c r="J75"/>
    </row>
    <row r="76" spans="1:10" ht="24" customHeight="1" x14ac:dyDescent="0.2">
      <c r="A76" s="49" t="s">
        <v>16</v>
      </c>
      <c r="B76" s="35">
        <v>70</v>
      </c>
      <c r="C76" s="121">
        <v>1</v>
      </c>
      <c r="D76" s="121">
        <v>0</v>
      </c>
      <c r="E76" s="121">
        <v>0</v>
      </c>
      <c r="F76" s="121">
        <v>0</v>
      </c>
      <c r="G76" s="5"/>
      <c r="I76"/>
      <c r="J76"/>
    </row>
    <row r="77" spans="1:10" ht="30.75" customHeight="1" x14ac:dyDescent="0.2">
      <c r="A77" s="97" t="s">
        <v>72</v>
      </c>
      <c r="B77" s="97" t="s">
        <v>70</v>
      </c>
      <c r="C77" s="112">
        <f>C78</f>
        <v>30682</v>
      </c>
      <c r="D77" s="112">
        <f t="shared" ref="D77:F77" si="20">D78</f>
        <v>26785</v>
      </c>
      <c r="E77" s="112">
        <f t="shared" si="20"/>
        <v>27412</v>
      </c>
      <c r="F77" s="112">
        <f t="shared" si="20"/>
        <v>27939</v>
      </c>
      <c r="G77" s="5"/>
      <c r="I77"/>
      <c r="J77"/>
    </row>
    <row r="78" spans="1:10" ht="30.75" customHeight="1" x14ac:dyDescent="0.2">
      <c r="A78" s="110" t="s">
        <v>62</v>
      </c>
      <c r="B78" s="97" t="s">
        <v>70</v>
      </c>
      <c r="C78" s="98">
        <f>C79</f>
        <v>30682</v>
      </c>
      <c r="D78" s="98">
        <f t="shared" ref="D78:F78" si="21">D79</f>
        <v>26785</v>
      </c>
      <c r="E78" s="98">
        <f t="shared" si="21"/>
        <v>27412</v>
      </c>
      <c r="F78" s="98">
        <f t="shared" si="21"/>
        <v>27939</v>
      </c>
      <c r="G78" s="5"/>
      <c r="I78"/>
      <c r="J78"/>
    </row>
    <row r="79" spans="1:10" ht="22.5" customHeight="1" x14ac:dyDescent="0.2">
      <c r="A79" s="38" t="s">
        <v>12</v>
      </c>
      <c r="B79" s="37"/>
      <c r="C79" s="68">
        <f>C80+C81+C82</f>
        <v>30682</v>
      </c>
      <c r="D79" s="68">
        <f t="shared" ref="D79:F79" si="22">D80+D81+D82</f>
        <v>26785</v>
      </c>
      <c r="E79" s="68">
        <f t="shared" si="22"/>
        <v>27412</v>
      </c>
      <c r="F79" s="68">
        <f t="shared" si="22"/>
        <v>27939</v>
      </c>
      <c r="G79" s="5"/>
      <c r="I79"/>
      <c r="J79"/>
    </row>
    <row r="80" spans="1:10" ht="22.5" customHeight="1" x14ac:dyDescent="0.2">
      <c r="A80" s="39" t="s">
        <v>13</v>
      </c>
      <c r="B80" s="37">
        <v>10</v>
      </c>
      <c r="C80" s="68">
        <v>10541</v>
      </c>
      <c r="D80" s="68">
        <v>9967</v>
      </c>
      <c r="E80" s="68">
        <v>10405</v>
      </c>
      <c r="F80" s="68">
        <v>10745</v>
      </c>
      <c r="G80" s="5"/>
      <c r="I80"/>
      <c r="J80"/>
    </row>
    <row r="81" spans="1:10" ht="22.5" customHeight="1" x14ac:dyDescent="0.2">
      <c r="A81" s="39" t="s">
        <v>14</v>
      </c>
      <c r="B81" s="37">
        <v>20</v>
      </c>
      <c r="C81" s="68">
        <v>20141</v>
      </c>
      <c r="D81" s="68">
        <v>16818</v>
      </c>
      <c r="E81" s="68">
        <v>17007</v>
      </c>
      <c r="F81" s="68">
        <v>17194</v>
      </c>
      <c r="G81" s="5"/>
      <c r="I81"/>
      <c r="J81"/>
    </row>
    <row r="82" spans="1:10" ht="22.5" customHeight="1" x14ac:dyDescent="0.2">
      <c r="A82" s="39" t="s">
        <v>67</v>
      </c>
      <c r="B82" s="37">
        <v>59</v>
      </c>
      <c r="C82" s="68">
        <v>0</v>
      </c>
      <c r="D82" s="68">
        <v>0</v>
      </c>
      <c r="E82" s="68">
        <v>0</v>
      </c>
      <c r="F82" s="68">
        <v>0</v>
      </c>
      <c r="G82" s="5"/>
      <c r="I82"/>
      <c r="J82"/>
    </row>
    <row r="83" spans="1:10" ht="23.25" customHeight="1" x14ac:dyDescent="0.2">
      <c r="A83" s="44" t="s">
        <v>17</v>
      </c>
      <c r="B83" s="45">
        <v>66.099999999999994</v>
      </c>
      <c r="C83" s="71">
        <f t="shared" ref="C83:F86" si="23">C93+C170</f>
        <v>818056</v>
      </c>
      <c r="D83" s="71">
        <f t="shared" si="23"/>
        <v>775715</v>
      </c>
      <c r="E83" s="71">
        <f t="shared" si="23"/>
        <v>775715</v>
      </c>
      <c r="F83" s="71">
        <f t="shared" si="23"/>
        <v>775515</v>
      </c>
      <c r="G83" s="14"/>
      <c r="I83"/>
      <c r="J83"/>
    </row>
    <row r="84" spans="1:10" ht="23.25" customHeight="1" x14ac:dyDescent="0.2">
      <c r="A84" s="46" t="s">
        <v>12</v>
      </c>
      <c r="B84" s="44"/>
      <c r="C84" s="71">
        <f t="shared" si="23"/>
        <v>749219</v>
      </c>
      <c r="D84" s="71">
        <f t="shared" si="23"/>
        <v>768097</v>
      </c>
      <c r="E84" s="71">
        <f t="shared" si="23"/>
        <v>768097</v>
      </c>
      <c r="F84" s="71">
        <f t="shared" si="23"/>
        <v>768097</v>
      </c>
      <c r="G84" s="14"/>
      <c r="I84"/>
      <c r="J84"/>
    </row>
    <row r="85" spans="1:10" ht="23.25" customHeight="1" x14ac:dyDescent="0.2">
      <c r="A85" s="47" t="s">
        <v>13</v>
      </c>
      <c r="B85" s="44">
        <v>10</v>
      </c>
      <c r="C85" s="71">
        <f t="shared" si="23"/>
        <v>539247</v>
      </c>
      <c r="D85" s="71">
        <f t="shared" si="23"/>
        <v>548410</v>
      </c>
      <c r="E85" s="71">
        <f t="shared" si="23"/>
        <v>548410</v>
      </c>
      <c r="F85" s="71">
        <f t="shared" si="23"/>
        <v>548410</v>
      </c>
      <c r="G85" s="14"/>
      <c r="I85"/>
      <c r="J85"/>
    </row>
    <row r="86" spans="1:10" ht="23.25" customHeight="1" x14ac:dyDescent="0.2">
      <c r="A86" s="47" t="s">
        <v>14</v>
      </c>
      <c r="B86" s="44">
        <v>20</v>
      </c>
      <c r="C86" s="71">
        <f t="shared" si="23"/>
        <v>209455</v>
      </c>
      <c r="D86" s="71">
        <f t="shared" si="23"/>
        <v>219180</v>
      </c>
      <c r="E86" s="71">
        <f t="shared" si="23"/>
        <v>219180</v>
      </c>
      <c r="F86" s="71">
        <f t="shared" si="23"/>
        <v>219180</v>
      </c>
      <c r="G86" s="14"/>
      <c r="I86"/>
      <c r="J86"/>
    </row>
    <row r="87" spans="1:10" ht="23.25" customHeight="1" x14ac:dyDescent="0.2">
      <c r="A87" s="47" t="s">
        <v>66</v>
      </c>
      <c r="B87" s="44">
        <v>59</v>
      </c>
      <c r="C87" s="71">
        <f t="shared" ref="C87:F92" si="24">C97</f>
        <v>517</v>
      </c>
      <c r="D87" s="71">
        <f t="shared" ref="D87:F88" si="25">D97</f>
        <v>507</v>
      </c>
      <c r="E87" s="71">
        <f t="shared" si="25"/>
        <v>507</v>
      </c>
      <c r="F87" s="71">
        <f t="shared" si="25"/>
        <v>507</v>
      </c>
      <c r="G87" s="14"/>
      <c r="I87"/>
      <c r="J87"/>
    </row>
    <row r="88" spans="1:10" ht="23.25" customHeight="1" x14ac:dyDescent="0.2">
      <c r="A88" s="47" t="s">
        <v>15</v>
      </c>
      <c r="B88" s="44"/>
      <c r="C88" s="71">
        <f t="shared" si="24"/>
        <v>68837</v>
      </c>
      <c r="D88" s="71">
        <f t="shared" si="25"/>
        <v>7618</v>
      </c>
      <c r="E88" s="71">
        <f t="shared" si="25"/>
        <v>7618</v>
      </c>
      <c r="F88" s="71">
        <f t="shared" si="25"/>
        <v>7418</v>
      </c>
      <c r="G88" s="14"/>
      <c r="I88"/>
      <c r="J88"/>
    </row>
    <row r="89" spans="1:10" ht="34.5" customHeight="1" x14ac:dyDescent="0.2">
      <c r="A89" s="148" t="s">
        <v>89</v>
      </c>
      <c r="B89" s="44" t="s">
        <v>87</v>
      </c>
      <c r="C89" s="71">
        <f t="shared" si="24"/>
        <v>25997</v>
      </c>
      <c r="D89" s="71">
        <f t="shared" si="24"/>
        <v>0</v>
      </c>
      <c r="E89" s="71">
        <f t="shared" si="24"/>
        <v>0</v>
      </c>
      <c r="F89" s="71">
        <f t="shared" si="24"/>
        <v>0</v>
      </c>
      <c r="G89" s="14"/>
      <c r="I89"/>
      <c r="J89"/>
    </row>
    <row r="90" spans="1:10" ht="36.75" customHeight="1" x14ac:dyDescent="0.2">
      <c r="A90" s="148" t="s">
        <v>93</v>
      </c>
      <c r="B90" s="44" t="s">
        <v>88</v>
      </c>
      <c r="C90" s="71">
        <f t="shared" si="24"/>
        <v>7619</v>
      </c>
      <c r="D90" s="71">
        <f t="shared" si="24"/>
        <v>7618</v>
      </c>
      <c r="E90" s="71">
        <f t="shared" si="24"/>
        <v>7618</v>
      </c>
      <c r="F90" s="71">
        <f t="shared" si="24"/>
        <v>7418</v>
      </c>
      <c r="G90" s="14"/>
      <c r="I90"/>
      <c r="J90"/>
    </row>
    <row r="91" spans="1:10" ht="36" customHeight="1" x14ac:dyDescent="0.2">
      <c r="A91" s="129" t="s">
        <v>75</v>
      </c>
      <c r="B91" s="44">
        <v>60</v>
      </c>
      <c r="C91" s="71">
        <f t="shared" si="24"/>
        <v>8550</v>
      </c>
      <c r="D91" s="71">
        <f t="shared" ref="D91:F91" si="26">D101</f>
        <v>0</v>
      </c>
      <c r="E91" s="71">
        <f t="shared" si="26"/>
        <v>0</v>
      </c>
      <c r="F91" s="71">
        <f t="shared" si="26"/>
        <v>0</v>
      </c>
      <c r="G91" s="14"/>
      <c r="I91"/>
      <c r="J91"/>
    </row>
    <row r="92" spans="1:10" ht="26.25" customHeight="1" x14ac:dyDescent="0.2">
      <c r="A92" s="47" t="s">
        <v>16</v>
      </c>
      <c r="B92" s="44">
        <v>70</v>
      </c>
      <c r="C92" s="71">
        <f t="shared" si="24"/>
        <v>26671</v>
      </c>
      <c r="D92" s="71">
        <f>D102</f>
        <v>0</v>
      </c>
      <c r="E92" s="71">
        <f>E102</f>
        <v>0</v>
      </c>
      <c r="F92" s="71">
        <f>F102</f>
        <v>0</v>
      </c>
      <c r="G92" s="14"/>
      <c r="I92"/>
      <c r="J92"/>
    </row>
    <row r="93" spans="1:10" ht="27.75" customHeight="1" x14ac:dyDescent="0.2">
      <c r="A93" s="35" t="s">
        <v>47</v>
      </c>
      <c r="B93" s="48">
        <v>66.099999999999994</v>
      </c>
      <c r="C93" s="67">
        <f t="shared" ref="C93:F96" si="27">C103+C112+C120+C127+C133+C140+C148+C156+C163</f>
        <v>809896</v>
      </c>
      <c r="D93" s="67">
        <f t="shared" si="27"/>
        <v>767555</v>
      </c>
      <c r="E93" s="67">
        <f t="shared" si="27"/>
        <v>767555</v>
      </c>
      <c r="F93" s="67">
        <f t="shared" si="27"/>
        <v>767355</v>
      </c>
      <c r="G93" s="14"/>
      <c r="I93"/>
      <c r="J93"/>
    </row>
    <row r="94" spans="1:10" ht="25.5" customHeight="1" x14ac:dyDescent="0.25">
      <c r="A94" s="34" t="s">
        <v>12</v>
      </c>
      <c r="B94" s="35"/>
      <c r="C94" s="67">
        <f t="shared" si="27"/>
        <v>741059</v>
      </c>
      <c r="D94" s="67">
        <f t="shared" si="27"/>
        <v>759937</v>
      </c>
      <c r="E94" s="67">
        <f t="shared" si="27"/>
        <v>759937</v>
      </c>
      <c r="F94" s="67">
        <f t="shared" si="27"/>
        <v>759937</v>
      </c>
      <c r="G94" s="11"/>
      <c r="I94"/>
      <c r="J94"/>
    </row>
    <row r="95" spans="1:10" ht="23.25" customHeight="1" x14ac:dyDescent="0.25">
      <c r="A95" s="49" t="s">
        <v>13</v>
      </c>
      <c r="B95" s="35">
        <v>10</v>
      </c>
      <c r="C95" s="67">
        <f t="shared" si="27"/>
        <v>531467</v>
      </c>
      <c r="D95" s="67">
        <f t="shared" si="27"/>
        <v>540630</v>
      </c>
      <c r="E95" s="67">
        <f t="shared" si="27"/>
        <v>540630</v>
      </c>
      <c r="F95" s="67">
        <f t="shared" si="27"/>
        <v>540630</v>
      </c>
      <c r="G95" s="11"/>
      <c r="I95"/>
      <c r="J95"/>
    </row>
    <row r="96" spans="1:10" ht="24.75" customHeight="1" x14ac:dyDescent="0.25">
      <c r="A96" s="49" t="s">
        <v>14</v>
      </c>
      <c r="B96" s="35">
        <v>20</v>
      </c>
      <c r="C96" s="67">
        <f t="shared" si="27"/>
        <v>209075</v>
      </c>
      <c r="D96" s="67">
        <f t="shared" si="27"/>
        <v>218800</v>
      </c>
      <c r="E96" s="67">
        <f t="shared" si="27"/>
        <v>218800</v>
      </c>
      <c r="F96" s="67">
        <f t="shared" si="27"/>
        <v>218800</v>
      </c>
      <c r="G96" s="11"/>
      <c r="I96"/>
      <c r="J96"/>
    </row>
    <row r="97" spans="1:10" ht="21.75" customHeight="1" x14ac:dyDescent="0.25">
      <c r="A97" s="49" t="s">
        <v>66</v>
      </c>
      <c r="B97" s="35">
        <v>59</v>
      </c>
      <c r="C97" s="67">
        <f>C116+C124+C137+C144+C152+C160+C167</f>
        <v>517</v>
      </c>
      <c r="D97" s="67">
        <f t="shared" ref="D97:F97" si="28">D116+D124+D137+D144+D152+D160+D167</f>
        <v>507</v>
      </c>
      <c r="E97" s="67">
        <f t="shared" si="28"/>
        <v>507</v>
      </c>
      <c r="F97" s="67">
        <f t="shared" si="28"/>
        <v>507</v>
      </c>
      <c r="G97" s="11"/>
      <c r="I97"/>
      <c r="J97"/>
    </row>
    <row r="98" spans="1:10" ht="25.5" customHeight="1" x14ac:dyDescent="0.25">
      <c r="A98" s="49" t="s">
        <v>15</v>
      </c>
      <c r="B98" s="35"/>
      <c r="C98" s="67">
        <f>C107+C117+C125+C131+C138+C145+C153+C161+C168</f>
        <v>68837</v>
      </c>
      <c r="D98" s="67">
        <f t="shared" ref="D98:F98" si="29">D107+D117+D125+D131+D138+D145+D153+D161+D168</f>
        <v>7618</v>
      </c>
      <c r="E98" s="67">
        <f t="shared" si="29"/>
        <v>7618</v>
      </c>
      <c r="F98" s="67">
        <f t="shared" si="29"/>
        <v>7418</v>
      </c>
      <c r="G98" s="11"/>
      <c r="I98"/>
      <c r="J98"/>
    </row>
    <row r="99" spans="1:10" ht="33" customHeight="1" x14ac:dyDescent="0.25">
      <c r="A99" s="147" t="s">
        <v>89</v>
      </c>
      <c r="B99" s="35" t="s">
        <v>87</v>
      </c>
      <c r="C99" s="67">
        <f>C108+C154</f>
        <v>25997</v>
      </c>
      <c r="D99" s="67">
        <f t="shared" ref="D99:F99" si="30">D108+D154</f>
        <v>0</v>
      </c>
      <c r="E99" s="67">
        <f t="shared" si="30"/>
        <v>0</v>
      </c>
      <c r="F99" s="67">
        <f t="shared" si="30"/>
        <v>0</v>
      </c>
      <c r="G99" s="11"/>
      <c r="I99"/>
      <c r="J99"/>
    </row>
    <row r="100" spans="1:10" ht="31.5" customHeight="1" x14ac:dyDescent="0.25">
      <c r="A100" s="147" t="s">
        <v>93</v>
      </c>
      <c r="B100" s="35" t="s">
        <v>88</v>
      </c>
      <c r="C100" s="67">
        <f>C109</f>
        <v>7619</v>
      </c>
      <c r="D100" s="67">
        <f t="shared" ref="D100:F100" si="31">D109</f>
        <v>7618</v>
      </c>
      <c r="E100" s="67">
        <f t="shared" si="31"/>
        <v>7618</v>
      </c>
      <c r="F100" s="67">
        <f t="shared" si="31"/>
        <v>7418</v>
      </c>
      <c r="G100" s="11"/>
      <c r="I100"/>
      <c r="J100"/>
    </row>
    <row r="101" spans="1:10" ht="33" customHeight="1" x14ac:dyDescent="0.25">
      <c r="A101" s="127" t="s">
        <v>75</v>
      </c>
      <c r="B101" s="35">
        <v>60</v>
      </c>
      <c r="C101" s="67">
        <f>C110+C118+C146</f>
        <v>8550</v>
      </c>
      <c r="D101" s="67">
        <f t="shared" ref="D101:F101" si="32">D110+D118+D146</f>
        <v>0</v>
      </c>
      <c r="E101" s="67">
        <f t="shared" si="32"/>
        <v>0</v>
      </c>
      <c r="F101" s="67">
        <f t="shared" si="32"/>
        <v>0</v>
      </c>
      <c r="G101" s="11"/>
      <c r="I101"/>
      <c r="J101"/>
    </row>
    <row r="102" spans="1:10" ht="27.75" customHeight="1" x14ac:dyDescent="0.25">
      <c r="A102" s="49" t="s">
        <v>16</v>
      </c>
      <c r="B102" s="35">
        <v>70</v>
      </c>
      <c r="C102" s="67">
        <f>C111+C119+C126+C132+C139+C147+C155+C162+C169</f>
        <v>26671</v>
      </c>
      <c r="D102" s="67">
        <f>D111+D119+D126+D132+D139+D147+D155+D162+D169</f>
        <v>0</v>
      </c>
      <c r="E102" s="67">
        <f>E111+E119+E126+E132+E139+E147+E155+E162+E169</f>
        <v>0</v>
      </c>
      <c r="F102" s="67">
        <f>F111+F119+F126+F132+F139+F147+F155+F162+F169</f>
        <v>0</v>
      </c>
      <c r="G102" s="11"/>
      <c r="I102"/>
      <c r="J102"/>
    </row>
    <row r="103" spans="1:10" ht="30.75" customHeight="1" x14ac:dyDescent="0.2">
      <c r="A103" s="125" t="s">
        <v>30</v>
      </c>
      <c r="B103" s="50">
        <v>66.099999999999994</v>
      </c>
      <c r="C103" s="72">
        <f>C104+C107</f>
        <v>446456</v>
      </c>
      <c r="D103" s="72">
        <f t="shared" ref="D103:F103" si="33">D104+D107</f>
        <v>455333</v>
      </c>
      <c r="E103" s="72">
        <f t="shared" si="33"/>
        <v>455333</v>
      </c>
      <c r="F103" s="72">
        <f t="shared" si="33"/>
        <v>455133</v>
      </c>
      <c r="G103" s="8"/>
      <c r="I103"/>
      <c r="J103"/>
    </row>
    <row r="104" spans="1:10" ht="25.5" customHeight="1" x14ac:dyDescent="0.2">
      <c r="A104" s="30" t="s">
        <v>12</v>
      </c>
      <c r="B104" s="22"/>
      <c r="C104" s="70">
        <f>C105+C106</f>
        <v>427709</v>
      </c>
      <c r="D104" s="70">
        <f t="shared" ref="D104:F104" si="34">D105+D106</f>
        <v>447715</v>
      </c>
      <c r="E104" s="70">
        <f t="shared" si="34"/>
        <v>447715</v>
      </c>
      <c r="F104" s="70">
        <f t="shared" si="34"/>
        <v>447715</v>
      </c>
      <c r="G104" s="8"/>
      <c r="I104"/>
      <c r="J104"/>
    </row>
    <row r="105" spans="1:10" ht="25.5" customHeight="1" x14ac:dyDescent="0.2">
      <c r="A105" s="23" t="s">
        <v>13</v>
      </c>
      <c r="B105" s="22">
        <v>10</v>
      </c>
      <c r="C105" s="65">
        <v>290735</v>
      </c>
      <c r="D105" s="84">
        <v>300000</v>
      </c>
      <c r="E105" s="84">
        <v>300000</v>
      </c>
      <c r="F105" s="84">
        <v>300000</v>
      </c>
      <c r="G105" s="5"/>
      <c r="I105"/>
      <c r="J105"/>
    </row>
    <row r="106" spans="1:10" ht="23.25" customHeight="1" x14ac:dyDescent="0.2">
      <c r="A106" s="23" t="s">
        <v>27</v>
      </c>
      <c r="B106" s="22">
        <v>20</v>
      </c>
      <c r="C106" s="65">
        <v>136974</v>
      </c>
      <c r="D106" s="65">
        <v>147715</v>
      </c>
      <c r="E106" s="65">
        <v>147715</v>
      </c>
      <c r="F106" s="65">
        <v>147715</v>
      </c>
      <c r="G106" s="15"/>
      <c r="H106" s="1"/>
      <c r="I106"/>
    </row>
    <row r="107" spans="1:10" ht="26.25" customHeight="1" x14ac:dyDescent="0.2">
      <c r="A107" s="23" t="s">
        <v>15</v>
      </c>
      <c r="B107" s="22"/>
      <c r="C107" s="70">
        <f>C108+C109+C110+C111</f>
        <v>18747</v>
      </c>
      <c r="D107" s="70">
        <f t="shared" ref="D107:F107" si="35">D108+D109+D110+D111</f>
        <v>7618</v>
      </c>
      <c r="E107" s="70">
        <f t="shared" si="35"/>
        <v>7618</v>
      </c>
      <c r="F107" s="70">
        <f t="shared" si="35"/>
        <v>7418</v>
      </c>
      <c r="G107" s="15"/>
      <c r="I107"/>
      <c r="J107"/>
    </row>
    <row r="108" spans="1:10" ht="34.5" customHeight="1" x14ac:dyDescent="0.2">
      <c r="A108" s="144" t="s">
        <v>89</v>
      </c>
      <c r="B108" s="22" t="s">
        <v>87</v>
      </c>
      <c r="C108" s="143">
        <v>5321</v>
      </c>
      <c r="D108" s="70"/>
      <c r="E108" s="70"/>
      <c r="F108" s="70"/>
      <c r="G108" s="15"/>
      <c r="I108"/>
      <c r="J108"/>
    </row>
    <row r="109" spans="1:10" ht="29.25" customHeight="1" x14ac:dyDescent="0.2">
      <c r="A109" s="144" t="s">
        <v>93</v>
      </c>
      <c r="B109" s="22" t="s">
        <v>88</v>
      </c>
      <c r="C109" s="143">
        <v>7619</v>
      </c>
      <c r="D109" s="143">
        <v>7618</v>
      </c>
      <c r="E109" s="143">
        <v>7618</v>
      </c>
      <c r="F109" s="143">
        <v>7418</v>
      </c>
      <c r="G109" s="15"/>
      <c r="I109"/>
      <c r="J109"/>
    </row>
    <row r="110" spans="1:10" ht="33.75" customHeight="1" x14ac:dyDescent="0.2">
      <c r="A110" s="32" t="s">
        <v>75</v>
      </c>
      <c r="B110" s="22">
        <v>60</v>
      </c>
      <c r="C110" s="65">
        <v>4092</v>
      </c>
      <c r="D110" s="65">
        <f t="shared" ref="D110:F110" si="36">D111</f>
        <v>0</v>
      </c>
      <c r="E110" s="65">
        <f t="shared" si="36"/>
        <v>0</v>
      </c>
      <c r="F110" s="65">
        <f t="shared" si="36"/>
        <v>0</v>
      </c>
      <c r="G110" s="8"/>
    </row>
    <row r="111" spans="1:10" ht="24" customHeight="1" x14ac:dyDescent="0.2">
      <c r="A111" s="23" t="s">
        <v>16</v>
      </c>
      <c r="B111" s="22">
        <v>70</v>
      </c>
      <c r="C111" s="65">
        <v>1715</v>
      </c>
      <c r="D111" s="65">
        <v>0</v>
      </c>
      <c r="E111" s="65">
        <v>0</v>
      </c>
      <c r="F111" s="65">
        <v>0</v>
      </c>
      <c r="G111" s="15"/>
    </row>
    <row r="112" spans="1:10" ht="32.25" customHeight="1" x14ac:dyDescent="0.2">
      <c r="A112" s="126" t="s">
        <v>18</v>
      </c>
      <c r="B112" s="50">
        <v>66.099999999999994</v>
      </c>
      <c r="C112" s="73">
        <f>C113+C117</f>
        <v>137089</v>
      </c>
      <c r="D112" s="73">
        <f t="shared" ref="D112:F112" si="37">D113+D117</f>
        <v>122000</v>
      </c>
      <c r="E112" s="73">
        <f t="shared" si="37"/>
        <v>122000</v>
      </c>
      <c r="F112" s="73">
        <f t="shared" si="37"/>
        <v>122000</v>
      </c>
      <c r="G112" s="4"/>
    </row>
    <row r="113" spans="1:10" ht="22.5" customHeight="1" x14ac:dyDescent="0.2">
      <c r="A113" s="30" t="s">
        <v>12</v>
      </c>
      <c r="B113" s="22"/>
      <c r="C113" s="74">
        <f t="shared" ref="C113:F113" si="38">C114+C115+C116</f>
        <v>117430</v>
      </c>
      <c r="D113" s="74">
        <f t="shared" si="38"/>
        <v>122000</v>
      </c>
      <c r="E113" s="74">
        <f t="shared" si="38"/>
        <v>122000</v>
      </c>
      <c r="F113" s="74">
        <f t="shared" si="38"/>
        <v>122000</v>
      </c>
      <c r="G113" s="4"/>
    </row>
    <row r="114" spans="1:10" ht="23.25" customHeight="1" x14ac:dyDescent="0.2">
      <c r="A114" s="23" t="s">
        <v>13</v>
      </c>
      <c r="B114" s="22">
        <v>10</v>
      </c>
      <c r="C114" s="65">
        <v>91118</v>
      </c>
      <c r="D114" s="65">
        <v>92000</v>
      </c>
      <c r="E114" s="65">
        <v>92000</v>
      </c>
      <c r="F114" s="65">
        <v>92000</v>
      </c>
      <c r="G114" s="5"/>
    </row>
    <row r="115" spans="1:10" ht="24.75" customHeight="1" x14ac:dyDescent="0.2">
      <c r="A115" s="23" t="s">
        <v>14</v>
      </c>
      <c r="B115" s="22">
        <v>20</v>
      </c>
      <c r="C115" s="65">
        <v>26212</v>
      </c>
      <c r="D115" s="65">
        <v>29898</v>
      </c>
      <c r="E115" s="65">
        <v>29898</v>
      </c>
      <c r="F115" s="65">
        <v>29898</v>
      </c>
      <c r="G115" s="15"/>
      <c r="H115" s="1"/>
    </row>
    <row r="116" spans="1:10" ht="21" customHeight="1" x14ac:dyDescent="0.2">
      <c r="A116" s="23" t="s">
        <v>66</v>
      </c>
      <c r="B116" s="22">
        <v>59</v>
      </c>
      <c r="C116" s="65">
        <v>100</v>
      </c>
      <c r="D116" s="65">
        <v>102</v>
      </c>
      <c r="E116" s="65">
        <v>102</v>
      </c>
      <c r="F116" s="65">
        <v>102</v>
      </c>
      <c r="G116" s="15"/>
    </row>
    <row r="117" spans="1:10" ht="24.75" customHeight="1" x14ac:dyDescent="0.2">
      <c r="A117" s="23" t="s">
        <v>15</v>
      </c>
      <c r="B117" s="22"/>
      <c r="C117" s="70">
        <f>C118+C119</f>
        <v>19659</v>
      </c>
      <c r="D117" s="70">
        <f t="shared" ref="D117:F117" si="39">D119</f>
        <v>0</v>
      </c>
      <c r="E117" s="70">
        <f t="shared" si="39"/>
        <v>0</v>
      </c>
      <c r="F117" s="70">
        <f t="shared" si="39"/>
        <v>0</v>
      </c>
      <c r="G117" s="8"/>
    </row>
    <row r="118" spans="1:10" ht="33.75" customHeight="1" x14ac:dyDescent="0.2">
      <c r="A118" s="144" t="s">
        <v>75</v>
      </c>
      <c r="B118" s="22">
        <v>60</v>
      </c>
      <c r="C118" s="143">
        <v>2911</v>
      </c>
      <c r="D118" s="70"/>
      <c r="E118" s="70"/>
      <c r="F118" s="70"/>
      <c r="G118" s="8"/>
    </row>
    <row r="119" spans="1:10" ht="22.5" customHeight="1" x14ac:dyDescent="0.2">
      <c r="A119" s="23" t="s">
        <v>16</v>
      </c>
      <c r="B119" s="22">
        <v>70</v>
      </c>
      <c r="C119" s="65">
        <v>16748</v>
      </c>
      <c r="D119" s="65">
        <v>0</v>
      </c>
      <c r="E119" s="65">
        <v>0</v>
      </c>
      <c r="F119" s="65">
        <v>0</v>
      </c>
      <c r="G119" s="15"/>
    </row>
    <row r="120" spans="1:10" ht="35.25" customHeight="1" x14ac:dyDescent="0.2">
      <c r="A120" s="125" t="s">
        <v>100</v>
      </c>
      <c r="B120" s="50">
        <v>66.099999999999994</v>
      </c>
      <c r="C120" s="73">
        <f>C121+C125</f>
        <v>30348</v>
      </c>
      <c r="D120" s="73">
        <f t="shared" ref="D120:F120" si="40">D121+D125</f>
        <v>29293</v>
      </c>
      <c r="E120" s="73">
        <f t="shared" si="40"/>
        <v>29293</v>
      </c>
      <c r="F120" s="73">
        <f t="shared" si="40"/>
        <v>29293</v>
      </c>
      <c r="G120" s="4"/>
      <c r="J120" s="2"/>
    </row>
    <row r="121" spans="1:10" ht="23.25" customHeight="1" x14ac:dyDescent="0.2">
      <c r="A121" s="30" t="s">
        <v>12</v>
      </c>
      <c r="B121" s="22"/>
      <c r="C121" s="74">
        <f>C122+C123+C124</f>
        <v>30237</v>
      </c>
      <c r="D121" s="74">
        <f t="shared" ref="D121:F121" si="41">D122+D123+D124</f>
        <v>29293</v>
      </c>
      <c r="E121" s="74">
        <f t="shared" si="41"/>
        <v>29293</v>
      </c>
      <c r="F121" s="74">
        <f t="shared" si="41"/>
        <v>29293</v>
      </c>
      <c r="G121" s="4"/>
    </row>
    <row r="122" spans="1:10" ht="23.25" customHeight="1" x14ac:dyDescent="0.2">
      <c r="A122" s="23" t="s">
        <v>13</v>
      </c>
      <c r="B122" s="22">
        <v>10</v>
      </c>
      <c r="C122" s="65">
        <v>23000</v>
      </c>
      <c r="D122" s="65">
        <v>23000</v>
      </c>
      <c r="E122" s="65">
        <v>23000</v>
      </c>
      <c r="F122" s="65">
        <v>23000</v>
      </c>
      <c r="G122" s="15"/>
    </row>
    <row r="123" spans="1:10" ht="25.5" customHeight="1" x14ac:dyDescent="0.2">
      <c r="A123" s="23" t="s">
        <v>14</v>
      </c>
      <c r="B123" s="22">
        <v>20</v>
      </c>
      <c r="C123" s="65">
        <v>7167</v>
      </c>
      <c r="D123" s="65">
        <v>6223</v>
      </c>
      <c r="E123" s="65">
        <v>6223</v>
      </c>
      <c r="F123" s="65">
        <v>6223</v>
      </c>
      <c r="G123" s="15"/>
      <c r="H123" s="1"/>
    </row>
    <row r="124" spans="1:10" ht="22.5" customHeight="1" x14ac:dyDescent="0.2">
      <c r="A124" s="23" t="s">
        <v>66</v>
      </c>
      <c r="B124" s="22">
        <v>59</v>
      </c>
      <c r="C124" s="65">
        <v>70</v>
      </c>
      <c r="D124" s="65">
        <v>70</v>
      </c>
      <c r="E124" s="65">
        <v>70</v>
      </c>
      <c r="F124" s="65">
        <v>70</v>
      </c>
      <c r="G124" s="15"/>
      <c r="H124" s="1"/>
    </row>
    <row r="125" spans="1:10" ht="23.25" customHeight="1" x14ac:dyDescent="0.2">
      <c r="A125" s="23" t="s">
        <v>15</v>
      </c>
      <c r="B125" s="22"/>
      <c r="C125" s="70">
        <f t="shared" ref="C125:F125" si="42">C126</f>
        <v>111</v>
      </c>
      <c r="D125" s="70">
        <f t="shared" si="42"/>
        <v>0</v>
      </c>
      <c r="E125" s="70">
        <f t="shared" si="42"/>
        <v>0</v>
      </c>
      <c r="F125" s="70">
        <f t="shared" si="42"/>
        <v>0</v>
      </c>
      <c r="G125" s="9"/>
    </row>
    <row r="126" spans="1:10" ht="20.25" customHeight="1" x14ac:dyDescent="0.2">
      <c r="A126" s="23" t="s">
        <v>16</v>
      </c>
      <c r="B126" s="22">
        <v>70</v>
      </c>
      <c r="C126" s="65">
        <v>111</v>
      </c>
      <c r="D126" s="65">
        <v>0</v>
      </c>
      <c r="E126" s="65">
        <v>0</v>
      </c>
      <c r="F126" s="65">
        <v>0</v>
      </c>
      <c r="G126" s="15"/>
    </row>
    <row r="127" spans="1:10" ht="29.25" customHeight="1" x14ac:dyDescent="0.2">
      <c r="A127" s="125" t="s">
        <v>31</v>
      </c>
      <c r="B127" s="50">
        <v>66.099999999999994</v>
      </c>
      <c r="C127" s="73">
        <f>C128+C131</f>
        <v>16937</v>
      </c>
      <c r="D127" s="73">
        <f>D128+D131</f>
        <v>16122</v>
      </c>
      <c r="E127" s="73">
        <f>E128+E131</f>
        <v>16122</v>
      </c>
      <c r="F127" s="73">
        <f>F128+F131</f>
        <v>16122</v>
      </c>
      <c r="G127" s="4"/>
      <c r="I127"/>
      <c r="J127"/>
    </row>
    <row r="128" spans="1:10" ht="25.5" customHeight="1" x14ac:dyDescent="0.2">
      <c r="A128" s="30" t="s">
        <v>12</v>
      </c>
      <c r="B128" s="22"/>
      <c r="C128" s="74">
        <f>C129+C130</f>
        <v>16816</v>
      </c>
      <c r="D128" s="74">
        <f t="shared" ref="D128:F128" si="43">D129+D130</f>
        <v>16122</v>
      </c>
      <c r="E128" s="74">
        <f t="shared" si="43"/>
        <v>16122</v>
      </c>
      <c r="F128" s="74">
        <f t="shared" si="43"/>
        <v>16122</v>
      </c>
      <c r="G128" s="4"/>
      <c r="I128"/>
      <c r="J128"/>
    </row>
    <row r="129" spans="1:10" ht="21.75" customHeight="1" x14ac:dyDescent="0.2">
      <c r="A129" s="23" t="s">
        <v>13</v>
      </c>
      <c r="B129" s="22">
        <v>10</v>
      </c>
      <c r="C129" s="65">
        <v>14473</v>
      </c>
      <c r="D129" s="65">
        <v>14000</v>
      </c>
      <c r="E129" s="65">
        <v>14000</v>
      </c>
      <c r="F129" s="65">
        <v>14000</v>
      </c>
      <c r="G129" s="15"/>
      <c r="I129"/>
      <c r="J129"/>
    </row>
    <row r="130" spans="1:10" ht="24" customHeight="1" x14ac:dyDescent="0.2">
      <c r="A130" s="23" t="s">
        <v>27</v>
      </c>
      <c r="B130" s="22">
        <v>20</v>
      </c>
      <c r="C130" s="65">
        <v>2343</v>
      </c>
      <c r="D130" s="65">
        <v>2122</v>
      </c>
      <c r="E130" s="65">
        <v>2122</v>
      </c>
      <c r="F130" s="65">
        <v>2122</v>
      </c>
      <c r="G130" s="15"/>
      <c r="I130"/>
      <c r="J130"/>
    </row>
    <row r="131" spans="1:10" ht="23.25" customHeight="1" x14ac:dyDescent="0.2">
      <c r="A131" s="23" t="s">
        <v>15</v>
      </c>
      <c r="B131" s="22"/>
      <c r="C131" s="70">
        <f t="shared" ref="C131:F131" si="44">C132</f>
        <v>121</v>
      </c>
      <c r="D131" s="70">
        <f t="shared" si="44"/>
        <v>0</v>
      </c>
      <c r="E131" s="70">
        <f t="shared" si="44"/>
        <v>0</v>
      </c>
      <c r="F131" s="70">
        <f t="shared" si="44"/>
        <v>0</v>
      </c>
      <c r="G131" s="9"/>
      <c r="I131"/>
      <c r="J131"/>
    </row>
    <row r="132" spans="1:10" ht="24" customHeight="1" x14ac:dyDescent="0.2">
      <c r="A132" s="23" t="s">
        <v>16</v>
      </c>
      <c r="B132" s="22">
        <v>70</v>
      </c>
      <c r="C132" s="65">
        <v>121</v>
      </c>
      <c r="D132" s="65">
        <v>0</v>
      </c>
      <c r="E132" s="65">
        <v>0</v>
      </c>
      <c r="F132" s="65">
        <v>0</v>
      </c>
      <c r="G132" s="15"/>
      <c r="I132"/>
      <c r="J132"/>
    </row>
    <row r="133" spans="1:10" ht="36" customHeight="1" x14ac:dyDescent="0.2">
      <c r="A133" s="134" t="s">
        <v>101</v>
      </c>
      <c r="B133" s="50">
        <v>66.099999999999994</v>
      </c>
      <c r="C133" s="73">
        <f>C134+C138</f>
        <v>26683</v>
      </c>
      <c r="D133" s="73">
        <f t="shared" ref="D133:F133" si="45">D134+D138</f>
        <v>25405</v>
      </c>
      <c r="E133" s="73">
        <f t="shared" si="45"/>
        <v>25405</v>
      </c>
      <c r="F133" s="73">
        <f t="shared" si="45"/>
        <v>25405</v>
      </c>
      <c r="G133" s="4"/>
      <c r="I133"/>
      <c r="J133"/>
    </row>
    <row r="134" spans="1:10" ht="21.75" customHeight="1" x14ac:dyDescent="0.2">
      <c r="A134" s="30" t="s">
        <v>12</v>
      </c>
      <c r="B134" s="22"/>
      <c r="C134" s="74">
        <f t="shared" ref="C134:F134" si="46">C135+C136+C137</f>
        <v>26292</v>
      </c>
      <c r="D134" s="74">
        <f t="shared" si="46"/>
        <v>25405</v>
      </c>
      <c r="E134" s="74">
        <f t="shared" si="46"/>
        <v>25405</v>
      </c>
      <c r="F134" s="74">
        <f t="shared" si="46"/>
        <v>25405</v>
      </c>
      <c r="G134" s="4"/>
      <c r="I134"/>
      <c r="J134"/>
    </row>
    <row r="135" spans="1:10" ht="21" customHeight="1" x14ac:dyDescent="0.2">
      <c r="A135" s="23" t="s">
        <v>13</v>
      </c>
      <c r="B135" s="22">
        <v>10</v>
      </c>
      <c r="C135" s="65">
        <v>19137</v>
      </c>
      <c r="D135" s="65">
        <v>18900</v>
      </c>
      <c r="E135" s="65">
        <v>18900</v>
      </c>
      <c r="F135" s="65">
        <v>18900</v>
      </c>
      <c r="G135" s="15"/>
      <c r="I135"/>
      <c r="J135"/>
    </row>
    <row r="136" spans="1:10" ht="23.25" customHeight="1" x14ac:dyDescent="0.2">
      <c r="A136" s="23" t="s">
        <v>14</v>
      </c>
      <c r="B136" s="22">
        <v>20</v>
      </c>
      <c r="C136" s="65">
        <v>7080</v>
      </c>
      <c r="D136" s="65">
        <v>6430</v>
      </c>
      <c r="E136" s="65">
        <v>6430</v>
      </c>
      <c r="F136" s="65">
        <v>6430</v>
      </c>
      <c r="G136" s="15"/>
      <c r="I136"/>
    </row>
    <row r="137" spans="1:10" ht="23.25" customHeight="1" x14ac:dyDescent="0.2">
      <c r="A137" s="23" t="s">
        <v>66</v>
      </c>
      <c r="B137" s="22">
        <v>59</v>
      </c>
      <c r="C137" s="65">
        <v>75</v>
      </c>
      <c r="D137" s="65">
        <v>75</v>
      </c>
      <c r="E137" s="65">
        <v>75</v>
      </c>
      <c r="F137" s="65">
        <v>75</v>
      </c>
      <c r="G137" s="15"/>
      <c r="H137" s="1"/>
      <c r="I137"/>
    </row>
    <row r="138" spans="1:10" ht="22.5" customHeight="1" x14ac:dyDescent="0.2">
      <c r="A138" s="23" t="s">
        <v>15</v>
      </c>
      <c r="B138" s="22"/>
      <c r="C138" s="70">
        <f t="shared" ref="C138:F138" si="47">C139</f>
        <v>391</v>
      </c>
      <c r="D138" s="70">
        <f t="shared" si="47"/>
        <v>0</v>
      </c>
      <c r="E138" s="70">
        <f t="shared" si="47"/>
        <v>0</v>
      </c>
      <c r="F138" s="70">
        <f t="shared" si="47"/>
        <v>0</v>
      </c>
      <c r="G138" s="8"/>
      <c r="I138"/>
      <c r="J138"/>
    </row>
    <row r="139" spans="1:10" ht="22.5" customHeight="1" x14ac:dyDescent="0.2">
      <c r="A139" s="23" t="s">
        <v>16</v>
      </c>
      <c r="B139" s="22">
        <v>70</v>
      </c>
      <c r="C139" s="65">
        <v>391</v>
      </c>
      <c r="D139" s="65">
        <v>0</v>
      </c>
      <c r="E139" s="65">
        <v>0</v>
      </c>
      <c r="F139" s="65">
        <v>0</v>
      </c>
      <c r="G139" s="15"/>
      <c r="I139"/>
      <c r="J139"/>
    </row>
    <row r="140" spans="1:10" ht="30" customHeight="1" x14ac:dyDescent="0.2">
      <c r="A140" s="125" t="s">
        <v>79</v>
      </c>
      <c r="B140" s="50">
        <v>66.099999999999994</v>
      </c>
      <c r="C140" s="73">
        <f>C141+C145</f>
        <v>38706</v>
      </c>
      <c r="D140" s="73">
        <f t="shared" ref="D140:F140" si="48">D141+D145</f>
        <v>36662</v>
      </c>
      <c r="E140" s="73">
        <f t="shared" si="48"/>
        <v>36662</v>
      </c>
      <c r="F140" s="73">
        <f t="shared" si="48"/>
        <v>36662</v>
      </c>
      <c r="G140" s="4"/>
      <c r="I140"/>
      <c r="J140"/>
    </row>
    <row r="141" spans="1:10" ht="23.25" customHeight="1" x14ac:dyDescent="0.2">
      <c r="A141" s="30" t="s">
        <v>12</v>
      </c>
      <c r="B141" s="22"/>
      <c r="C141" s="74">
        <f>C142+C143+C144</f>
        <v>37144</v>
      </c>
      <c r="D141" s="74">
        <f t="shared" ref="D141:F141" si="49">D142+D143+D144</f>
        <v>36662</v>
      </c>
      <c r="E141" s="74">
        <f t="shared" si="49"/>
        <v>36662</v>
      </c>
      <c r="F141" s="74">
        <f t="shared" si="49"/>
        <v>36662</v>
      </c>
      <c r="G141" s="4"/>
    </row>
    <row r="142" spans="1:10" ht="21.75" customHeight="1" x14ac:dyDescent="0.2">
      <c r="A142" s="23" t="s">
        <v>13</v>
      </c>
      <c r="B142" s="22">
        <v>10</v>
      </c>
      <c r="C142" s="65">
        <v>27736</v>
      </c>
      <c r="D142" s="65">
        <v>27600</v>
      </c>
      <c r="E142" s="65">
        <v>27600</v>
      </c>
      <c r="F142" s="65">
        <v>27600</v>
      </c>
      <c r="G142" s="15"/>
    </row>
    <row r="143" spans="1:10" ht="21.75" customHeight="1" x14ac:dyDescent="0.2">
      <c r="A143" s="23" t="s">
        <v>14</v>
      </c>
      <c r="B143" s="22">
        <v>20</v>
      </c>
      <c r="C143" s="65">
        <v>9406</v>
      </c>
      <c r="D143" s="65">
        <v>9062</v>
      </c>
      <c r="E143" s="65">
        <v>9062</v>
      </c>
      <c r="F143" s="65">
        <v>9062</v>
      </c>
      <c r="G143" s="15"/>
    </row>
    <row r="144" spans="1:10" ht="19.5" customHeight="1" x14ac:dyDescent="0.2">
      <c r="A144" s="23" t="s">
        <v>66</v>
      </c>
      <c r="B144" s="22">
        <v>59</v>
      </c>
      <c r="C144" s="65">
        <v>2</v>
      </c>
      <c r="D144" s="65">
        <v>0</v>
      </c>
      <c r="E144" s="65">
        <v>0</v>
      </c>
      <c r="F144" s="65">
        <v>0</v>
      </c>
      <c r="G144" s="15"/>
      <c r="H144" s="1"/>
    </row>
    <row r="145" spans="1:10" ht="25.5" customHeight="1" x14ac:dyDescent="0.2">
      <c r="A145" s="23" t="s">
        <v>15</v>
      </c>
      <c r="B145" s="22"/>
      <c r="C145" s="70">
        <f>C146+C147</f>
        <v>1562</v>
      </c>
      <c r="D145" s="70">
        <f t="shared" ref="D145:F145" si="50">D147</f>
        <v>0</v>
      </c>
      <c r="E145" s="70">
        <f t="shared" si="50"/>
        <v>0</v>
      </c>
      <c r="F145" s="70">
        <f t="shared" si="50"/>
        <v>0</v>
      </c>
      <c r="G145" s="8"/>
    </row>
    <row r="146" spans="1:10" ht="32.25" customHeight="1" x14ac:dyDescent="0.2">
      <c r="A146" s="32" t="s">
        <v>75</v>
      </c>
      <c r="B146" s="22">
        <v>60</v>
      </c>
      <c r="C146" s="65">
        <v>1547</v>
      </c>
      <c r="D146" s="65">
        <v>0</v>
      </c>
      <c r="E146" s="65">
        <v>0</v>
      </c>
      <c r="F146" s="65">
        <v>0</v>
      </c>
      <c r="G146" s="8"/>
    </row>
    <row r="147" spans="1:10" ht="21.75" customHeight="1" x14ac:dyDescent="0.2">
      <c r="A147" s="23" t="s">
        <v>16</v>
      </c>
      <c r="B147" s="22">
        <v>70</v>
      </c>
      <c r="C147" s="65">
        <v>15</v>
      </c>
      <c r="D147" s="65">
        <v>0</v>
      </c>
      <c r="E147" s="65">
        <v>0</v>
      </c>
      <c r="F147" s="65">
        <v>0</v>
      </c>
      <c r="G147" s="15"/>
    </row>
    <row r="148" spans="1:10" ht="31.5" customHeight="1" x14ac:dyDescent="0.2">
      <c r="A148" s="125" t="s">
        <v>19</v>
      </c>
      <c r="B148" s="50">
        <v>66.099999999999994</v>
      </c>
      <c r="C148" s="73">
        <f>C149+C153</f>
        <v>47270</v>
      </c>
      <c r="D148" s="73">
        <f t="shared" ref="D148:F148" si="51">D149+D153</f>
        <v>21000</v>
      </c>
      <c r="E148" s="73">
        <f t="shared" si="51"/>
        <v>21000</v>
      </c>
      <c r="F148" s="73">
        <f t="shared" si="51"/>
        <v>21000</v>
      </c>
      <c r="G148" s="4"/>
      <c r="J148" s="2"/>
    </row>
    <row r="149" spans="1:10" ht="22.5" customHeight="1" x14ac:dyDescent="0.2">
      <c r="A149" s="30" t="s">
        <v>12</v>
      </c>
      <c r="B149" s="22"/>
      <c r="C149" s="74">
        <f>C150+C151+C152</f>
        <v>22374</v>
      </c>
      <c r="D149" s="74">
        <f t="shared" ref="D149:F149" si="52">D150+D151+D152</f>
        <v>21000</v>
      </c>
      <c r="E149" s="74">
        <f t="shared" si="52"/>
        <v>21000</v>
      </c>
      <c r="F149" s="74">
        <f t="shared" si="52"/>
        <v>21000</v>
      </c>
      <c r="G149" s="4"/>
    </row>
    <row r="150" spans="1:10" ht="23.25" customHeight="1" x14ac:dyDescent="0.2">
      <c r="A150" s="23" t="s">
        <v>13</v>
      </c>
      <c r="B150" s="22">
        <v>10</v>
      </c>
      <c r="C150" s="65">
        <v>15500</v>
      </c>
      <c r="D150" s="65">
        <v>15530</v>
      </c>
      <c r="E150" s="65">
        <v>15530</v>
      </c>
      <c r="F150" s="65">
        <v>15530</v>
      </c>
      <c r="G150" s="15"/>
    </row>
    <row r="151" spans="1:10" ht="25.5" customHeight="1" x14ac:dyDescent="0.2">
      <c r="A151" s="23" t="s">
        <v>14</v>
      </c>
      <c r="B151" s="22">
        <v>20</v>
      </c>
      <c r="C151" s="65">
        <v>6794</v>
      </c>
      <c r="D151" s="65">
        <v>5400</v>
      </c>
      <c r="E151" s="65">
        <v>5400</v>
      </c>
      <c r="F151" s="65">
        <v>5400</v>
      </c>
      <c r="G151" s="15"/>
    </row>
    <row r="152" spans="1:10" ht="21" customHeight="1" x14ac:dyDescent="0.2">
      <c r="A152" s="23" t="s">
        <v>67</v>
      </c>
      <c r="B152" s="22">
        <v>59</v>
      </c>
      <c r="C152" s="65">
        <v>80</v>
      </c>
      <c r="D152" s="65">
        <v>70</v>
      </c>
      <c r="E152" s="65">
        <v>70</v>
      </c>
      <c r="F152" s="65">
        <v>70</v>
      </c>
      <c r="G152" s="15"/>
      <c r="H152" s="1"/>
    </row>
    <row r="153" spans="1:10" ht="23.25" customHeight="1" x14ac:dyDescent="0.2">
      <c r="A153" s="23" t="s">
        <v>15</v>
      </c>
      <c r="B153" s="22"/>
      <c r="C153" s="70">
        <f>C154+C155</f>
        <v>24896</v>
      </c>
      <c r="D153" s="70">
        <f t="shared" ref="D153:F153" si="53">D155</f>
        <v>0</v>
      </c>
      <c r="E153" s="70">
        <f t="shared" si="53"/>
        <v>0</v>
      </c>
      <c r="F153" s="70">
        <f t="shared" si="53"/>
        <v>0</v>
      </c>
      <c r="G153" s="9"/>
    </row>
    <row r="154" spans="1:10" ht="32.25" customHeight="1" x14ac:dyDescent="0.2">
      <c r="A154" s="144" t="s">
        <v>89</v>
      </c>
      <c r="B154" s="22" t="s">
        <v>87</v>
      </c>
      <c r="C154" s="143">
        <v>20676</v>
      </c>
      <c r="D154" s="143">
        <v>0</v>
      </c>
      <c r="E154" s="143">
        <v>0</v>
      </c>
      <c r="F154" s="143">
        <v>0</v>
      </c>
      <c r="G154" s="9"/>
    </row>
    <row r="155" spans="1:10" ht="24" customHeight="1" x14ac:dyDescent="0.2">
      <c r="A155" s="23" t="s">
        <v>16</v>
      </c>
      <c r="B155" s="22">
        <v>70</v>
      </c>
      <c r="C155" s="65">
        <v>4220</v>
      </c>
      <c r="D155" s="65">
        <v>0</v>
      </c>
      <c r="E155" s="65">
        <v>0</v>
      </c>
      <c r="F155" s="65">
        <v>0</v>
      </c>
      <c r="G155" s="15"/>
    </row>
    <row r="156" spans="1:10" ht="27.75" customHeight="1" x14ac:dyDescent="0.2">
      <c r="A156" s="125" t="s">
        <v>78</v>
      </c>
      <c r="B156" s="50">
        <v>66.099999999999994</v>
      </c>
      <c r="C156" s="72">
        <f>C157+C161</f>
        <v>42492</v>
      </c>
      <c r="D156" s="72">
        <f t="shared" ref="D156:F156" si="54">D157+D161</f>
        <v>38960</v>
      </c>
      <c r="E156" s="72">
        <f t="shared" si="54"/>
        <v>38960</v>
      </c>
      <c r="F156" s="72">
        <f t="shared" si="54"/>
        <v>38960</v>
      </c>
      <c r="G156" s="8"/>
    </row>
    <row r="157" spans="1:10" ht="27" customHeight="1" x14ac:dyDescent="0.2">
      <c r="A157" s="30" t="s">
        <v>12</v>
      </c>
      <c r="B157" s="22"/>
      <c r="C157" s="70">
        <f>C158+C159+C160</f>
        <v>39142</v>
      </c>
      <c r="D157" s="70">
        <f t="shared" ref="D157:F157" si="55">D158+D159+D160</f>
        <v>38960</v>
      </c>
      <c r="E157" s="70">
        <f t="shared" si="55"/>
        <v>38960</v>
      </c>
      <c r="F157" s="70">
        <f t="shared" si="55"/>
        <v>38960</v>
      </c>
      <c r="G157" s="8"/>
      <c r="H157" s="1"/>
    </row>
    <row r="158" spans="1:10" ht="24.75" customHeight="1" x14ac:dyDescent="0.2">
      <c r="A158" s="23" t="s">
        <v>13</v>
      </c>
      <c r="B158" s="22">
        <v>10</v>
      </c>
      <c r="C158" s="65">
        <v>32056</v>
      </c>
      <c r="D158" s="65">
        <v>31900</v>
      </c>
      <c r="E158" s="65">
        <v>31900</v>
      </c>
      <c r="F158" s="65">
        <v>31900</v>
      </c>
      <c r="G158" s="15"/>
    </row>
    <row r="159" spans="1:10" ht="24" customHeight="1" x14ac:dyDescent="0.2">
      <c r="A159" s="42" t="s">
        <v>14</v>
      </c>
      <c r="B159" s="43">
        <v>20</v>
      </c>
      <c r="C159" s="85">
        <v>6926</v>
      </c>
      <c r="D159" s="85">
        <v>6900</v>
      </c>
      <c r="E159" s="85">
        <v>6900</v>
      </c>
      <c r="F159" s="85">
        <v>6900</v>
      </c>
      <c r="G159" s="15"/>
      <c r="I159"/>
      <c r="J159"/>
    </row>
    <row r="160" spans="1:10" ht="23.25" customHeight="1" x14ac:dyDescent="0.2">
      <c r="A160" s="23" t="s">
        <v>66</v>
      </c>
      <c r="B160" s="22">
        <v>59</v>
      </c>
      <c r="C160" s="85">
        <v>160</v>
      </c>
      <c r="D160" s="85">
        <v>160</v>
      </c>
      <c r="E160" s="85">
        <v>160</v>
      </c>
      <c r="F160" s="85">
        <v>160</v>
      </c>
      <c r="G160" s="15"/>
      <c r="I160"/>
      <c r="J160"/>
    </row>
    <row r="161" spans="1:10" ht="23.25" customHeight="1" x14ac:dyDescent="0.2">
      <c r="A161" s="23" t="s">
        <v>15</v>
      </c>
      <c r="B161" s="22"/>
      <c r="C161" s="70">
        <f t="shared" ref="C161:F161" si="56">C162</f>
        <v>3350</v>
      </c>
      <c r="D161" s="70">
        <f t="shared" si="56"/>
        <v>0</v>
      </c>
      <c r="E161" s="70">
        <f t="shared" si="56"/>
        <v>0</v>
      </c>
      <c r="F161" s="70">
        <f t="shared" si="56"/>
        <v>0</v>
      </c>
      <c r="G161" s="9"/>
      <c r="I161"/>
      <c r="J161"/>
    </row>
    <row r="162" spans="1:10" ht="24" customHeight="1" x14ac:dyDescent="0.2">
      <c r="A162" s="23" t="s">
        <v>16</v>
      </c>
      <c r="B162" s="22">
        <v>70</v>
      </c>
      <c r="C162" s="65">
        <v>3350</v>
      </c>
      <c r="D162" s="65">
        <v>0</v>
      </c>
      <c r="E162" s="65">
        <v>0</v>
      </c>
      <c r="F162" s="65">
        <v>0</v>
      </c>
      <c r="G162" s="15"/>
      <c r="I162"/>
      <c r="J162"/>
    </row>
    <row r="163" spans="1:10" ht="30" customHeight="1" x14ac:dyDescent="0.2">
      <c r="A163" s="137" t="s">
        <v>34</v>
      </c>
      <c r="B163" s="50">
        <v>66.099999999999994</v>
      </c>
      <c r="C163" s="89">
        <f>C164+C168</f>
        <v>23915</v>
      </c>
      <c r="D163" s="89">
        <f t="shared" ref="D163:F163" si="57">D164+D168</f>
        <v>22780</v>
      </c>
      <c r="E163" s="89">
        <f t="shared" si="57"/>
        <v>22780</v>
      </c>
      <c r="F163" s="89">
        <f t="shared" si="57"/>
        <v>22780</v>
      </c>
      <c r="G163" s="16"/>
      <c r="I163"/>
      <c r="J163"/>
    </row>
    <row r="164" spans="1:10" ht="27.75" customHeight="1" x14ac:dyDescent="0.2">
      <c r="A164" s="30" t="s">
        <v>12</v>
      </c>
      <c r="B164" s="22"/>
      <c r="C164" s="70">
        <f>C165+C166+C167</f>
        <v>23915</v>
      </c>
      <c r="D164" s="70">
        <f t="shared" ref="D164:F164" si="58">D165+D166+D167</f>
        <v>22780</v>
      </c>
      <c r="E164" s="70">
        <f t="shared" si="58"/>
        <v>22780</v>
      </c>
      <c r="F164" s="70">
        <f t="shared" si="58"/>
        <v>22780</v>
      </c>
      <c r="G164" s="9"/>
      <c r="H164" s="1"/>
      <c r="I164"/>
    </row>
    <row r="165" spans="1:10" ht="19.5" customHeight="1" x14ac:dyDescent="0.2">
      <c r="A165" s="23" t="s">
        <v>13</v>
      </c>
      <c r="B165" s="22">
        <v>10</v>
      </c>
      <c r="C165" s="65">
        <v>17712</v>
      </c>
      <c r="D165" s="65">
        <v>17700</v>
      </c>
      <c r="E165" s="65">
        <v>17700</v>
      </c>
      <c r="F165" s="65">
        <v>17700</v>
      </c>
      <c r="G165" s="15"/>
      <c r="I165" s="150"/>
      <c r="J165"/>
    </row>
    <row r="166" spans="1:10" ht="24" customHeight="1" x14ac:dyDescent="0.2">
      <c r="A166" s="23" t="s">
        <v>14</v>
      </c>
      <c r="B166" s="22">
        <v>20</v>
      </c>
      <c r="C166" s="65">
        <v>6173</v>
      </c>
      <c r="D166" s="65">
        <v>5050</v>
      </c>
      <c r="E166" s="65">
        <v>5050</v>
      </c>
      <c r="F166" s="65">
        <v>5050</v>
      </c>
      <c r="G166" s="15"/>
      <c r="I166"/>
      <c r="J166"/>
    </row>
    <row r="167" spans="1:10" ht="24" customHeight="1" x14ac:dyDescent="0.2">
      <c r="A167" s="23" t="s">
        <v>66</v>
      </c>
      <c r="B167" s="22">
        <v>59</v>
      </c>
      <c r="C167" s="65">
        <v>30</v>
      </c>
      <c r="D167" s="65">
        <v>30</v>
      </c>
      <c r="E167" s="65">
        <v>30</v>
      </c>
      <c r="F167" s="65">
        <v>30</v>
      </c>
      <c r="G167" s="15"/>
      <c r="I167"/>
      <c r="J167"/>
    </row>
    <row r="168" spans="1:10" ht="23.25" customHeight="1" x14ac:dyDescent="0.2">
      <c r="A168" s="23" t="s">
        <v>15</v>
      </c>
      <c r="B168" s="22"/>
      <c r="C168" s="70">
        <f t="shared" ref="C168:F168" si="59">C169</f>
        <v>0</v>
      </c>
      <c r="D168" s="70">
        <f t="shared" si="59"/>
        <v>0</v>
      </c>
      <c r="E168" s="70">
        <f t="shared" si="59"/>
        <v>0</v>
      </c>
      <c r="F168" s="70">
        <f t="shared" si="59"/>
        <v>0</v>
      </c>
      <c r="G168" s="9"/>
      <c r="I168"/>
      <c r="J168"/>
    </row>
    <row r="169" spans="1:10" ht="21.75" customHeight="1" x14ac:dyDescent="0.2">
      <c r="A169" s="23" t="s">
        <v>16</v>
      </c>
      <c r="B169" s="22">
        <v>70</v>
      </c>
      <c r="C169" s="65">
        <v>0</v>
      </c>
      <c r="D169" s="65">
        <v>0</v>
      </c>
      <c r="E169" s="65">
        <v>0</v>
      </c>
      <c r="F169" s="65">
        <v>0</v>
      </c>
      <c r="G169" s="15"/>
      <c r="I169"/>
      <c r="J169"/>
    </row>
    <row r="170" spans="1:10" ht="25.5" customHeight="1" x14ac:dyDescent="0.2">
      <c r="A170" s="40" t="s">
        <v>46</v>
      </c>
      <c r="B170" s="136">
        <v>66.099999999999994</v>
      </c>
      <c r="C170" s="69">
        <f t="shared" ref="C170:F173" si="60">C174+C178+C182+C186+C190</f>
        <v>8160</v>
      </c>
      <c r="D170" s="69">
        <f t="shared" si="60"/>
        <v>8160</v>
      </c>
      <c r="E170" s="69">
        <f t="shared" si="60"/>
        <v>8160</v>
      </c>
      <c r="F170" s="69">
        <f t="shared" si="60"/>
        <v>8160</v>
      </c>
      <c r="G170" s="15"/>
      <c r="I170"/>
      <c r="J170"/>
    </row>
    <row r="171" spans="1:10" ht="27" customHeight="1" x14ac:dyDescent="0.2">
      <c r="A171" s="51" t="s">
        <v>12</v>
      </c>
      <c r="B171" s="41"/>
      <c r="C171" s="69">
        <f t="shared" si="60"/>
        <v>8160</v>
      </c>
      <c r="D171" s="69">
        <f t="shared" si="60"/>
        <v>8160</v>
      </c>
      <c r="E171" s="69">
        <f t="shared" si="60"/>
        <v>8160</v>
      </c>
      <c r="F171" s="69">
        <f t="shared" si="60"/>
        <v>8160</v>
      </c>
      <c r="G171" s="15"/>
      <c r="I171"/>
      <c r="J171"/>
    </row>
    <row r="172" spans="1:10" ht="24.75" customHeight="1" x14ac:dyDescent="0.2">
      <c r="A172" s="52" t="s">
        <v>13</v>
      </c>
      <c r="B172" s="41">
        <v>10</v>
      </c>
      <c r="C172" s="69">
        <f t="shared" si="60"/>
        <v>7780</v>
      </c>
      <c r="D172" s="69">
        <f t="shared" si="60"/>
        <v>7780</v>
      </c>
      <c r="E172" s="69">
        <f t="shared" si="60"/>
        <v>7780</v>
      </c>
      <c r="F172" s="69">
        <f t="shared" si="60"/>
        <v>7780</v>
      </c>
      <c r="G172" s="15"/>
      <c r="I172"/>
      <c r="J172"/>
    </row>
    <row r="173" spans="1:10" ht="26.25" customHeight="1" x14ac:dyDescent="0.2">
      <c r="A173" s="52" t="s">
        <v>14</v>
      </c>
      <c r="B173" s="41">
        <v>20</v>
      </c>
      <c r="C173" s="69">
        <f t="shared" si="60"/>
        <v>380</v>
      </c>
      <c r="D173" s="69">
        <f t="shared" si="60"/>
        <v>380</v>
      </c>
      <c r="E173" s="69">
        <f t="shared" si="60"/>
        <v>380</v>
      </c>
      <c r="F173" s="69">
        <f t="shared" si="60"/>
        <v>380</v>
      </c>
      <c r="G173" s="15"/>
      <c r="I173"/>
      <c r="J173"/>
    </row>
    <row r="174" spans="1:10" ht="30.75" customHeight="1" x14ac:dyDescent="0.2">
      <c r="A174" s="125" t="s">
        <v>48</v>
      </c>
      <c r="B174" s="50">
        <v>66.099999999999994</v>
      </c>
      <c r="C174" s="77">
        <f>C175</f>
        <v>2000</v>
      </c>
      <c r="D174" s="77">
        <f>D175</f>
        <v>2000</v>
      </c>
      <c r="E174" s="77">
        <f t="shared" ref="E174:F174" si="61">E175</f>
        <v>2000</v>
      </c>
      <c r="F174" s="77">
        <f t="shared" si="61"/>
        <v>2000</v>
      </c>
      <c r="G174" s="15"/>
      <c r="I174"/>
      <c r="J174"/>
    </row>
    <row r="175" spans="1:10" ht="25.5" customHeight="1" x14ac:dyDescent="0.2">
      <c r="A175" s="30" t="s">
        <v>12</v>
      </c>
      <c r="B175" s="22"/>
      <c r="C175" s="70">
        <f>C176+C177</f>
        <v>2000</v>
      </c>
      <c r="D175" s="70">
        <f>D176+D177</f>
        <v>2000</v>
      </c>
      <c r="E175" s="70">
        <f t="shared" ref="E175:F175" si="62">E176+E177</f>
        <v>2000</v>
      </c>
      <c r="F175" s="70">
        <f t="shared" si="62"/>
        <v>2000</v>
      </c>
      <c r="G175" s="15"/>
      <c r="I175"/>
      <c r="J175"/>
    </row>
    <row r="176" spans="1:10" ht="23.25" customHeight="1" x14ac:dyDescent="0.2">
      <c r="A176" s="23" t="s">
        <v>13</v>
      </c>
      <c r="B176" s="22">
        <v>10</v>
      </c>
      <c r="C176" s="65">
        <v>1935</v>
      </c>
      <c r="D176" s="65">
        <v>1935</v>
      </c>
      <c r="E176" s="65">
        <v>1935</v>
      </c>
      <c r="F176" s="65">
        <v>1935</v>
      </c>
      <c r="G176" s="15"/>
      <c r="I176"/>
      <c r="J176"/>
    </row>
    <row r="177" spans="1:10" ht="24.75" customHeight="1" x14ac:dyDescent="0.2">
      <c r="A177" s="23" t="s">
        <v>14</v>
      </c>
      <c r="B177" s="22">
        <v>20</v>
      </c>
      <c r="C177" s="65">
        <v>65</v>
      </c>
      <c r="D177" s="65">
        <v>65</v>
      </c>
      <c r="E177" s="65">
        <v>65</v>
      </c>
      <c r="F177" s="65">
        <v>65</v>
      </c>
      <c r="G177" s="15"/>
      <c r="I177"/>
      <c r="J177"/>
    </row>
    <row r="178" spans="1:10" ht="32.25" customHeight="1" x14ac:dyDescent="0.2">
      <c r="A178" s="125" t="s">
        <v>49</v>
      </c>
      <c r="B178" s="50">
        <v>66.099999999999994</v>
      </c>
      <c r="C178" s="77">
        <f>C179</f>
        <v>850</v>
      </c>
      <c r="D178" s="77">
        <f>D179</f>
        <v>850</v>
      </c>
      <c r="E178" s="77">
        <f t="shared" ref="E178:F178" si="63">E179</f>
        <v>850</v>
      </c>
      <c r="F178" s="77">
        <f t="shared" si="63"/>
        <v>850</v>
      </c>
      <c r="G178" s="15"/>
      <c r="I178"/>
      <c r="J178"/>
    </row>
    <row r="179" spans="1:10" ht="21.75" customHeight="1" x14ac:dyDescent="0.2">
      <c r="A179" s="30" t="s">
        <v>12</v>
      </c>
      <c r="B179" s="22"/>
      <c r="C179" s="70">
        <f>C180+C181</f>
        <v>850</v>
      </c>
      <c r="D179" s="70">
        <f>D180+D181</f>
        <v>850</v>
      </c>
      <c r="E179" s="70">
        <f t="shared" ref="E179:F179" si="64">E180+E181</f>
        <v>850</v>
      </c>
      <c r="F179" s="70">
        <f t="shared" si="64"/>
        <v>850</v>
      </c>
      <c r="G179" s="15"/>
      <c r="I179"/>
      <c r="J179"/>
    </row>
    <row r="180" spans="1:10" ht="21.75" customHeight="1" x14ac:dyDescent="0.2">
      <c r="A180" s="23" t="s">
        <v>13</v>
      </c>
      <c r="B180" s="22">
        <v>10</v>
      </c>
      <c r="C180" s="65">
        <v>800</v>
      </c>
      <c r="D180" s="65">
        <v>800</v>
      </c>
      <c r="E180" s="65">
        <v>800</v>
      </c>
      <c r="F180" s="65">
        <v>800</v>
      </c>
      <c r="G180" s="15"/>
      <c r="I180"/>
      <c r="J180"/>
    </row>
    <row r="181" spans="1:10" ht="23.25" customHeight="1" x14ac:dyDescent="0.2">
      <c r="A181" s="23" t="s">
        <v>14</v>
      </c>
      <c r="B181" s="22">
        <v>20</v>
      </c>
      <c r="C181" s="65">
        <v>50</v>
      </c>
      <c r="D181" s="65">
        <v>50</v>
      </c>
      <c r="E181" s="65">
        <v>50</v>
      </c>
      <c r="F181" s="65">
        <v>50</v>
      </c>
      <c r="G181" s="15"/>
      <c r="I181"/>
      <c r="J181"/>
    </row>
    <row r="182" spans="1:10" ht="21.75" customHeight="1" x14ac:dyDescent="0.2">
      <c r="A182" s="125" t="s">
        <v>50</v>
      </c>
      <c r="B182" s="50">
        <v>66.099999999999994</v>
      </c>
      <c r="C182" s="77">
        <f>C183</f>
        <v>3010</v>
      </c>
      <c r="D182" s="77">
        <f>D183</f>
        <v>3010</v>
      </c>
      <c r="E182" s="77">
        <f t="shared" ref="E182:F182" si="65">E183</f>
        <v>3010</v>
      </c>
      <c r="F182" s="77">
        <f t="shared" si="65"/>
        <v>3010</v>
      </c>
      <c r="G182" s="15"/>
      <c r="I182"/>
      <c r="J182"/>
    </row>
    <row r="183" spans="1:10" ht="26.25" customHeight="1" x14ac:dyDescent="0.2">
      <c r="A183" s="30" t="s">
        <v>12</v>
      </c>
      <c r="B183" s="22"/>
      <c r="C183" s="70">
        <f>C184+C185</f>
        <v>3010</v>
      </c>
      <c r="D183" s="70">
        <f>D184+D185</f>
        <v>3010</v>
      </c>
      <c r="E183" s="70">
        <f t="shared" ref="E183:F183" si="66">E184+E185</f>
        <v>3010</v>
      </c>
      <c r="F183" s="70">
        <f t="shared" si="66"/>
        <v>3010</v>
      </c>
      <c r="G183" s="15"/>
      <c r="I183"/>
      <c r="J183"/>
    </row>
    <row r="184" spans="1:10" ht="22.5" customHeight="1" x14ac:dyDescent="0.2">
      <c r="A184" s="23" t="s">
        <v>13</v>
      </c>
      <c r="B184" s="22">
        <v>10</v>
      </c>
      <c r="C184" s="65">
        <v>2830</v>
      </c>
      <c r="D184" s="65">
        <v>2830</v>
      </c>
      <c r="E184" s="65">
        <v>2830</v>
      </c>
      <c r="F184" s="65">
        <v>2830</v>
      </c>
      <c r="G184" s="15"/>
      <c r="I184"/>
      <c r="J184"/>
    </row>
    <row r="185" spans="1:10" ht="24.75" customHeight="1" x14ac:dyDescent="0.2">
      <c r="A185" s="23" t="s">
        <v>14</v>
      </c>
      <c r="B185" s="22">
        <v>20</v>
      </c>
      <c r="C185" s="65">
        <v>180</v>
      </c>
      <c r="D185" s="65">
        <v>180</v>
      </c>
      <c r="E185" s="65">
        <v>180</v>
      </c>
      <c r="F185" s="65">
        <v>180</v>
      </c>
      <c r="G185" s="15"/>
      <c r="I185"/>
      <c r="J185"/>
    </row>
    <row r="186" spans="1:10" ht="27.75" customHeight="1" x14ac:dyDescent="0.2">
      <c r="A186" s="138" t="s">
        <v>51</v>
      </c>
      <c r="B186" s="50">
        <v>66.099999999999994</v>
      </c>
      <c r="C186" s="77">
        <f>C187</f>
        <v>985</v>
      </c>
      <c r="D186" s="77">
        <f>D187</f>
        <v>985</v>
      </c>
      <c r="E186" s="77">
        <f t="shared" ref="E186:F186" si="67">E187</f>
        <v>985</v>
      </c>
      <c r="F186" s="77">
        <f t="shared" si="67"/>
        <v>985</v>
      </c>
      <c r="G186" s="15"/>
      <c r="I186"/>
      <c r="J186"/>
    </row>
    <row r="187" spans="1:10" ht="24" customHeight="1" x14ac:dyDescent="0.2">
      <c r="A187" s="30" t="s">
        <v>12</v>
      </c>
      <c r="B187" s="22"/>
      <c r="C187" s="70">
        <f>C188+C189</f>
        <v>985</v>
      </c>
      <c r="D187" s="70">
        <f>D188+D189</f>
        <v>985</v>
      </c>
      <c r="E187" s="70">
        <f t="shared" ref="E187:F187" si="68">E188+E189</f>
        <v>985</v>
      </c>
      <c r="F187" s="70">
        <f t="shared" si="68"/>
        <v>985</v>
      </c>
      <c r="G187" s="15"/>
      <c r="I187"/>
      <c r="J187"/>
    </row>
    <row r="188" spans="1:10" ht="23.25" customHeight="1" x14ac:dyDescent="0.2">
      <c r="A188" s="23" t="s">
        <v>13</v>
      </c>
      <c r="B188" s="22">
        <v>10</v>
      </c>
      <c r="C188" s="65">
        <v>950</v>
      </c>
      <c r="D188" s="65">
        <v>950</v>
      </c>
      <c r="E188" s="65">
        <v>950</v>
      </c>
      <c r="F188" s="65">
        <v>950</v>
      </c>
      <c r="G188" s="15"/>
      <c r="I188"/>
      <c r="J188"/>
    </row>
    <row r="189" spans="1:10" ht="24" customHeight="1" x14ac:dyDescent="0.2">
      <c r="A189" s="23" t="s">
        <v>14</v>
      </c>
      <c r="B189" s="22">
        <v>20</v>
      </c>
      <c r="C189" s="65">
        <v>35</v>
      </c>
      <c r="D189" s="65">
        <v>35</v>
      </c>
      <c r="E189" s="65">
        <v>35</v>
      </c>
      <c r="F189" s="65">
        <v>35</v>
      </c>
      <c r="G189" s="15"/>
      <c r="I189"/>
      <c r="J189"/>
    </row>
    <row r="190" spans="1:10" ht="19.5" customHeight="1" x14ac:dyDescent="0.2">
      <c r="A190" s="138" t="s">
        <v>52</v>
      </c>
      <c r="B190" s="50">
        <v>66.099999999999994</v>
      </c>
      <c r="C190" s="77">
        <f>C191</f>
        <v>1315</v>
      </c>
      <c r="D190" s="77">
        <f>D191</f>
        <v>1315</v>
      </c>
      <c r="E190" s="77">
        <f t="shared" ref="E190:F190" si="69">E191</f>
        <v>1315</v>
      </c>
      <c r="F190" s="77">
        <f t="shared" si="69"/>
        <v>1315</v>
      </c>
      <c r="G190" s="15"/>
      <c r="I190"/>
      <c r="J190"/>
    </row>
    <row r="191" spans="1:10" ht="24.75" customHeight="1" x14ac:dyDescent="0.2">
      <c r="A191" s="30" t="s">
        <v>12</v>
      </c>
      <c r="B191" s="22"/>
      <c r="C191" s="70">
        <f>C192+C193</f>
        <v>1315</v>
      </c>
      <c r="D191" s="70">
        <f>D192+D193</f>
        <v>1315</v>
      </c>
      <c r="E191" s="70">
        <f t="shared" ref="E191:F191" si="70">E192+E193</f>
        <v>1315</v>
      </c>
      <c r="F191" s="70">
        <f t="shared" si="70"/>
        <v>1315</v>
      </c>
      <c r="G191" s="15"/>
      <c r="I191"/>
      <c r="J191"/>
    </row>
    <row r="192" spans="1:10" ht="25.5" customHeight="1" x14ac:dyDescent="0.2">
      <c r="A192" s="23" t="s">
        <v>13</v>
      </c>
      <c r="B192" s="22">
        <v>10</v>
      </c>
      <c r="C192" s="65">
        <v>1265</v>
      </c>
      <c r="D192" s="65">
        <v>1265</v>
      </c>
      <c r="E192" s="65">
        <v>1265</v>
      </c>
      <c r="F192" s="65">
        <v>1265</v>
      </c>
      <c r="G192" s="15"/>
      <c r="I192"/>
      <c r="J192"/>
    </row>
    <row r="193" spans="1:10" ht="28.5" customHeight="1" x14ac:dyDescent="0.2">
      <c r="A193" s="23" t="s">
        <v>14</v>
      </c>
      <c r="B193" s="22">
        <v>20</v>
      </c>
      <c r="C193" s="65">
        <v>50</v>
      </c>
      <c r="D193" s="65">
        <v>50</v>
      </c>
      <c r="E193" s="65">
        <v>50</v>
      </c>
      <c r="F193" s="65">
        <v>50</v>
      </c>
      <c r="G193" s="15"/>
      <c r="I193"/>
      <c r="J193"/>
    </row>
    <row r="194" spans="1:10" ht="28.5" customHeight="1" x14ac:dyDescent="0.25">
      <c r="A194" s="40" t="s">
        <v>20</v>
      </c>
      <c r="B194" s="41" t="s">
        <v>21</v>
      </c>
      <c r="C194" s="69">
        <f>C201+C208+C221+C228</f>
        <v>107187</v>
      </c>
      <c r="D194" s="69">
        <f t="shared" ref="D194:F194" si="71">D201+D208+D221+D228</f>
        <v>41220</v>
      </c>
      <c r="E194" s="69">
        <f t="shared" si="71"/>
        <v>41360</v>
      </c>
      <c r="F194" s="69">
        <f t="shared" si="71"/>
        <v>41450</v>
      </c>
      <c r="G194" s="11"/>
      <c r="I194"/>
      <c r="J194"/>
    </row>
    <row r="195" spans="1:10" ht="27" customHeight="1" x14ac:dyDescent="0.25">
      <c r="A195" s="51" t="s">
        <v>12</v>
      </c>
      <c r="B195" s="41"/>
      <c r="C195" s="69">
        <f>C202+C209+C222+C229</f>
        <v>45110</v>
      </c>
      <c r="D195" s="69">
        <f t="shared" ref="D195:F195" si="72">D202+D209+D222+D229</f>
        <v>40880</v>
      </c>
      <c r="E195" s="69">
        <f t="shared" si="72"/>
        <v>41020</v>
      </c>
      <c r="F195" s="69">
        <f t="shared" si="72"/>
        <v>41110</v>
      </c>
      <c r="G195" s="11"/>
      <c r="I195"/>
      <c r="J195"/>
    </row>
    <row r="196" spans="1:10" ht="25.5" customHeight="1" x14ac:dyDescent="0.25">
      <c r="A196" s="52" t="s">
        <v>13</v>
      </c>
      <c r="B196" s="41">
        <v>10</v>
      </c>
      <c r="C196" s="69">
        <f>C203+C210+C223+C230</f>
        <v>28944</v>
      </c>
      <c r="D196" s="69">
        <f t="shared" ref="D196:F196" si="73">D203+D210+D223+D230</f>
        <v>28980</v>
      </c>
      <c r="E196" s="69">
        <f t="shared" si="73"/>
        <v>28980</v>
      </c>
      <c r="F196" s="69">
        <f t="shared" si="73"/>
        <v>28980</v>
      </c>
      <c r="G196" s="11"/>
      <c r="I196"/>
      <c r="J196"/>
    </row>
    <row r="197" spans="1:10" ht="24.75" customHeight="1" x14ac:dyDescent="0.25">
      <c r="A197" s="52" t="s">
        <v>14</v>
      </c>
      <c r="B197" s="41">
        <v>20</v>
      </c>
      <c r="C197" s="69">
        <f>C204+C211+C224+C231</f>
        <v>15736</v>
      </c>
      <c r="D197" s="69">
        <f t="shared" ref="D197:F197" si="74">D204+D211+D224+D231</f>
        <v>11470</v>
      </c>
      <c r="E197" s="69">
        <f t="shared" si="74"/>
        <v>11610</v>
      </c>
      <c r="F197" s="69">
        <f t="shared" si="74"/>
        <v>11700</v>
      </c>
      <c r="G197" s="11"/>
      <c r="I197"/>
      <c r="J197"/>
    </row>
    <row r="198" spans="1:10" ht="24" customHeight="1" x14ac:dyDescent="0.25">
      <c r="A198" s="52" t="s">
        <v>66</v>
      </c>
      <c r="B198" s="41">
        <v>59</v>
      </c>
      <c r="C198" s="69">
        <f>C212+C225+C232+C205</f>
        <v>430</v>
      </c>
      <c r="D198" s="69">
        <f t="shared" ref="D198:F198" si="75">D212+D225+D232+D205</f>
        <v>430</v>
      </c>
      <c r="E198" s="69">
        <f t="shared" si="75"/>
        <v>430</v>
      </c>
      <c r="F198" s="69">
        <f t="shared" si="75"/>
        <v>430</v>
      </c>
      <c r="G198" s="11"/>
      <c r="I198"/>
      <c r="J198"/>
    </row>
    <row r="199" spans="1:10" ht="22.5" customHeight="1" x14ac:dyDescent="0.25">
      <c r="A199" s="52" t="s">
        <v>15</v>
      </c>
      <c r="B199" s="41"/>
      <c r="C199" s="69">
        <f>C213+C226+C233+C206</f>
        <v>62077</v>
      </c>
      <c r="D199" s="69">
        <f t="shared" ref="D199:F199" si="76">D213+D226+D233+D206</f>
        <v>340</v>
      </c>
      <c r="E199" s="69">
        <f t="shared" si="76"/>
        <v>340</v>
      </c>
      <c r="F199" s="69">
        <f t="shared" si="76"/>
        <v>340</v>
      </c>
      <c r="G199" s="11"/>
      <c r="I199"/>
      <c r="J199"/>
    </row>
    <row r="200" spans="1:10" ht="25.5" customHeight="1" x14ac:dyDescent="0.25">
      <c r="A200" s="52" t="s">
        <v>16</v>
      </c>
      <c r="B200" s="41">
        <v>70</v>
      </c>
      <c r="C200" s="69">
        <f>C207+C214+C227+C234</f>
        <v>62077</v>
      </c>
      <c r="D200" s="69">
        <f t="shared" ref="D200:F200" si="77">D207+D214+D227+D234</f>
        <v>340</v>
      </c>
      <c r="E200" s="69">
        <f t="shared" si="77"/>
        <v>340</v>
      </c>
      <c r="F200" s="69">
        <f t="shared" si="77"/>
        <v>340</v>
      </c>
      <c r="G200" s="11"/>
      <c r="I200"/>
      <c r="J200"/>
    </row>
    <row r="201" spans="1:10" s="1" customFormat="1" ht="21" customHeight="1" x14ac:dyDescent="0.2">
      <c r="A201" s="139" t="s">
        <v>45</v>
      </c>
      <c r="B201" s="103" t="s">
        <v>21</v>
      </c>
      <c r="C201" s="105">
        <f>C202+C206</f>
        <v>10129</v>
      </c>
      <c r="D201" s="105">
        <f t="shared" ref="D201:F201" si="78">D202+D206</f>
        <v>8020</v>
      </c>
      <c r="E201" s="105">
        <f t="shared" si="78"/>
        <v>8030</v>
      </c>
      <c r="F201" s="105">
        <f t="shared" si="78"/>
        <v>8050</v>
      </c>
      <c r="G201" s="101"/>
    </row>
    <row r="202" spans="1:10" s="1" customFormat="1" ht="21.75" customHeight="1" x14ac:dyDescent="0.2">
      <c r="A202" s="94" t="s">
        <v>12</v>
      </c>
      <c r="B202" s="95"/>
      <c r="C202" s="106">
        <f>C203+C204+C205</f>
        <v>8504</v>
      </c>
      <c r="D202" s="106">
        <f t="shared" ref="D202:F202" si="79">D203+D204+D205</f>
        <v>7680</v>
      </c>
      <c r="E202" s="106">
        <f t="shared" si="79"/>
        <v>7690</v>
      </c>
      <c r="F202" s="106">
        <f t="shared" si="79"/>
        <v>7710</v>
      </c>
      <c r="G202" s="101"/>
    </row>
    <row r="203" spans="1:10" s="1" customFormat="1" ht="20.25" customHeight="1" x14ac:dyDescent="0.2">
      <c r="A203" s="96" t="s">
        <v>13</v>
      </c>
      <c r="B203" s="95">
        <v>10</v>
      </c>
      <c r="C203" s="107">
        <v>5524</v>
      </c>
      <c r="D203" s="107">
        <v>5500</v>
      </c>
      <c r="E203" s="107">
        <v>5500</v>
      </c>
      <c r="F203" s="107">
        <v>5500</v>
      </c>
      <c r="G203" s="101"/>
    </row>
    <row r="204" spans="1:10" s="1" customFormat="1" ht="21" customHeight="1" x14ac:dyDescent="0.2">
      <c r="A204" s="96" t="s">
        <v>14</v>
      </c>
      <c r="B204" s="95">
        <v>20</v>
      </c>
      <c r="C204" s="80">
        <v>2950</v>
      </c>
      <c r="D204" s="86">
        <v>2150</v>
      </c>
      <c r="E204" s="86">
        <v>2160</v>
      </c>
      <c r="F204" s="86">
        <v>2180</v>
      </c>
      <c r="G204" s="102"/>
    </row>
    <row r="205" spans="1:10" s="1" customFormat="1" ht="21" customHeight="1" x14ac:dyDescent="0.2">
      <c r="A205" s="55" t="s">
        <v>66</v>
      </c>
      <c r="B205" s="54">
        <v>59</v>
      </c>
      <c r="C205" s="80">
        <v>30</v>
      </c>
      <c r="D205" s="80">
        <v>30</v>
      </c>
      <c r="E205" s="80">
        <v>30</v>
      </c>
      <c r="F205" s="80">
        <v>30</v>
      </c>
      <c r="G205" s="102"/>
    </row>
    <row r="206" spans="1:10" s="1" customFormat="1" ht="21" customHeight="1" x14ac:dyDescent="0.2">
      <c r="A206" s="96" t="s">
        <v>15</v>
      </c>
      <c r="B206" s="95"/>
      <c r="C206" s="104">
        <f>C207</f>
        <v>1625</v>
      </c>
      <c r="D206" s="104">
        <f t="shared" ref="D206:F206" si="80">D207</f>
        <v>340</v>
      </c>
      <c r="E206" s="104">
        <f t="shared" si="80"/>
        <v>340</v>
      </c>
      <c r="F206" s="104">
        <f t="shared" si="80"/>
        <v>340</v>
      </c>
      <c r="G206" s="102"/>
    </row>
    <row r="207" spans="1:10" s="1" customFormat="1" ht="21" customHeight="1" x14ac:dyDescent="0.2">
      <c r="A207" s="96" t="s">
        <v>16</v>
      </c>
      <c r="B207" s="95">
        <v>70</v>
      </c>
      <c r="C207" s="80">
        <v>1625</v>
      </c>
      <c r="D207" s="86">
        <v>340</v>
      </c>
      <c r="E207" s="86">
        <v>340</v>
      </c>
      <c r="F207" s="86">
        <v>340</v>
      </c>
      <c r="G207" s="102"/>
    </row>
    <row r="208" spans="1:10" ht="27" customHeight="1" x14ac:dyDescent="0.2">
      <c r="A208" s="125" t="s">
        <v>28</v>
      </c>
      <c r="B208" s="53" t="s">
        <v>21</v>
      </c>
      <c r="C208" s="73">
        <f>C209+C213</f>
        <v>13656</v>
      </c>
      <c r="D208" s="73">
        <f t="shared" ref="D208:F208" si="81">D209+D213</f>
        <v>10160</v>
      </c>
      <c r="E208" s="73">
        <f>E209+E213</f>
        <v>10160</v>
      </c>
      <c r="F208" s="73">
        <f t="shared" si="81"/>
        <v>10160</v>
      </c>
      <c r="G208" s="4"/>
      <c r="I208"/>
      <c r="J208"/>
    </row>
    <row r="209" spans="1:10" ht="21" customHeight="1" x14ac:dyDescent="0.2">
      <c r="A209" s="30" t="s">
        <v>12</v>
      </c>
      <c r="B209" s="22"/>
      <c r="C209" s="74">
        <f>C210+C211+C212</f>
        <v>13650</v>
      </c>
      <c r="D209" s="74">
        <f t="shared" ref="D209:F209" si="82">D210+D211+D212</f>
        <v>10160</v>
      </c>
      <c r="E209" s="74">
        <f t="shared" si="82"/>
        <v>10160</v>
      </c>
      <c r="F209" s="74">
        <f t="shared" si="82"/>
        <v>10160</v>
      </c>
      <c r="G209" s="4"/>
      <c r="I209"/>
      <c r="J209"/>
    </row>
    <row r="210" spans="1:10" ht="20.25" customHeight="1" x14ac:dyDescent="0.2">
      <c r="A210" s="23" t="s">
        <v>13</v>
      </c>
      <c r="B210" s="22">
        <v>10</v>
      </c>
      <c r="C210" s="75">
        <v>7000</v>
      </c>
      <c r="D210" s="75">
        <v>7000</v>
      </c>
      <c r="E210" s="75">
        <v>7000</v>
      </c>
      <c r="F210" s="75">
        <v>7000</v>
      </c>
      <c r="G210" s="4"/>
      <c r="I210"/>
      <c r="J210"/>
    </row>
    <row r="211" spans="1:10" ht="21.75" customHeight="1" x14ac:dyDescent="0.2">
      <c r="A211" s="23" t="s">
        <v>14</v>
      </c>
      <c r="B211" s="22">
        <v>20</v>
      </c>
      <c r="C211" s="65">
        <v>6490</v>
      </c>
      <c r="D211" s="84">
        <v>3000</v>
      </c>
      <c r="E211" s="84">
        <v>3000</v>
      </c>
      <c r="F211" s="84">
        <v>3000</v>
      </c>
      <c r="G211" s="5"/>
      <c r="I211"/>
      <c r="J211"/>
    </row>
    <row r="212" spans="1:10" ht="21.75" customHeight="1" x14ac:dyDescent="0.2">
      <c r="A212" s="55" t="s">
        <v>66</v>
      </c>
      <c r="B212" s="54">
        <v>59</v>
      </c>
      <c r="C212" s="65">
        <v>160</v>
      </c>
      <c r="D212" s="65">
        <v>160</v>
      </c>
      <c r="E212" s="65">
        <v>160</v>
      </c>
      <c r="F212" s="65">
        <v>160</v>
      </c>
      <c r="G212" s="5"/>
      <c r="I212"/>
      <c r="J212"/>
    </row>
    <row r="213" spans="1:10" ht="21" customHeight="1" x14ac:dyDescent="0.2">
      <c r="A213" s="23" t="s">
        <v>15</v>
      </c>
      <c r="B213" s="22"/>
      <c r="C213" s="70">
        <f>C214</f>
        <v>6</v>
      </c>
      <c r="D213" s="91">
        <f>D214</f>
        <v>0</v>
      </c>
      <c r="E213" s="91">
        <f t="shared" ref="E213:F213" si="83">E214</f>
        <v>0</v>
      </c>
      <c r="F213" s="91">
        <f t="shared" si="83"/>
        <v>0</v>
      </c>
      <c r="G213" s="5"/>
      <c r="I213"/>
      <c r="J213"/>
    </row>
    <row r="214" spans="1:10" ht="20.25" customHeight="1" x14ac:dyDescent="0.2">
      <c r="A214" s="23" t="s">
        <v>16</v>
      </c>
      <c r="B214" s="22">
        <v>70</v>
      </c>
      <c r="C214" s="65">
        <v>6</v>
      </c>
      <c r="D214" s="84">
        <v>0</v>
      </c>
      <c r="E214" s="84">
        <v>0</v>
      </c>
      <c r="F214" s="84">
        <v>0</v>
      </c>
      <c r="G214" s="5"/>
      <c r="I214"/>
      <c r="J214"/>
    </row>
    <row r="215" spans="1:10" ht="54" hidden="1" customHeight="1" x14ac:dyDescent="0.2">
      <c r="A215" s="108" t="s">
        <v>68</v>
      </c>
      <c r="B215" s="22"/>
      <c r="C215" s="70">
        <f>C216+C219</f>
        <v>0</v>
      </c>
      <c r="D215" s="84"/>
      <c r="E215" s="84"/>
      <c r="F215" s="84"/>
      <c r="G215" s="5"/>
      <c r="I215"/>
      <c r="J215"/>
    </row>
    <row r="216" spans="1:10" ht="20.25" hidden="1" customHeight="1" x14ac:dyDescent="0.2">
      <c r="A216" s="30" t="s">
        <v>12</v>
      </c>
      <c r="B216" s="22"/>
      <c r="C216" s="65">
        <f>C217+C218</f>
        <v>0</v>
      </c>
      <c r="D216" s="84"/>
      <c r="E216" s="84"/>
      <c r="F216" s="84"/>
      <c r="G216" s="5"/>
      <c r="I216"/>
      <c r="J216"/>
    </row>
    <row r="217" spans="1:10" ht="20.25" hidden="1" customHeight="1" x14ac:dyDescent="0.2">
      <c r="A217" s="23" t="s">
        <v>13</v>
      </c>
      <c r="B217" s="22">
        <v>10</v>
      </c>
      <c r="C217" s="65"/>
      <c r="D217" s="84"/>
      <c r="E217" s="84"/>
      <c r="F217" s="84"/>
      <c r="G217" s="5"/>
      <c r="I217"/>
      <c r="J217"/>
    </row>
    <row r="218" spans="1:10" ht="20.25" hidden="1" customHeight="1" x14ac:dyDescent="0.2">
      <c r="A218" s="23" t="s">
        <v>14</v>
      </c>
      <c r="B218" s="22">
        <v>20</v>
      </c>
      <c r="C218" s="65"/>
      <c r="D218" s="84"/>
      <c r="E218" s="84"/>
      <c r="F218" s="84"/>
      <c r="G218" s="5"/>
      <c r="I218"/>
      <c r="J218"/>
    </row>
    <row r="219" spans="1:10" ht="20.25" hidden="1" customHeight="1" x14ac:dyDescent="0.2">
      <c r="A219" s="23" t="s">
        <v>15</v>
      </c>
      <c r="B219" s="22"/>
      <c r="C219" s="65">
        <f>C220</f>
        <v>0</v>
      </c>
      <c r="D219" s="84"/>
      <c r="E219" s="84"/>
      <c r="F219" s="84"/>
      <c r="G219" s="5"/>
      <c r="I219"/>
      <c r="J219"/>
    </row>
    <row r="220" spans="1:10" ht="20.25" hidden="1" customHeight="1" x14ac:dyDescent="0.2">
      <c r="A220" s="23" t="s">
        <v>16</v>
      </c>
      <c r="B220" s="22">
        <v>70</v>
      </c>
      <c r="C220" s="65"/>
      <c r="D220" s="84"/>
      <c r="E220" s="84"/>
      <c r="F220" s="84"/>
      <c r="G220" s="5"/>
      <c r="I220"/>
      <c r="J220"/>
    </row>
    <row r="221" spans="1:10" ht="27.75" customHeight="1" x14ac:dyDescent="0.2">
      <c r="A221" s="125" t="s">
        <v>29</v>
      </c>
      <c r="B221" s="50">
        <v>67.099999999999994</v>
      </c>
      <c r="C221" s="73">
        <f>C222+C226</f>
        <v>73795</v>
      </c>
      <c r="D221" s="73">
        <f t="shared" ref="D221:F221" si="84">D222+D226</f>
        <v>13500</v>
      </c>
      <c r="E221" s="73">
        <f t="shared" si="84"/>
        <v>13530</v>
      </c>
      <c r="F221" s="73">
        <f t="shared" si="84"/>
        <v>13550</v>
      </c>
      <c r="G221" s="4"/>
      <c r="I221"/>
      <c r="J221"/>
    </row>
    <row r="222" spans="1:10" ht="22.5" customHeight="1" x14ac:dyDescent="0.2">
      <c r="A222" s="30" t="s">
        <v>12</v>
      </c>
      <c r="B222" s="22"/>
      <c r="C222" s="74">
        <f>C223+C224+C225</f>
        <v>13416</v>
      </c>
      <c r="D222" s="74">
        <f t="shared" ref="D222:F222" si="85">D223+D224+D225</f>
        <v>13500</v>
      </c>
      <c r="E222" s="74">
        <f t="shared" si="85"/>
        <v>13530</v>
      </c>
      <c r="F222" s="74">
        <f t="shared" si="85"/>
        <v>13550</v>
      </c>
      <c r="G222" s="4"/>
      <c r="I222"/>
      <c r="J222"/>
    </row>
    <row r="223" spans="1:10" ht="22.5" customHeight="1" x14ac:dyDescent="0.2">
      <c r="A223" s="23" t="s">
        <v>13</v>
      </c>
      <c r="B223" s="22">
        <v>10</v>
      </c>
      <c r="C223" s="75">
        <v>10940</v>
      </c>
      <c r="D223" s="75">
        <v>11000</v>
      </c>
      <c r="E223" s="75">
        <v>11000</v>
      </c>
      <c r="F223" s="75">
        <v>11000</v>
      </c>
      <c r="G223" s="4"/>
      <c r="I223"/>
      <c r="J223"/>
    </row>
    <row r="224" spans="1:10" ht="22.5" customHeight="1" x14ac:dyDescent="0.2">
      <c r="A224" s="23" t="s">
        <v>14</v>
      </c>
      <c r="B224" s="22">
        <v>20</v>
      </c>
      <c r="C224" s="65">
        <v>2296</v>
      </c>
      <c r="D224" s="84">
        <v>2320</v>
      </c>
      <c r="E224" s="84">
        <v>2350</v>
      </c>
      <c r="F224" s="84">
        <v>2370</v>
      </c>
      <c r="G224" s="5"/>
      <c r="I224"/>
      <c r="J224"/>
    </row>
    <row r="225" spans="1:10" ht="22.5" customHeight="1" x14ac:dyDescent="0.2">
      <c r="A225" s="55" t="s">
        <v>66</v>
      </c>
      <c r="B225" s="54">
        <v>59</v>
      </c>
      <c r="C225" s="65">
        <v>180</v>
      </c>
      <c r="D225" s="65">
        <v>180</v>
      </c>
      <c r="E225" s="65">
        <v>180</v>
      </c>
      <c r="F225" s="65">
        <v>180</v>
      </c>
      <c r="G225" s="5"/>
      <c r="I225"/>
      <c r="J225"/>
    </row>
    <row r="226" spans="1:10" ht="19.5" customHeight="1" x14ac:dyDescent="0.2">
      <c r="A226" s="23" t="s">
        <v>15</v>
      </c>
      <c r="B226" s="22"/>
      <c r="C226" s="70">
        <f>C227</f>
        <v>60379</v>
      </c>
      <c r="D226" s="91">
        <f>D227</f>
        <v>0</v>
      </c>
      <c r="E226" s="91">
        <f t="shared" ref="E226:F226" si="86">E227</f>
        <v>0</v>
      </c>
      <c r="F226" s="91">
        <f t="shared" si="86"/>
        <v>0</v>
      </c>
      <c r="G226" s="5"/>
      <c r="I226"/>
      <c r="J226"/>
    </row>
    <row r="227" spans="1:10" ht="21.75" customHeight="1" x14ac:dyDescent="0.2">
      <c r="A227" s="23" t="s">
        <v>16</v>
      </c>
      <c r="B227" s="22">
        <v>70</v>
      </c>
      <c r="C227" s="65">
        <v>60379</v>
      </c>
      <c r="D227" s="84">
        <v>0</v>
      </c>
      <c r="E227" s="84">
        <v>0</v>
      </c>
      <c r="F227" s="84">
        <v>0</v>
      </c>
      <c r="G227" s="5"/>
      <c r="I227"/>
      <c r="J227"/>
    </row>
    <row r="228" spans="1:10" ht="26.25" customHeight="1" x14ac:dyDescent="0.2">
      <c r="A228" s="125" t="s">
        <v>85</v>
      </c>
      <c r="B228" s="50">
        <v>67.099999999999994</v>
      </c>
      <c r="C228" s="73">
        <f>C229+C233</f>
        <v>9607</v>
      </c>
      <c r="D228" s="73">
        <f t="shared" ref="D228:F228" si="87">D229+D233</f>
        <v>9540</v>
      </c>
      <c r="E228" s="73">
        <f t="shared" si="87"/>
        <v>9640</v>
      </c>
      <c r="F228" s="73">
        <f t="shared" si="87"/>
        <v>9690</v>
      </c>
      <c r="G228" s="4"/>
      <c r="I228"/>
      <c r="J228"/>
    </row>
    <row r="229" spans="1:10" ht="18.75" customHeight="1" x14ac:dyDescent="0.2">
      <c r="A229" s="30" t="s">
        <v>12</v>
      </c>
      <c r="B229" s="22"/>
      <c r="C229" s="74">
        <f>C230+C231+C232</f>
        <v>9540</v>
      </c>
      <c r="D229" s="74">
        <f t="shared" ref="D229:F229" si="88">D230+D231+D232</f>
        <v>9540</v>
      </c>
      <c r="E229" s="74">
        <f t="shared" si="88"/>
        <v>9640</v>
      </c>
      <c r="F229" s="74">
        <f t="shared" si="88"/>
        <v>9690</v>
      </c>
      <c r="G229" s="4"/>
      <c r="I229"/>
      <c r="J229"/>
    </row>
    <row r="230" spans="1:10" ht="18.75" customHeight="1" x14ac:dyDescent="0.2">
      <c r="A230" s="23" t="s">
        <v>13</v>
      </c>
      <c r="B230" s="22">
        <v>10</v>
      </c>
      <c r="C230" s="75">
        <v>5480</v>
      </c>
      <c r="D230" s="75">
        <v>5480</v>
      </c>
      <c r="E230" s="75">
        <v>5480</v>
      </c>
      <c r="F230" s="75">
        <v>5480</v>
      </c>
      <c r="G230" s="4"/>
      <c r="I230"/>
      <c r="J230"/>
    </row>
    <row r="231" spans="1:10" ht="21" customHeight="1" x14ac:dyDescent="0.2">
      <c r="A231" s="23" t="s">
        <v>14</v>
      </c>
      <c r="B231" s="22">
        <v>20</v>
      </c>
      <c r="C231" s="65">
        <v>4000</v>
      </c>
      <c r="D231" s="84">
        <v>4000</v>
      </c>
      <c r="E231" s="84">
        <v>4100</v>
      </c>
      <c r="F231" s="84">
        <v>4150</v>
      </c>
      <c r="G231" s="5"/>
      <c r="I231"/>
      <c r="J231"/>
    </row>
    <row r="232" spans="1:10" ht="21" customHeight="1" x14ac:dyDescent="0.2">
      <c r="A232" s="55" t="s">
        <v>66</v>
      </c>
      <c r="B232" s="54">
        <v>59</v>
      </c>
      <c r="C232" s="65">
        <v>60</v>
      </c>
      <c r="D232" s="65">
        <v>60</v>
      </c>
      <c r="E232" s="65">
        <v>60</v>
      </c>
      <c r="F232" s="65">
        <v>60</v>
      </c>
      <c r="G232" s="5"/>
      <c r="I232"/>
      <c r="J232"/>
    </row>
    <row r="233" spans="1:10" ht="21" customHeight="1" x14ac:dyDescent="0.2">
      <c r="A233" s="23" t="s">
        <v>15</v>
      </c>
      <c r="B233" s="22"/>
      <c r="C233" s="70">
        <f t="shared" ref="C233:F233" si="89">C234</f>
        <v>67</v>
      </c>
      <c r="D233" s="70">
        <f t="shared" si="89"/>
        <v>0</v>
      </c>
      <c r="E233" s="70">
        <f t="shared" si="89"/>
        <v>0</v>
      </c>
      <c r="F233" s="70">
        <f t="shared" si="89"/>
        <v>0</v>
      </c>
      <c r="G233" s="9"/>
      <c r="I233"/>
      <c r="J233"/>
    </row>
    <row r="234" spans="1:10" ht="21" customHeight="1" x14ac:dyDescent="0.2">
      <c r="A234" s="23" t="s">
        <v>16</v>
      </c>
      <c r="B234" s="22">
        <v>70</v>
      </c>
      <c r="C234" s="65">
        <v>67</v>
      </c>
      <c r="D234" s="84">
        <v>0</v>
      </c>
      <c r="E234" s="84">
        <v>0</v>
      </c>
      <c r="F234" s="84">
        <v>0</v>
      </c>
      <c r="G234" s="5"/>
      <c r="I234"/>
      <c r="J234"/>
    </row>
    <row r="235" spans="1:10" ht="29.25" customHeight="1" x14ac:dyDescent="0.25">
      <c r="A235" s="56" t="s">
        <v>22</v>
      </c>
      <c r="B235" s="57">
        <v>68.099999999999994</v>
      </c>
      <c r="C235" s="71">
        <f t="shared" ref="C235:F241" si="90">C242</f>
        <v>28661</v>
      </c>
      <c r="D235" s="71">
        <f t="shared" si="90"/>
        <v>27245</v>
      </c>
      <c r="E235" s="71">
        <f t="shared" si="90"/>
        <v>27245</v>
      </c>
      <c r="F235" s="71">
        <f t="shared" si="90"/>
        <v>27245</v>
      </c>
      <c r="G235" s="11"/>
      <c r="I235"/>
      <c r="J235"/>
    </row>
    <row r="236" spans="1:10" ht="25.5" customHeight="1" x14ac:dyDescent="0.25">
      <c r="A236" s="46" t="s">
        <v>12</v>
      </c>
      <c r="B236" s="44"/>
      <c r="C236" s="71">
        <f t="shared" si="90"/>
        <v>26130</v>
      </c>
      <c r="D236" s="71">
        <f t="shared" si="90"/>
        <v>27245</v>
      </c>
      <c r="E236" s="71">
        <f t="shared" si="90"/>
        <v>27245</v>
      </c>
      <c r="F236" s="71">
        <f t="shared" si="90"/>
        <v>27245</v>
      </c>
      <c r="G236" s="11"/>
      <c r="I236"/>
      <c r="J236"/>
    </row>
    <row r="237" spans="1:10" ht="24.75" customHeight="1" x14ac:dyDescent="0.25">
      <c r="A237" s="47" t="s">
        <v>13</v>
      </c>
      <c r="B237" s="44">
        <v>10</v>
      </c>
      <c r="C237" s="71">
        <f t="shared" si="90"/>
        <v>15530</v>
      </c>
      <c r="D237" s="71">
        <f t="shared" ref="D237:F237" si="91">D244</f>
        <v>15530</v>
      </c>
      <c r="E237" s="71">
        <f t="shared" si="91"/>
        <v>15530</v>
      </c>
      <c r="F237" s="71">
        <f t="shared" si="91"/>
        <v>15530</v>
      </c>
      <c r="G237" s="11"/>
      <c r="I237"/>
      <c r="J237"/>
    </row>
    <row r="238" spans="1:10" ht="23.25" customHeight="1" x14ac:dyDescent="0.25">
      <c r="A238" s="47" t="s">
        <v>14</v>
      </c>
      <c r="B238" s="44">
        <v>20</v>
      </c>
      <c r="C238" s="71">
        <f t="shared" si="90"/>
        <v>10530</v>
      </c>
      <c r="D238" s="71">
        <f t="shared" si="90"/>
        <v>11645</v>
      </c>
      <c r="E238" s="71">
        <f t="shared" si="90"/>
        <v>11645</v>
      </c>
      <c r="F238" s="71">
        <f t="shared" si="90"/>
        <v>11645</v>
      </c>
      <c r="G238" s="11"/>
      <c r="I238"/>
      <c r="J238"/>
    </row>
    <row r="239" spans="1:10" ht="23.25" customHeight="1" x14ac:dyDescent="0.25">
      <c r="A239" s="47" t="s">
        <v>66</v>
      </c>
      <c r="B239" s="44">
        <v>59</v>
      </c>
      <c r="C239" s="71">
        <f t="shared" si="90"/>
        <v>70</v>
      </c>
      <c r="D239" s="71">
        <f t="shared" ref="D239:F239" si="92">D246</f>
        <v>70</v>
      </c>
      <c r="E239" s="71">
        <f t="shared" si="92"/>
        <v>70</v>
      </c>
      <c r="F239" s="71">
        <f t="shared" si="92"/>
        <v>70</v>
      </c>
      <c r="G239" s="11"/>
      <c r="I239"/>
      <c r="J239"/>
    </row>
    <row r="240" spans="1:10" ht="22.5" customHeight="1" x14ac:dyDescent="0.25">
      <c r="A240" s="47" t="s">
        <v>15</v>
      </c>
      <c r="B240" s="44"/>
      <c r="C240" s="71">
        <f t="shared" si="90"/>
        <v>2531</v>
      </c>
      <c r="D240" s="71">
        <f t="shared" ref="D240:F241" si="93">D247</f>
        <v>0</v>
      </c>
      <c r="E240" s="71">
        <f t="shared" si="93"/>
        <v>0</v>
      </c>
      <c r="F240" s="71">
        <f t="shared" si="93"/>
        <v>0</v>
      </c>
      <c r="G240" s="11"/>
      <c r="I240"/>
      <c r="J240"/>
    </row>
    <row r="241" spans="1:10" ht="24" customHeight="1" x14ac:dyDescent="0.25">
      <c r="A241" s="47" t="s">
        <v>16</v>
      </c>
      <c r="B241" s="44">
        <v>70</v>
      </c>
      <c r="C241" s="71">
        <f t="shared" si="90"/>
        <v>2531</v>
      </c>
      <c r="D241" s="71">
        <f t="shared" si="93"/>
        <v>0</v>
      </c>
      <c r="E241" s="71">
        <f t="shared" si="93"/>
        <v>0</v>
      </c>
      <c r="F241" s="71">
        <f t="shared" si="93"/>
        <v>0</v>
      </c>
      <c r="G241" s="11"/>
      <c r="I241"/>
      <c r="J241"/>
    </row>
    <row r="242" spans="1:10" ht="26.25" customHeight="1" x14ac:dyDescent="0.2">
      <c r="A242" s="113" t="s">
        <v>23</v>
      </c>
      <c r="B242" s="114">
        <v>68.099999999999994</v>
      </c>
      <c r="C242" s="115">
        <f>C249+C255+C261+C268+C274</f>
        <v>28661</v>
      </c>
      <c r="D242" s="115">
        <f t="shared" ref="D242:F242" si="94">D249+D255+D261+D268+D274</f>
        <v>27245</v>
      </c>
      <c r="E242" s="115">
        <f t="shared" si="94"/>
        <v>27245</v>
      </c>
      <c r="F242" s="115">
        <f t="shared" si="94"/>
        <v>27245</v>
      </c>
      <c r="G242" s="4"/>
      <c r="J242"/>
    </row>
    <row r="243" spans="1:10" ht="21" customHeight="1" x14ac:dyDescent="0.2">
      <c r="A243" s="116" t="s">
        <v>12</v>
      </c>
      <c r="B243" s="117"/>
      <c r="C243" s="115">
        <f>C250+C256++C262+C269+C275</f>
        <v>26130</v>
      </c>
      <c r="D243" s="115">
        <f t="shared" ref="D243:F243" si="95">D250+D256++D262+D269+D275</f>
        <v>27245</v>
      </c>
      <c r="E243" s="115">
        <f t="shared" si="95"/>
        <v>27245</v>
      </c>
      <c r="F243" s="115">
        <f t="shared" si="95"/>
        <v>27245</v>
      </c>
      <c r="G243" s="4"/>
      <c r="J243"/>
    </row>
    <row r="244" spans="1:10" ht="21" customHeight="1" x14ac:dyDescent="0.2">
      <c r="A244" s="58" t="s">
        <v>13</v>
      </c>
      <c r="B244" s="117">
        <v>10</v>
      </c>
      <c r="C244" s="115">
        <f>C251+C257+C263+C270+C276</f>
        <v>15530</v>
      </c>
      <c r="D244" s="115">
        <f t="shared" ref="D244:F244" si="96">D251+D257+D263+D270+D276</f>
        <v>15530</v>
      </c>
      <c r="E244" s="115">
        <f t="shared" si="96"/>
        <v>15530</v>
      </c>
      <c r="F244" s="115">
        <f t="shared" si="96"/>
        <v>15530</v>
      </c>
      <c r="G244" s="4"/>
      <c r="J244"/>
    </row>
    <row r="245" spans="1:10" ht="17.25" customHeight="1" x14ac:dyDescent="0.2">
      <c r="A245" s="58" t="s">
        <v>14</v>
      </c>
      <c r="B245" s="117">
        <v>20</v>
      </c>
      <c r="C245" s="115">
        <f>C252+C258+C264+C271+C277</f>
        <v>10530</v>
      </c>
      <c r="D245" s="115">
        <f t="shared" ref="D245:F245" si="97">D252+D258+D264+D271+D277</f>
        <v>11645</v>
      </c>
      <c r="E245" s="115">
        <f t="shared" si="97"/>
        <v>11645</v>
      </c>
      <c r="F245" s="115">
        <f t="shared" si="97"/>
        <v>11645</v>
      </c>
      <c r="G245" s="4"/>
      <c r="J245"/>
    </row>
    <row r="246" spans="1:10" ht="17.25" customHeight="1" x14ac:dyDescent="0.2">
      <c r="A246" s="58" t="s">
        <v>66</v>
      </c>
      <c r="B246" s="117">
        <v>59</v>
      </c>
      <c r="C246" s="115">
        <f>C265</f>
        <v>70</v>
      </c>
      <c r="D246" s="115">
        <f t="shared" ref="D246:F246" si="98">D265</f>
        <v>70</v>
      </c>
      <c r="E246" s="115">
        <f t="shared" si="98"/>
        <v>70</v>
      </c>
      <c r="F246" s="115">
        <f t="shared" si="98"/>
        <v>70</v>
      </c>
      <c r="G246" s="4"/>
      <c r="J246"/>
    </row>
    <row r="247" spans="1:10" ht="17.25" customHeight="1" x14ac:dyDescent="0.2">
      <c r="A247" s="58" t="s">
        <v>15</v>
      </c>
      <c r="B247" s="117"/>
      <c r="C247" s="115">
        <f>C259+C266+C253+C272+C278</f>
        <v>2531</v>
      </c>
      <c r="D247" s="115">
        <f t="shared" ref="D247:F247" si="99">D259+D266+D253</f>
        <v>0</v>
      </c>
      <c r="E247" s="115">
        <f t="shared" si="99"/>
        <v>0</v>
      </c>
      <c r="F247" s="115">
        <f t="shared" si="99"/>
        <v>0</v>
      </c>
      <c r="G247" s="4"/>
      <c r="J247"/>
    </row>
    <row r="248" spans="1:10" ht="18.75" customHeight="1" x14ac:dyDescent="0.2">
      <c r="A248" s="58" t="s">
        <v>16</v>
      </c>
      <c r="B248" s="117">
        <v>70</v>
      </c>
      <c r="C248" s="115">
        <f>C260+C267+C254+C273+C279</f>
        <v>2531</v>
      </c>
      <c r="D248" s="115">
        <f t="shared" ref="D248:F248" si="100">D260+D267+D254</f>
        <v>0</v>
      </c>
      <c r="E248" s="115">
        <f t="shared" si="100"/>
        <v>0</v>
      </c>
      <c r="F248" s="115">
        <f t="shared" si="100"/>
        <v>0</v>
      </c>
      <c r="G248" s="4"/>
      <c r="J248"/>
    </row>
    <row r="249" spans="1:10" ht="30.75" customHeight="1" x14ac:dyDescent="0.2">
      <c r="A249" s="125" t="s">
        <v>48</v>
      </c>
      <c r="B249" s="59">
        <v>68.099999999999994</v>
      </c>
      <c r="C249" s="73">
        <f>C250+C253</f>
        <v>6730</v>
      </c>
      <c r="D249" s="73">
        <f t="shared" ref="D249:F249" si="101">D250+D253</f>
        <v>6130</v>
      </c>
      <c r="E249" s="73">
        <f t="shared" si="101"/>
        <v>6130</v>
      </c>
      <c r="F249" s="73">
        <f t="shared" si="101"/>
        <v>6130</v>
      </c>
      <c r="G249" s="4"/>
      <c r="J249"/>
    </row>
    <row r="250" spans="1:10" ht="25.5" customHeight="1" x14ac:dyDescent="0.2">
      <c r="A250" s="30" t="s">
        <v>12</v>
      </c>
      <c r="B250" s="22"/>
      <c r="C250" s="74">
        <f>C251+C252</f>
        <v>6040</v>
      </c>
      <c r="D250" s="74">
        <f>D251+D252</f>
        <v>6130</v>
      </c>
      <c r="E250" s="74">
        <f t="shared" ref="E250:F250" si="102">E251+E252</f>
        <v>6130</v>
      </c>
      <c r="F250" s="74">
        <f t="shared" si="102"/>
        <v>6130</v>
      </c>
      <c r="G250" s="4"/>
      <c r="I250"/>
      <c r="J250"/>
    </row>
    <row r="251" spans="1:10" ht="23.25" customHeight="1" x14ac:dyDescent="0.2">
      <c r="A251" s="23" t="s">
        <v>13</v>
      </c>
      <c r="B251" s="22">
        <v>10</v>
      </c>
      <c r="C251" s="75">
        <v>3330</v>
      </c>
      <c r="D251" s="75">
        <v>3330</v>
      </c>
      <c r="E251" s="75">
        <v>3330</v>
      </c>
      <c r="F251" s="75">
        <v>3330</v>
      </c>
      <c r="G251" s="4"/>
      <c r="I251"/>
      <c r="J251"/>
    </row>
    <row r="252" spans="1:10" ht="24.75" customHeight="1" x14ac:dyDescent="0.2">
      <c r="A252" s="23" t="s">
        <v>14</v>
      </c>
      <c r="B252" s="22">
        <v>20</v>
      </c>
      <c r="C252" s="65">
        <v>2710</v>
      </c>
      <c r="D252" s="65">
        <v>2800</v>
      </c>
      <c r="E252" s="84">
        <v>2800</v>
      </c>
      <c r="F252" s="84">
        <v>2800</v>
      </c>
      <c r="G252" s="5"/>
      <c r="I252"/>
      <c r="J252"/>
    </row>
    <row r="253" spans="1:10" ht="24.75" customHeight="1" x14ac:dyDescent="0.2">
      <c r="A253" s="23" t="s">
        <v>15</v>
      </c>
      <c r="B253" s="22"/>
      <c r="C253" s="70">
        <f>C254</f>
        <v>690</v>
      </c>
      <c r="D253" s="70">
        <f t="shared" ref="D253:F253" si="103">D254</f>
        <v>0</v>
      </c>
      <c r="E253" s="70">
        <f t="shared" si="103"/>
        <v>0</v>
      </c>
      <c r="F253" s="70">
        <f t="shared" si="103"/>
        <v>0</v>
      </c>
      <c r="G253" s="5"/>
      <c r="I253"/>
      <c r="J253"/>
    </row>
    <row r="254" spans="1:10" ht="24.75" customHeight="1" x14ac:dyDescent="0.2">
      <c r="A254" s="23" t="s">
        <v>16</v>
      </c>
      <c r="B254" s="22">
        <v>70</v>
      </c>
      <c r="C254" s="65">
        <v>690</v>
      </c>
      <c r="D254" s="65">
        <v>0</v>
      </c>
      <c r="E254" s="84">
        <v>0</v>
      </c>
      <c r="F254" s="84">
        <v>0</v>
      </c>
      <c r="G254" s="5"/>
      <c r="I254"/>
      <c r="J254"/>
    </row>
    <row r="255" spans="1:10" ht="24.75" customHeight="1" x14ac:dyDescent="0.2">
      <c r="A255" s="125" t="s">
        <v>49</v>
      </c>
      <c r="B255" s="59">
        <v>68.099999999999994</v>
      </c>
      <c r="C255" s="73">
        <f>C256+C259</f>
        <v>5087</v>
      </c>
      <c r="D255" s="73">
        <f t="shared" ref="D255:F255" si="104">D256+D259</f>
        <v>4225</v>
      </c>
      <c r="E255" s="73">
        <f t="shared" si="104"/>
        <v>4225</v>
      </c>
      <c r="F255" s="73">
        <f t="shared" si="104"/>
        <v>4225</v>
      </c>
      <c r="G255" s="4"/>
      <c r="I255"/>
      <c r="J255"/>
    </row>
    <row r="256" spans="1:10" ht="21.75" customHeight="1" x14ac:dyDescent="0.2">
      <c r="A256" s="30" t="s">
        <v>12</v>
      </c>
      <c r="B256" s="22"/>
      <c r="C256" s="74">
        <f>C257+C258</f>
        <v>4325</v>
      </c>
      <c r="D256" s="74">
        <f>D257+D258</f>
        <v>4225</v>
      </c>
      <c r="E256" s="74">
        <f t="shared" ref="E256:F256" si="105">E257+E258</f>
        <v>4225</v>
      </c>
      <c r="F256" s="74">
        <f t="shared" si="105"/>
        <v>4225</v>
      </c>
      <c r="G256" s="4"/>
      <c r="I256"/>
      <c r="J256"/>
    </row>
    <row r="257" spans="1:10" ht="21.75" customHeight="1" x14ac:dyDescent="0.2">
      <c r="A257" s="23" t="s">
        <v>13</v>
      </c>
      <c r="B257" s="22">
        <v>10</v>
      </c>
      <c r="C257" s="75">
        <v>2100</v>
      </c>
      <c r="D257" s="75">
        <v>2100</v>
      </c>
      <c r="E257" s="75">
        <v>2100</v>
      </c>
      <c r="F257" s="75">
        <v>2100</v>
      </c>
      <c r="G257" s="4"/>
      <c r="I257"/>
      <c r="J257"/>
    </row>
    <row r="258" spans="1:10" ht="21" customHeight="1" x14ac:dyDescent="0.2">
      <c r="A258" s="23" t="s">
        <v>14</v>
      </c>
      <c r="B258" s="22">
        <v>20</v>
      </c>
      <c r="C258" s="65">
        <v>2225</v>
      </c>
      <c r="D258" s="84">
        <v>2125</v>
      </c>
      <c r="E258" s="84">
        <v>2125</v>
      </c>
      <c r="F258" s="84">
        <v>2125</v>
      </c>
      <c r="G258" s="5"/>
      <c r="I258"/>
      <c r="J258"/>
    </row>
    <row r="259" spans="1:10" ht="21" customHeight="1" x14ac:dyDescent="0.2">
      <c r="A259" s="23" t="s">
        <v>15</v>
      </c>
      <c r="B259" s="22"/>
      <c r="C259" s="70">
        <f>C260</f>
        <v>762</v>
      </c>
      <c r="D259" s="132">
        <f>D260</f>
        <v>0</v>
      </c>
      <c r="E259" s="91">
        <f t="shared" ref="E259:F259" si="106">E260</f>
        <v>0</v>
      </c>
      <c r="F259" s="91">
        <f t="shared" si="106"/>
        <v>0</v>
      </c>
      <c r="G259" s="5"/>
      <c r="I259"/>
      <c r="J259"/>
    </row>
    <row r="260" spans="1:10" ht="21" customHeight="1" x14ac:dyDescent="0.2">
      <c r="A260" s="23" t="s">
        <v>16</v>
      </c>
      <c r="B260" s="22">
        <v>70</v>
      </c>
      <c r="C260" s="65">
        <v>762</v>
      </c>
      <c r="D260" s="86">
        <v>0</v>
      </c>
      <c r="E260" s="84">
        <v>0</v>
      </c>
      <c r="F260" s="84">
        <v>0</v>
      </c>
      <c r="G260" s="5"/>
      <c r="I260"/>
      <c r="J260"/>
    </row>
    <row r="261" spans="1:10" ht="32.25" customHeight="1" x14ac:dyDescent="0.2">
      <c r="A261" s="125" t="s">
        <v>50</v>
      </c>
      <c r="B261" s="59">
        <v>68.099999999999994</v>
      </c>
      <c r="C261" s="72">
        <f>C262+C266</f>
        <v>8970</v>
      </c>
      <c r="D261" s="72">
        <f t="shared" ref="D261:F261" si="107">D262+D266</f>
        <v>9070</v>
      </c>
      <c r="E261" s="72">
        <f t="shared" si="107"/>
        <v>9070</v>
      </c>
      <c r="F261" s="72">
        <f t="shared" si="107"/>
        <v>9070</v>
      </c>
      <c r="G261" s="8"/>
      <c r="I261"/>
      <c r="J261"/>
    </row>
    <row r="262" spans="1:10" ht="26.25" customHeight="1" x14ac:dyDescent="0.2">
      <c r="A262" s="30" t="s">
        <v>12</v>
      </c>
      <c r="B262" s="22"/>
      <c r="C262" s="70">
        <f>C263+C264+C265</f>
        <v>7970</v>
      </c>
      <c r="D262" s="70">
        <f t="shared" ref="D262:F262" si="108">D263+D264+D265</f>
        <v>9070</v>
      </c>
      <c r="E262" s="70">
        <f t="shared" si="108"/>
        <v>9070</v>
      </c>
      <c r="F262" s="70">
        <f t="shared" si="108"/>
        <v>9070</v>
      </c>
      <c r="G262" s="8"/>
      <c r="I262"/>
      <c r="J262"/>
    </row>
    <row r="263" spans="1:10" ht="24.75" customHeight="1" x14ac:dyDescent="0.2">
      <c r="A263" s="23" t="s">
        <v>13</v>
      </c>
      <c r="B263" s="22">
        <v>10</v>
      </c>
      <c r="C263" s="65">
        <v>5900</v>
      </c>
      <c r="D263" s="65">
        <v>5900</v>
      </c>
      <c r="E263" s="65">
        <v>5900</v>
      </c>
      <c r="F263" s="65">
        <v>5900</v>
      </c>
      <c r="G263" s="8"/>
      <c r="I263"/>
      <c r="J263"/>
    </row>
    <row r="264" spans="1:10" ht="24" customHeight="1" x14ac:dyDescent="0.2">
      <c r="A264" s="23" t="s">
        <v>14</v>
      </c>
      <c r="B264" s="22">
        <v>20</v>
      </c>
      <c r="C264" s="76">
        <v>2000</v>
      </c>
      <c r="D264" s="84">
        <v>3100</v>
      </c>
      <c r="E264" s="84">
        <v>3100</v>
      </c>
      <c r="F264" s="84">
        <v>3100</v>
      </c>
      <c r="G264" s="5"/>
      <c r="I264"/>
      <c r="J264"/>
    </row>
    <row r="265" spans="1:10" ht="23.25" customHeight="1" x14ac:dyDescent="0.2">
      <c r="A265" s="55" t="s">
        <v>66</v>
      </c>
      <c r="B265" s="54">
        <v>59</v>
      </c>
      <c r="C265" s="76">
        <v>70</v>
      </c>
      <c r="D265" s="84">
        <v>70</v>
      </c>
      <c r="E265" s="84">
        <v>70</v>
      </c>
      <c r="F265" s="84">
        <v>70</v>
      </c>
      <c r="G265" s="5"/>
      <c r="I265"/>
      <c r="J265"/>
    </row>
    <row r="266" spans="1:10" ht="24.75" customHeight="1" x14ac:dyDescent="0.2">
      <c r="A266" s="23" t="s">
        <v>15</v>
      </c>
      <c r="B266" s="22"/>
      <c r="C266" s="70">
        <f t="shared" ref="C266:F266" si="109">C267</f>
        <v>1000</v>
      </c>
      <c r="D266" s="70">
        <f t="shared" si="109"/>
        <v>0</v>
      </c>
      <c r="E266" s="70">
        <f t="shared" si="109"/>
        <v>0</v>
      </c>
      <c r="F266" s="70">
        <f t="shared" si="109"/>
        <v>0</v>
      </c>
      <c r="G266" s="8"/>
      <c r="I266"/>
      <c r="J266"/>
    </row>
    <row r="267" spans="1:10" ht="22.5" customHeight="1" x14ac:dyDescent="0.2">
      <c r="A267" s="23" t="s">
        <v>16</v>
      </c>
      <c r="B267" s="22">
        <v>70</v>
      </c>
      <c r="C267" s="65">
        <v>1000</v>
      </c>
      <c r="D267" s="84">
        <v>0</v>
      </c>
      <c r="E267" s="84">
        <v>0</v>
      </c>
      <c r="F267" s="84">
        <v>0</v>
      </c>
      <c r="G267" s="5"/>
      <c r="I267"/>
      <c r="J267"/>
    </row>
    <row r="268" spans="1:10" ht="32.25" customHeight="1" x14ac:dyDescent="0.2">
      <c r="A268" s="140" t="s">
        <v>51</v>
      </c>
      <c r="B268" s="92">
        <v>68.099999999999994</v>
      </c>
      <c r="C268" s="93">
        <f>C269+C272</f>
        <v>4270</v>
      </c>
      <c r="D268" s="93">
        <f t="shared" ref="D268:F268" si="110">D269</f>
        <v>4270</v>
      </c>
      <c r="E268" s="93">
        <f t="shared" si="110"/>
        <v>4270</v>
      </c>
      <c r="F268" s="93">
        <f t="shared" si="110"/>
        <v>4270</v>
      </c>
      <c r="G268" s="8"/>
      <c r="I268"/>
      <c r="J268"/>
    </row>
    <row r="269" spans="1:10" ht="25.5" customHeight="1" x14ac:dyDescent="0.2">
      <c r="A269" s="94" t="s">
        <v>12</v>
      </c>
      <c r="B269" s="95"/>
      <c r="C269" s="104">
        <f>C270+C271</f>
        <v>4245</v>
      </c>
      <c r="D269" s="104">
        <f>D270+D271</f>
        <v>4270</v>
      </c>
      <c r="E269" s="104">
        <f t="shared" ref="E269:F269" si="111">E270+E271</f>
        <v>4270</v>
      </c>
      <c r="F269" s="104">
        <f t="shared" si="111"/>
        <v>4270</v>
      </c>
      <c r="G269" s="9"/>
      <c r="I269"/>
      <c r="J269"/>
    </row>
    <row r="270" spans="1:10" ht="22.5" customHeight="1" x14ac:dyDescent="0.2">
      <c r="A270" s="96" t="s">
        <v>13</v>
      </c>
      <c r="B270" s="95">
        <v>10</v>
      </c>
      <c r="C270" s="80">
        <v>2100</v>
      </c>
      <c r="D270" s="80">
        <v>2100</v>
      </c>
      <c r="E270" s="80">
        <v>2100</v>
      </c>
      <c r="F270" s="80">
        <v>2100</v>
      </c>
      <c r="G270" s="9"/>
      <c r="I270"/>
      <c r="J270"/>
    </row>
    <row r="271" spans="1:10" ht="26.25" customHeight="1" x14ac:dyDescent="0.2">
      <c r="A271" s="96" t="s">
        <v>14</v>
      </c>
      <c r="B271" s="95">
        <v>20</v>
      </c>
      <c r="C271" s="80">
        <v>2145</v>
      </c>
      <c r="D271" s="80">
        <v>2170</v>
      </c>
      <c r="E271" s="80">
        <v>2170</v>
      </c>
      <c r="F271" s="80">
        <v>2170</v>
      </c>
      <c r="G271" s="5"/>
      <c r="I271"/>
      <c r="J271"/>
    </row>
    <row r="272" spans="1:10" ht="26.25" customHeight="1" x14ac:dyDescent="0.2">
      <c r="A272" s="96" t="s">
        <v>15</v>
      </c>
      <c r="B272" s="95"/>
      <c r="C272" s="146">
        <f>C273</f>
        <v>25</v>
      </c>
      <c r="D272" s="146">
        <f t="shared" ref="D272:F272" si="112">D273</f>
        <v>0</v>
      </c>
      <c r="E272" s="146">
        <f t="shared" si="112"/>
        <v>0</v>
      </c>
      <c r="F272" s="146">
        <f t="shared" si="112"/>
        <v>0</v>
      </c>
      <c r="G272" s="5"/>
      <c r="I272"/>
      <c r="J272"/>
    </row>
    <row r="273" spans="1:10" ht="26.25" customHeight="1" x14ac:dyDescent="0.2">
      <c r="A273" s="96" t="s">
        <v>16</v>
      </c>
      <c r="B273" s="95">
        <v>70</v>
      </c>
      <c r="C273" s="80">
        <v>25</v>
      </c>
      <c r="D273" s="80">
        <v>0</v>
      </c>
      <c r="E273" s="80">
        <v>0</v>
      </c>
      <c r="F273" s="80">
        <v>0</v>
      </c>
      <c r="G273" s="5"/>
      <c r="I273"/>
      <c r="J273"/>
    </row>
    <row r="274" spans="1:10" ht="26.25" customHeight="1" x14ac:dyDescent="0.2">
      <c r="A274" s="138" t="s">
        <v>52</v>
      </c>
      <c r="B274" s="59">
        <v>68.099999999999994</v>
      </c>
      <c r="C274" s="77">
        <f>C275+C278</f>
        <v>3604</v>
      </c>
      <c r="D274" s="77">
        <f t="shared" ref="D274:F274" si="113">D275</f>
        <v>3550</v>
      </c>
      <c r="E274" s="77">
        <f t="shared" si="113"/>
        <v>3550</v>
      </c>
      <c r="F274" s="77">
        <f t="shared" si="113"/>
        <v>3550</v>
      </c>
      <c r="G274" s="8"/>
      <c r="I274"/>
      <c r="J274"/>
    </row>
    <row r="275" spans="1:10" ht="21" customHeight="1" x14ac:dyDescent="0.2">
      <c r="A275" s="30" t="s">
        <v>12</v>
      </c>
      <c r="B275" s="22"/>
      <c r="C275" s="70">
        <f>C276+C277</f>
        <v>3550</v>
      </c>
      <c r="D275" s="70">
        <f>D276+D277</f>
        <v>3550</v>
      </c>
      <c r="E275" s="70">
        <f t="shared" ref="E275:F275" si="114">E276+E277</f>
        <v>3550</v>
      </c>
      <c r="F275" s="70">
        <f t="shared" si="114"/>
        <v>3550</v>
      </c>
      <c r="G275" s="9"/>
      <c r="I275"/>
      <c r="J275"/>
    </row>
    <row r="276" spans="1:10" ht="21" customHeight="1" x14ac:dyDescent="0.2">
      <c r="A276" s="23" t="s">
        <v>13</v>
      </c>
      <c r="B276" s="22">
        <v>10</v>
      </c>
      <c r="C276" s="65">
        <v>2100</v>
      </c>
      <c r="D276" s="65">
        <v>2100</v>
      </c>
      <c r="E276" s="65">
        <v>2100</v>
      </c>
      <c r="F276" s="65">
        <v>2100</v>
      </c>
      <c r="G276" s="9"/>
      <c r="I276"/>
      <c r="J276"/>
    </row>
    <row r="277" spans="1:10" ht="21" customHeight="1" x14ac:dyDescent="0.2">
      <c r="A277" s="23" t="s">
        <v>14</v>
      </c>
      <c r="B277" s="22">
        <v>20</v>
      </c>
      <c r="C277" s="65">
        <v>1450</v>
      </c>
      <c r="D277" s="84">
        <v>1450</v>
      </c>
      <c r="E277" s="84">
        <v>1450</v>
      </c>
      <c r="F277" s="84">
        <v>1450</v>
      </c>
      <c r="G277" s="5"/>
      <c r="I277"/>
      <c r="J277"/>
    </row>
    <row r="278" spans="1:10" ht="21" customHeight="1" x14ac:dyDescent="0.2">
      <c r="A278" s="23" t="s">
        <v>15</v>
      </c>
      <c r="B278" s="22"/>
      <c r="C278" s="145">
        <f>C279</f>
        <v>54</v>
      </c>
      <c r="D278" s="145">
        <f t="shared" ref="D278:F278" si="115">D279</f>
        <v>0</v>
      </c>
      <c r="E278" s="145">
        <f t="shared" si="115"/>
        <v>0</v>
      </c>
      <c r="F278" s="145">
        <f t="shared" si="115"/>
        <v>0</v>
      </c>
      <c r="G278" s="5"/>
      <c r="I278"/>
      <c r="J278"/>
    </row>
    <row r="279" spans="1:10" ht="21" customHeight="1" x14ac:dyDescent="0.2">
      <c r="A279" s="23" t="s">
        <v>16</v>
      </c>
      <c r="B279" s="22">
        <v>70</v>
      </c>
      <c r="C279" s="65">
        <v>54</v>
      </c>
      <c r="D279" s="84">
        <v>0</v>
      </c>
      <c r="E279" s="84">
        <v>0</v>
      </c>
      <c r="F279" s="84">
        <v>0</v>
      </c>
      <c r="G279" s="5"/>
      <c r="I279"/>
      <c r="J279"/>
    </row>
    <row r="280" spans="1:10" ht="19.5" customHeight="1" x14ac:dyDescent="0.2">
      <c r="A280" s="60" t="s">
        <v>80</v>
      </c>
      <c r="B280" s="61"/>
      <c r="C280" s="90">
        <f>C38-C60</f>
        <v>-14948</v>
      </c>
      <c r="D280" s="90">
        <f>D38-D60</f>
        <v>0</v>
      </c>
      <c r="E280" s="90">
        <f>E38-E60</f>
        <v>0</v>
      </c>
      <c r="F280" s="90">
        <f>F38-F60</f>
        <v>0</v>
      </c>
      <c r="G280" s="17"/>
      <c r="H280" s="128">
        <v>4518</v>
      </c>
      <c r="I280" s="128">
        <v>10430</v>
      </c>
      <c r="J280" s="128">
        <f>H280+I280</f>
        <v>14948</v>
      </c>
    </row>
    <row r="281" spans="1:10" ht="18.75" customHeight="1" x14ac:dyDescent="0.2">
      <c r="A281" s="60" t="s">
        <v>81</v>
      </c>
      <c r="B281" s="61"/>
      <c r="C281" s="90">
        <f>C51-C64</f>
        <v>-43271</v>
      </c>
      <c r="D281" s="90">
        <f t="shared" ref="D281:F281" si="116">D51-D64</f>
        <v>0</v>
      </c>
      <c r="E281" s="90">
        <f t="shared" si="116"/>
        <v>0</v>
      </c>
      <c r="F281" s="90">
        <f t="shared" si="116"/>
        <v>0</v>
      </c>
      <c r="G281" s="17"/>
      <c r="H281" s="128">
        <v>17780</v>
      </c>
      <c r="I281" s="128">
        <v>25491</v>
      </c>
      <c r="J281" s="128">
        <f t="shared" ref="J281:J282" si="117">H281+I281</f>
        <v>43271</v>
      </c>
    </row>
    <row r="282" spans="1:10" ht="17.25" customHeight="1" x14ac:dyDescent="0.2">
      <c r="A282" s="60" t="s">
        <v>76</v>
      </c>
      <c r="B282" s="23"/>
      <c r="C282" s="90">
        <f>C18-C59</f>
        <v>-58219</v>
      </c>
      <c r="D282" s="90">
        <f>D18-D59</f>
        <v>0</v>
      </c>
      <c r="E282" s="90">
        <f>E18-E59</f>
        <v>0</v>
      </c>
      <c r="F282" s="90">
        <f>F18-F59</f>
        <v>0</v>
      </c>
      <c r="G282" s="18"/>
      <c r="H282" s="128">
        <f>H280+H281</f>
        <v>22298</v>
      </c>
      <c r="I282" s="128">
        <f>I280+I281</f>
        <v>35921</v>
      </c>
      <c r="J282" s="128">
        <f t="shared" si="117"/>
        <v>58219</v>
      </c>
    </row>
    <row r="283" spans="1:10" ht="17.25" customHeight="1" x14ac:dyDescent="0.2">
      <c r="A283" s="62"/>
      <c r="C283" s="63"/>
      <c r="D283" s="81"/>
      <c r="E283" s="81"/>
      <c r="F283" s="81"/>
      <c r="G283" s="18"/>
      <c r="I283"/>
      <c r="J283"/>
    </row>
    <row r="284" spans="1:10" ht="17.25" customHeight="1" x14ac:dyDescent="0.2">
      <c r="A284" s="62"/>
      <c r="C284" s="63"/>
      <c r="D284" s="81"/>
      <c r="E284" s="81"/>
      <c r="F284" s="81"/>
      <c r="G284" s="18"/>
      <c r="I284"/>
      <c r="J284"/>
    </row>
    <row r="285" spans="1:10" ht="17.25" customHeight="1" x14ac:dyDescent="0.2">
      <c r="A285" s="62"/>
      <c r="C285" s="63"/>
      <c r="D285" s="81"/>
      <c r="E285" s="81"/>
      <c r="F285" s="81"/>
      <c r="G285" s="18"/>
      <c r="I285"/>
      <c r="J285"/>
    </row>
    <row r="286" spans="1:10" ht="17.25" customHeight="1" x14ac:dyDescent="0.2">
      <c r="A286" s="62"/>
      <c r="C286" s="63"/>
      <c r="D286" s="81"/>
      <c r="E286" s="81"/>
      <c r="F286" s="81"/>
      <c r="G286" s="18"/>
      <c r="I286"/>
      <c r="J286"/>
    </row>
    <row r="287" spans="1:10" ht="17.25" customHeight="1" x14ac:dyDescent="0.2">
      <c r="A287" s="62"/>
      <c r="C287" s="63"/>
      <c r="D287" s="81"/>
      <c r="E287" s="81"/>
      <c r="F287" s="81"/>
      <c r="G287" s="18"/>
      <c r="I287"/>
      <c r="J287"/>
    </row>
    <row r="288" spans="1:10" ht="17.25" customHeight="1" x14ac:dyDescent="0.2">
      <c r="A288" s="62"/>
      <c r="C288" s="63"/>
      <c r="D288" s="81"/>
      <c r="E288" s="81"/>
      <c r="F288" s="81"/>
      <c r="G288" s="18"/>
      <c r="I288"/>
      <c r="J288"/>
    </row>
    <row r="289" spans="1:10" ht="17.25" customHeight="1" x14ac:dyDescent="0.2">
      <c r="A289" s="62"/>
      <c r="C289" s="63"/>
      <c r="D289" s="81"/>
      <c r="E289" s="81"/>
      <c r="F289" s="81"/>
      <c r="G289" s="18"/>
      <c r="I289"/>
      <c r="J289"/>
    </row>
    <row r="290" spans="1:10" ht="17.25" customHeight="1" x14ac:dyDescent="0.2">
      <c r="A290" s="62"/>
      <c r="C290" s="63"/>
      <c r="D290" s="81"/>
      <c r="E290" s="81"/>
      <c r="F290" s="81"/>
      <c r="G290" s="18"/>
      <c r="I290"/>
      <c r="J290"/>
    </row>
    <row r="291" spans="1:10" ht="17.25" customHeight="1" x14ac:dyDescent="0.2">
      <c r="A291" s="62"/>
      <c r="C291" s="63"/>
      <c r="D291" s="81"/>
      <c r="E291" s="81"/>
      <c r="F291" s="81"/>
      <c r="G291" s="18"/>
      <c r="I291"/>
      <c r="J291"/>
    </row>
    <row r="292" spans="1:10" ht="17.25" customHeight="1" x14ac:dyDescent="0.2">
      <c r="A292" s="62"/>
      <c r="C292" s="63"/>
      <c r="D292" s="81"/>
      <c r="E292" s="81"/>
      <c r="F292" s="81"/>
      <c r="G292" s="18"/>
      <c r="I292"/>
      <c r="J292"/>
    </row>
    <row r="293" spans="1:10" ht="17.25" customHeight="1" x14ac:dyDescent="0.2">
      <c r="A293" s="62"/>
      <c r="C293" s="63"/>
      <c r="D293" s="81"/>
      <c r="E293" s="81"/>
      <c r="F293" s="81"/>
      <c r="G293" s="18"/>
      <c r="I293"/>
      <c r="J293"/>
    </row>
    <row r="294" spans="1:10" ht="17.25" customHeight="1" x14ac:dyDescent="0.2">
      <c r="A294" s="62"/>
      <c r="C294" s="63"/>
      <c r="D294" s="81"/>
      <c r="E294" s="81"/>
      <c r="F294" s="81"/>
      <c r="G294" s="18"/>
      <c r="I294"/>
      <c r="J294"/>
    </row>
    <row r="295" spans="1:10" ht="17.25" customHeight="1" x14ac:dyDescent="0.2">
      <c r="A295" s="62"/>
      <c r="C295" s="63"/>
      <c r="D295" s="81"/>
      <c r="E295" s="81"/>
      <c r="F295" s="81"/>
      <c r="G295" s="18"/>
      <c r="I295"/>
      <c r="J295"/>
    </row>
    <row r="296" spans="1:10" ht="17.25" customHeight="1" x14ac:dyDescent="0.2">
      <c r="A296" s="62"/>
      <c r="C296" s="63"/>
      <c r="D296" s="81"/>
      <c r="E296" s="81"/>
      <c r="F296" s="81"/>
      <c r="G296" s="18"/>
      <c r="I296"/>
      <c r="J296"/>
    </row>
    <row r="297" spans="1:10" ht="17.25" customHeight="1" x14ac:dyDescent="0.2">
      <c r="A297" s="62"/>
      <c r="C297" s="63"/>
      <c r="D297" s="81"/>
      <c r="E297" s="81"/>
      <c r="F297" s="81"/>
      <c r="G297" s="18"/>
      <c r="I297"/>
      <c r="J297"/>
    </row>
    <row r="298" spans="1:10" ht="17.25" customHeight="1" x14ac:dyDescent="0.2">
      <c r="A298" s="62"/>
      <c r="C298" s="63"/>
      <c r="D298" s="81"/>
      <c r="E298" s="81"/>
      <c r="F298" s="81"/>
      <c r="G298" s="18"/>
      <c r="I298"/>
      <c r="J298"/>
    </row>
    <row r="299" spans="1:10" ht="17.25" customHeight="1" x14ac:dyDescent="0.2">
      <c r="A299" s="62"/>
      <c r="C299" s="63"/>
      <c r="D299" s="81"/>
      <c r="E299" s="81"/>
      <c r="F299" s="81"/>
      <c r="G299" s="18"/>
      <c r="I299"/>
      <c r="J299"/>
    </row>
    <row r="300" spans="1:10" ht="17.25" customHeight="1" x14ac:dyDescent="0.2">
      <c r="A300" s="62"/>
      <c r="C300" s="63"/>
      <c r="D300" s="81"/>
      <c r="E300" s="81"/>
      <c r="F300" s="81"/>
      <c r="G300" s="18"/>
      <c r="I300"/>
      <c r="J300"/>
    </row>
    <row r="301" spans="1:10" ht="17.25" customHeight="1" x14ac:dyDescent="0.2">
      <c r="A301" s="62"/>
      <c r="C301" s="63"/>
      <c r="D301" s="81"/>
      <c r="E301" s="81"/>
      <c r="F301" s="81"/>
      <c r="G301" s="18"/>
      <c r="I301"/>
      <c r="J301"/>
    </row>
    <row r="302" spans="1:10" ht="17.25" customHeight="1" x14ac:dyDescent="0.2">
      <c r="A302" s="62"/>
      <c r="C302" s="63"/>
      <c r="D302" s="81"/>
      <c r="E302" s="81"/>
      <c r="F302" s="81"/>
      <c r="G302" s="18"/>
      <c r="I302"/>
      <c r="J302"/>
    </row>
    <row r="303" spans="1:10" ht="17.25" customHeight="1" x14ac:dyDescent="0.2">
      <c r="A303" s="62"/>
      <c r="C303" s="63"/>
      <c r="D303" s="81"/>
      <c r="E303" s="81"/>
      <c r="F303" s="81"/>
      <c r="G303" s="18"/>
      <c r="I303"/>
      <c r="J303"/>
    </row>
    <row r="304" spans="1:10" ht="17.25" customHeight="1" x14ac:dyDescent="0.2">
      <c r="A304" s="62"/>
      <c r="C304" s="63"/>
      <c r="D304" s="81"/>
      <c r="E304" s="81"/>
      <c r="F304" s="81"/>
      <c r="G304" s="18"/>
      <c r="I304"/>
      <c r="J304"/>
    </row>
    <row r="305" spans="1:10" ht="17.25" customHeight="1" x14ac:dyDescent="0.2">
      <c r="A305" s="62"/>
      <c r="C305" s="63"/>
      <c r="D305" s="81"/>
      <c r="E305" s="81"/>
      <c r="F305" s="81"/>
      <c r="G305" s="18"/>
      <c r="I305"/>
      <c r="J305"/>
    </row>
    <row r="306" spans="1:10" ht="17.25" customHeight="1" x14ac:dyDescent="0.2">
      <c r="A306" s="62"/>
      <c r="C306" s="63"/>
      <c r="D306" s="81"/>
      <c r="E306" s="81"/>
      <c r="F306" s="81"/>
      <c r="G306" s="18"/>
      <c r="I306"/>
      <c r="J306"/>
    </row>
    <row r="307" spans="1:10" ht="17.25" customHeight="1" x14ac:dyDescent="0.2">
      <c r="A307" s="62"/>
      <c r="C307" s="63"/>
      <c r="D307" s="81"/>
      <c r="E307" s="81"/>
      <c r="F307" s="81"/>
      <c r="G307" s="18"/>
      <c r="I307"/>
      <c r="J307"/>
    </row>
    <row r="308" spans="1:10" ht="17.25" customHeight="1" x14ac:dyDescent="0.2">
      <c r="A308" s="62"/>
      <c r="C308" s="63"/>
      <c r="D308" s="81"/>
      <c r="E308" s="81"/>
      <c r="F308" s="81"/>
      <c r="G308" s="18"/>
      <c r="I308"/>
      <c r="J308"/>
    </row>
    <row r="309" spans="1:10" ht="17.25" customHeight="1" x14ac:dyDescent="0.2">
      <c r="A309" s="62"/>
      <c r="C309" s="63"/>
      <c r="D309" s="81"/>
      <c r="E309" s="81"/>
      <c r="F309" s="81"/>
      <c r="G309" s="18"/>
      <c r="I309"/>
      <c r="J309"/>
    </row>
    <row r="310" spans="1:10" ht="17.25" customHeight="1" x14ac:dyDescent="0.2">
      <c r="A310" s="62"/>
      <c r="C310" s="63"/>
      <c r="D310" s="81"/>
      <c r="E310" s="81"/>
      <c r="F310" s="81"/>
      <c r="G310" s="18"/>
      <c r="I310"/>
      <c r="J310"/>
    </row>
    <row r="311" spans="1:10" ht="17.25" customHeight="1" x14ac:dyDescent="0.2">
      <c r="A311" s="62"/>
      <c r="C311" s="63"/>
      <c r="D311" s="81"/>
      <c r="E311" s="81"/>
      <c r="F311" s="81"/>
      <c r="G311" s="18"/>
      <c r="I311"/>
      <c r="J311"/>
    </row>
    <row r="312" spans="1:10" ht="17.25" customHeight="1" x14ac:dyDescent="0.2">
      <c r="A312" s="62"/>
      <c r="C312" s="63"/>
      <c r="D312" s="81"/>
      <c r="E312" s="81"/>
      <c r="F312" s="81"/>
      <c r="G312" s="18"/>
      <c r="I312"/>
      <c r="J312"/>
    </row>
    <row r="313" spans="1:10" ht="17.25" customHeight="1" x14ac:dyDescent="0.2">
      <c r="A313" s="62"/>
      <c r="C313" s="63"/>
      <c r="D313" s="81"/>
      <c r="E313" s="81"/>
      <c r="F313" s="81"/>
      <c r="G313" s="18"/>
      <c r="I313"/>
      <c r="J313"/>
    </row>
    <row r="314" spans="1:10" ht="17.25" customHeight="1" x14ac:dyDescent="0.2">
      <c r="A314" s="62"/>
      <c r="C314" s="63"/>
      <c r="D314" s="81"/>
      <c r="E314" s="81"/>
      <c r="F314" s="81"/>
      <c r="G314" s="18"/>
      <c r="I314"/>
      <c r="J314"/>
    </row>
    <row r="315" spans="1:10" ht="17.25" customHeight="1" x14ac:dyDescent="0.2">
      <c r="A315" s="64"/>
      <c r="C315" s="63"/>
      <c r="D315" s="81"/>
      <c r="E315" s="81"/>
      <c r="F315" s="81"/>
      <c r="G315" s="18"/>
      <c r="I315"/>
      <c r="J315"/>
    </row>
    <row r="316" spans="1:10" ht="17.25" customHeight="1" x14ac:dyDescent="0.2">
      <c r="A316" s="64"/>
      <c r="C316" s="63"/>
      <c r="D316" s="81"/>
      <c r="E316" s="81"/>
      <c r="F316" s="81"/>
      <c r="G316" s="18"/>
      <c r="I316"/>
      <c r="J316"/>
    </row>
    <row r="317" spans="1:10" ht="17.25" customHeight="1" x14ac:dyDescent="0.2">
      <c r="A317" s="64"/>
      <c r="C317" s="63"/>
      <c r="D317" s="81"/>
      <c r="E317" s="81"/>
      <c r="F317" s="81"/>
      <c r="G317" s="18"/>
      <c r="I317"/>
      <c r="J317"/>
    </row>
    <row r="318" spans="1:10" ht="17.25" customHeight="1" x14ac:dyDescent="0.2">
      <c r="A318" s="64"/>
      <c r="C318" s="63"/>
      <c r="D318" s="81"/>
      <c r="E318" s="81"/>
      <c r="F318" s="81"/>
      <c r="G318" s="18"/>
      <c r="I318"/>
      <c r="J318"/>
    </row>
    <row r="319" spans="1:10" ht="17.25" customHeight="1" x14ac:dyDescent="0.2">
      <c r="A319" s="64"/>
      <c r="C319" s="63"/>
      <c r="D319" s="81"/>
      <c r="E319" s="81"/>
      <c r="F319" s="81"/>
      <c r="G319" s="18"/>
      <c r="I319"/>
      <c r="J319"/>
    </row>
    <row r="320" spans="1:10" x14ac:dyDescent="0.2">
      <c r="F320" s="82"/>
      <c r="G320" s="19"/>
      <c r="I320"/>
      <c r="J320"/>
    </row>
    <row r="321" spans="6:10" x14ac:dyDescent="0.2">
      <c r="F321" s="82"/>
      <c r="G321" s="19"/>
      <c r="I321"/>
      <c r="J321"/>
    </row>
    <row r="322" spans="6:10" x14ac:dyDescent="0.2">
      <c r="F322" s="83"/>
      <c r="G322" s="20"/>
      <c r="I322"/>
      <c r="J322"/>
    </row>
    <row r="323" spans="6:10" x14ac:dyDescent="0.2">
      <c r="I323"/>
      <c r="J323"/>
    </row>
    <row r="324" spans="6:10" x14ac:dyDescent="0.2">
      <c r="I324"/>
      <c r="J324"/>
    </row>
  </sheetData>
  <mergeCells count="10">
    <mergeCell ref="D4:F4"/>
    <mergeCell ref="D5:F5"/>
    <mergeCell ref="A9:F9"/>
    <mergeCell ref="A10:F10"/>
    <mergeCell ref="A15:A16"/>
    <mergeCell ref="B15:B16"/>
    <mergeCell ref="C15:C16"/>
    <mergeCell ref="D15:F15"/>
    <mergeCell ref="D14:F14"/>
    <mergeCell ref="A8:C8"/>
  </mergeCells>
  <pageMargins left="0.86614173228346458" right="0.27559055118110237" top="0.35433070866141736" bottom="0.47244094488188981" header="0.31496062992125984" footer="0.19685039370078741"/>
  <pageSetup paperSize="9" orientation="landscape" r:id="rId1"/>
  <headerFooter scaleWithDoc="0" alignWithMargins="0">
    <evenFooter>&amp;L&amp;P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TOTAL!Print_Titles</vt:lpstr>
    </vt:vector>
  </TitlesOfParts>
  <Company>cjarges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Ligia BUCSAN</cp:lastModifiedBy>
  <cp:lastPrinted>2026-04-30T06:50:42Z</cp:lastPrinted>
  <dcterms:created xsi:type="dcterms:W3CDTF">2012-01-03T09:20:27Z</dcterms:created>
  <dcterms:modified xsi:type="dcterms:W3CDTF">2026-04-30T06:52:43Z</dcterms:modified>
</cp:coreProperties>
</file>