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LIGIA 2026/FUNDAMENTARE BUGET INITIAL 2026/"/>
    </mc:Choice>
  </mc:AlternateContent>
  <xr:revisionPtr revIDLastSave="0" documentId="8_{C4A3FC91-E784-419F-88E8-50AF9F9FD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" sheetId="14" r:id="rId1"/>
  </sheets>
  <definedNames>
    <definedName name="_xlnm.Print_Titles" localSheetId="0">TOTAL!$15:$17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4" l="1"/>
  <c r="C57" i="14"/>
  <c r="C54" i="14"/>
  <c r="C248" i="14"/>
  <c r="C272" i="14"/>
  <c r="C278" i="14"/>
  <c r="C34" i="14"/>
  <c r="C31" i="14"/>
  <c r="C28" i="14"/>
  <c r="C27" i="14"/>
  <c r="C41" i="14"/>
  <c r="E282" i="14"/>
  <c r="F282" i="14"/>
  <c r="C101" i="14"/>
  <c r="C100" i="14"/>
  <c r="C90" i="14" s="1"/>
  <c r="C66" i="14" s="1"/>
  <c r="C99" i="14"/>
  <c r="C89" i="14" s="1"/>
  <c r="C65" i="14" s="1"/>
  <c r="C153" i="14"/>
  <c r="C117" i="14"/>
  <c r="C107" i="14"/>
  <c r="C20" i="14"/>
  <c r="C19" i="14"/>
  <c r="C26" i="14"/>
  <c r="C22" i="14"/>
  <c r="C200" i="14"/>
  <c r="C196" i="14"/>
  <c r="C198" i="14"/>
  <c r="C18" i="14" l="1"/>
  <c r="C241" i="14"/>
  <c r="C102" i="14"/>
  <c r="C91" i="14"/>
  <c r="C67" i="14" s="1"/>
  <c r="C97" i="14"/>
  <c r="C96" i="14"/>
  <c r="C95" i="14"/>
  <c r="C164" i="14"/>
  <c r="C128" i="14"/>
  <c r="C145" i="14"/>
  <c r="C104" i="14"/>
  <c r="C53" i="14"/>
  <c r="C226" i="14"/>
  <c r="C79" i="14"/>
  <c r="C78" i="14" s="1"/>
  <c r="C77" i="14" s="1"/>
  <c r="C202" i="14"/>
  <c r="C71" i="14"/>
  <c r="C46" i="14"/>
  <c r="C229" i="14" l="1"/>
  <c r="C197" i="14"/>
  <c r="C103" i="14"/>
  <c r="C253" i="14"/>
  <c r="C209" i="14" l="1"/>
  <c r="C222" i="14"/>
  <c r="C157" i="14"/>
  <c r="C50" i="14"/>
  <c r="C49" i="14"/>
  <c r="C45" i="14"/>
  <c r="C44" i="14"/>
  <c r="C43" i="14"/>
  <c r="C39" i="14"/>
  <c r="C55" i="14"/>
  <c r="C40" i="14"/>
  <c r="C246" i="14"/>
  <c r="C239" i="14" s="1"/>
  <c r="C244" i="14"/>
  <c r="C237" i="14" s="1"/>
  <c r="C56" i="14"/>
  <c r="C48" i="14"/>
  <c r="C269" i="14"/>
  <c r="C268" i="14" s="1"/>
  <c r="C256" i="14"/>
  <c r="C250" i="14"/>
  <c r="C249" i="14" s="1"/>
  <c r="C213" i="14"/>
  <c r="C206" i="14"/>
  <c r="C275" i="14"/>
  <c r="C274" i="14" s="1"/>
  <c r="C266" i="14"/>
  <c r="C259" i="14"/>
  <c r="C247" i="14" s="1"/>
  <c r="C233" i="14"/>
  <c r="C219" i="14"/>
  <c r="C216" i="14"/>
  <c r="C191" i="14"/>
  <c r="C190" i="14" s="1"/>
  <c r="C187" i="14"/>
  <c r="C186" i="14" s="1"/>
  <c r="C183" i="14"/>
  <c r="C182" i="14" s="1"/>
  <c r="C179" i="14"/>
  <c r="C178" i="14" s="1"/>
  <c r="C175" i="14"/>
  <c r="C174" i="14" s="1"/>
  <c r="C173" i="14"/>
  <c r="C172" i="14"/>
  <c r="C168" i="14"/>
  <c r="C163" i="14" s="1"/>
  <c r="C161" i="14"/>
  <c r="C149" i="14"/>
  <c r="C141" i="14"/>
  <c r="C140" i="14" s="1"/>
  <c r="C138" i="14"/>
  <c r="C134" i="14"/>
  <c r="C131" i="14"/>
  <c r="C125" i="14"/>
  <c r="C121" i="14"/>
  <c r="C113" i="14"/>
  <c r="C92" i="14"/>
  <c r="C68" i="14" s="1"/>
  <c r="C75" i="14"/>
  <c r="C52" i="14"/>
  <c r="C47" i="14"/>
  <c r="C42" i="14"/>
  <c r="C51" i="14" l="1"/>
  <c r="C38" i="14"/>
  <c r="C240" i="14"/>
  <c r="C199" i="14"/>
  <c r="C195" i="14"/>
  <c r="C148" i="14"/>
  <c r="C98" i="14"/>
  <c r="C88" i="14" s="1"/>
  <c r="C94" i="14"/>
  <c r="C133" i="14"/>
  <c r="C120" i="14"/>
  <c r="C112" i="14"/>
  <c r="C156" i="14"/>
  <c r="C127" i="14"/>
  <c r="C70" i="14"/>
  <c r="C69" i="14" s="1"/>
  <c r="C228" i="14"/>
  <c r="C215" i="14"/>
  <c r="C86" i="14"/>
  <c r="C87" i="14"/>
  <c r="C63" i="14" s="1"/>
  <c r="C262" i="14"/>
  <c r="C261" i="14" s="1"/>
  <c r="C255" i="14"/>
  <c r="C245" i="14"/>
  <c r="C221" i="14"/>
  <c r="C85" i="14"/>
  <c r="C61" i="14" s="1"/>
  <c r="C170" i="14"/>
  <c r="C171" i="14"/>
  <c r="C238" i="14" l="1"/>
  <c r="C62" i="14" s="1"/>
  <c r="C64" i="14"/>
  <c r="C281" i="14" s="1"/>
  <c r="C201" i="14"/>
  <c r="C93" i="14"/>
  <c r="C83" i="14" s="1"/>
  <c r="C84" i="14"/>
  <c r="C243" i="14"/>
  <c r="C236" i="14" s="1"/>
  <c r="C208" i="14"/>
  <c r="C242" i="14"/>
  <c r="C235" i="14" s="1"/>
  <c r="C194" i="14" l="1"/>
  <c r="C60" i="14"/>
  <c r="C280" i="14" s="1"/>
  <c r="C59" i="14" l="1"/>
  <c r="C282" i="14" s="1"/>
</calcChain>
</file>

<file path=xl/sharedStrings.xml><?xml version="1.0" encoding="utf-8"?>
<sst xmlns="http://schemas.openxmlformats.org/spreadsheetml/2006/main" count="330" uniqueCount="101">
  <si>
    <t>CONSILIUL JUDETEAN ARGES</t>
  </si>
  <si>
    <t>DIRECTIA ECONOMICA</t>
  </si>
  <si>
    <t>SERVICIUL BUGET, IMPOZITE, TAXE SI VENITURI</t>
  </si>
  <si>
    <t>ANEXA  2</t>
  </si>
  <si>
    <t>PROIECT privind</t>
  </si>
  <si>
    <t xml:space="preserve">BUGETUL DE VENITURI SI CHELTUIELI </t>
  </si>
  <si>
    <t>FINANTAT INTEGRAL  SAU PARTIAL DIN VENITURI PROPRII PE ANUL 2026</t>
  </si>
  <si>
    <t>um=mii lei</t>
  </si>
  <si>
    <t>DENUMIRE INDICATORI</t>
  </si>
  <si>
    <t>COD</t>
  </si>
  <si>
    <t>PROPUNERE 2026</t>
  </si>
  <si>
    <t>TOTAL VENITURI (S. FUNCT. +S. DEZV.)</t>
  </si>
  <si>
    <t>Venituri din concesiuni si inchirieri</t>
  </si>
  <si>
    <t>30.10.05</t>
  </si>
  <si>
    <t>Venituri din prestari de servicii</t>
  </si>
  <si>
    <t>33.10.08</t>
  </si>
  <si>
    <t>Contributia de intretinere a persoanelor asistate</t>
  </si>
  <si>
    <t>33.10.13</t>
  </si>
  <si>
    <t>Venituri din serbari si spectacole scolare, manifestari culturale , artistice si sportive</t>
  </si>
  <si>
    <t>33.10.19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</si>
  <si>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</si>
  <si>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</si>
  <si>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</si>
  <si>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</si>
  <si>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 xml:space="preserve">Venituri din contractele incheiate cu Institutiile de medicina legala </t>
  </si>
  <si>
    <t>33.10.32</t>
  </si>
  <si>
    <t>Alte venituri</t>
  </si>
  <si>
    <t>36.10.50</t>
  </si>
  <si>
    <t>Varsaminte din sectiunea de functionare pentru finantarea sectiunii de dezvoltare a bugetului local</t>
  </si>
  <si>
    <t>37.10.03</t>
  </si>
  <si>
    <t xml:space="preserve">Varsaminte din sectiunea de functionare </t>
  </si>
  <si>
    <t>37.10.04</t>
  </si>
  <si>
    <t>Alocari de sume din PNRR aferente asistentei financiare nerambursabile</t>
  </si>
  <si>
    <t>42.10.88</t>
  </si>
  <si>
    <t>Subvenţii de la bugetul de stat necesare susţinerii derulării proiectelor finanţate din fonduri externe nerambursabile (FEN) postaderare, aferente perioadei de programare 2021-2027</t>
  </si>
  <si>
    <t>42.10.93</t>
  </si>
  <si>
    <t>Subventii pentru institutii publice</t>
  </si>
  <si>
    <t>43.10.09</t>
  </si>
  <si>
    <t>Subventii din bugetele locale pentru finantarea cheltuielilor curente din domeniul sanatatii</t>
  </si>
  <si>
    <t>43.10.10</t>
  </si>
  <si>
    <t>Subventii din bugetele locale pentru finantarea cheltuielilor de capital din domeniul sanatatii</t>
  </si>
  <si>
    <t>43.10.14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</si>
  <si>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</si>
  <si>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</si>
  <si>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</si>
  <si>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</si>
  <si>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 xml:space="preserve">Fondul European de Dezvoltare Regională (FEDR), aferent cadrului financiar 2021-2027 </t>
  </si>
  <si>
    <t>45.10.48</t>
  </si>
  <si>
    <t xml:space="preserve">Fondul Social European Plus (FSE+), aferent cadrului financiar 2021-2027 </t>
  </si>
  <si>
    <t>45.10.49</t>
  </si>
  <si>
    <t>VENITURILE SECT. DE FUNCTIONARE</t>
  </si>
  <si>
    <t>VENITURILE SECT. DE DEZVOLTARE</t>
  </si>
  <si>
    <t xml:space="preserve">TOTAL CHELTUIELI </t>
  </si>
  <si>
    <t>SECTIUNEA DE FUNCTIONARE</t>
  </si>
  <si>
    <t>Cheltuieli de personal</t>
  </si>
  <si>
    <t>Cheltuieli cu bunuri si servicii</t>
  </si>
  <si>
    <t xml:space="preserve">Alte cheltuieli </t>
  </si>
  <si>
    <t>SECTIUNEA DE DEZVOLTARE</t>
  </si>
  <si>
    <t>Programe finanțate din Fondul European de Dezvoltare Regională (FEDR), aferente cadrului financiar 2021-2027</t>
  </si>
  <si>
    <t>56.48</t>
  </si>
  <si>
    <t xml:space="preserve">Programe finanțate din Fondul Social European Plus (FSE+), aferente cadrului financiar 2021-2027 </t>
  </si>
  <si>
    <t>56.49</t>
  </si>
  <si>
    <t>Proiecte cu finantare din sumele reprezentand asistenta financiara nerambursabila aferenta PNRR</t>
  </si>
  <si>
    <t xml:space="preserve">Cheltuieli de capital </t>
  </si>
  <si>
    <t>ALTE SERVICII PUBLICE GENERALE</t>
  </si>
  <si>
    <t>54.10</t>
  </si>
  <si>
    <t>DIRECTIA GENERALA PENTRU EVIDENTA PERSOANELOR ARGES</t>
  </si>
  <si>
    <t>ORDINE PUBLICA SI SIGURANTA NATIONALA</t>
  </si>
  <si>
    <t>61.10</t>
  </si>
  <si>
    <t>SERVICIUL PUBLIC JUDETEAN DE PAZA SI ORDINE ARGES</t>
  </si>
  <si>
    <t>Alte cheltuieli</t>
  </si>
  <si>
    <t>SANATATE</t>
  </si>
  <si>
    <t>TOTAL SPITALE</t>
  </si>
  <si>
    <t>SPITALUL JUDETEAN DE URGENTA PITESTI</t>
  </si>
  <si>
    <t xml:space="preserve">Cheltuieli cu bunuri si servicii </t>
  </si>
  <si>
    <t>SPITALUL DE PEDIATRIE PITESTI</t>
  </si>
  <si>
    <t>SPITALUL DE RECUPERARE SI BOLI CRONICE  VALEA IASULUI</t>
  </si>
  <si>
    <t>SPITALUL DE  PNEUMOFTIZIOLOGIE  LEORDENI</t>
  </si>
  <si>
    <t>SPITALUL  DE GERIATRIE SI BOLI CRONICE  "CONSTANTIN BALACEANU STOLNICI"  STEFANESTI</t>
  </si>
  <si>
    <t xml:space="preserve">SPITALUL ORASENESC "REGELE CAROL I " COSTESTI </t>
  </si>
  <si>
    <t>SPITALUL  DE RECUPERARE BRADET</t>
  </si>
  <si>
    <t>SPITALUL  DE PSIHIATRIE  "SF MARIA" VEDEA</t>
  </si>
  <si>
    <t>SPITALUL DE BOLI CRONICE CALINESTI</t>
  </si>
  <si>
    <t>TOTAL UNITATI MEDICO-SOCIALE</t>
  </si>
  <si>
    <t>Unitatea de Asistenta Medico - Sociala CALINESTI</t>
  </si>
  <si>
    <t>Unitatea de Asistenta Medico - Sociala DEDULESTI</t>
  </si>
  <si>
    <t>Unitatea de Asistenta Medico - Sociala SUICI</t>
  </si>
  <si>
    <t>Unitatea de Asistenta Medico - Sociala  DOMNESTI</t>
  </si>
  <si>
    <t>Unitatea de Asistenta Medico - Sociala  RUCAR</t>
  </si>
  <si>
    <t>CULTURA, RECREERE SI RELIGIE</t>
  </si>
  <si>
    <t>67.10.</t>
  </si>
  <si>
    <t>MUZEUL JUDETEAN ARGES</t>
  </si>
  <si>
    <t>MUZEUL VITICULTURII SI POMICULTURII GOLESTI</t>
  </si>
  <si>
    <r>
      <t xml:space="preserve">din care :   </t>
    </r>
    <r>
      <rPr>
        <b/>
        <u/>
        <sz val="10"/>
        <color theme="1"/>
        <rFont val="Times New Roman"/>
        <family val="1"/>
        <charset val="238"/>
      </rPr>
      <t>PROIECT</t>
    </r>
    <r>
      <rPr>
        <sz val="10"/>
        <color theme="1"/>
        <rFont val="Times New Roman"/>
        <family val="1"/>
        <charset val="238"/>
      </rPr>
      <t xml:space="preserve">   " Cercetari in sprijinul dezvoltarii si protejarii patrimoniului national de material genetic de la soiurile de plante si rasele de animale traditionale si a celor cu importanta economica "</t>
    </r>
  </si>
  <si>
    <t>TEATRUL "AL.DAVILA" PITESTI</t>
  </si>
  <si>
    <t>CENTRUL  "DOINA  ARGESULUI"</t>
  </si>
  <si>
    <t xml:space="preserve">ASIGURARI SI ASISTENTA SOCIALA </t>
  </si>
  <si>
    <t>UNITATI MEDICO-SOCIALE</t>
  </si>
  <si>
    <t xml:space="preserve">DEFICIT SECTIUNEA DE FUNCTIONARE </t>
  </si>
  <si>
    <t>DEFICIT SECTIUNEA DE DEZVOLTARE</t>
  </si>
  <si>
    <t xml:space="preserve">TOTAL DEFICIT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</si>
</sst>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34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rgb="FF9C6500"/>
      <name val="Calibri"/>
      <family val="2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61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9C0006"/>
      <name val="Times New Roman"/>
      <family val="1"/>
      <charset val="238"/>
    </font>
    <font>
      <b/>
      <sz val="10"/>
      <color rgb="FF006100"/>
      <name val="Times New Roman"/>
      <family val="1"/>
      <charset val="238"/>
    </font>
    <font>
      <b/>
      <sz val="10"/>
      <color rgb="FF9C65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9C650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rgb="FF9C0006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9" fillId="6" borderId="4" applyNumberFormat="0" applyAlignment="0" applyProtection="0"/>
    <xf numFmtId="0" fontId="10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5" fillId="11" borderId="0" applyNumberFormat="0" applyBorder="0" applyAlignment="0" applyProtection="0"/>
  </cellStyleXfs>
  <cellXfs count="146">
    <xf numFmtId="0" fontId="0" fillId="0" borderId="0" xfId="0"/>
    <xf numFmtId="0" fontId="5" fillId="0" borderId="0" xfId="0" applyFont="1"/>
    <xf numFmtId="164" fontId="5" fillId="0" borderId="0" xfId="1" applyFont="1"/>
    <xf numFmtId="0" fontId="1" fillId="0" borderId="5" xfId="0" applyFont="1" applyBorder="1" applyAlignment="1">
      <alignment horizontal="right"/>
    </xf>
    <xf numFmtId="0" fontId="1" fillId="10" borderId="0" xfId="0" applyFont="1" applyFill="1"/>
    <xf numFmtId="2" fontId="2" fillId="10" borderId="0" xfId="0" applyNumberFormat="1" applyFont="1" applyFill="1" applyAlignment="1">
      <alignment horizontal="right" wrapText="1"/>
    </xf>
    <xf numFmtId="164" fontId="1" fillId="10" borderId="0" xfId="1" applyFont="1" applyFill="1" applyBorder="1" applyAlignment="1">
      <alignment horizontal="right"/>
    </xf>
    <xf numFmtId="0" fontId="2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 vertical="center"/>
    </xf>
    <xf numFmtId="2" fontId="2" fillId="10" borderId="0" xfId="0" applyNumberFormat="1" applyFont="1" applyFill="1" applyAlignment="1">
      <alignment horizontal="right"/>
    </xf>
    <xf numFmtId="2" fontId="1" fillId="10" borderId="0" xfId="0" applyNumberFormat="1" applyFont="1" applyFill="1" applyAlignment="1">
      <alignment horizontal="right"/>
    </xf>
    <xf numFmtId="164" fontId="1" fillId="10" borderId="0" xfId="1" applyFont="1" applyFill="1" applyBorder="1"/>
    <xf numFmtId="2" fontId="12" fillId="10" borderId="0" xfId="4" applyNumberFormat="1" applyFill="1" applyBorder="1" applyAlignment="1">
      <alignment horizontal="right"/>
    </xf>
    <xf numFmtId="2" fontId="8" fillId="10" borderId="0" xfId="3" applyNumberFormat="1" applyFont="1" applyFill="1" applyBorder="1" applyAlignment="1">
      <alignment horizontal="right"/>
    </xf>
    <xf numFmtId="2" fontId="13" fillId="10" borderId="0" xfId="5" applyNumberFormat="1" applyFill="1" applyBorder="1" applyAlignment="1">
      <alignment horizontal="right"/>
    </xf>
    <xf numFmtId="164" fontId="14" fillId="10" borderId="0" xfId="1" applyFont="1" applyFill="1" applyBorder="1" applyAlignment="1">
      <alignment horizontal="center"/>
    </xf>
    <xf numFmtId="0" fontId="1" fillId="10" borderId="0" xfId="0" applyFont="1" applyFill="1" applyAlignment="1">
      <alignment horizontal="right"/>
    </xf>
    <xf numFmtId="2" fontId="11" fillId="10" borderId="0" xfId="2" applyNumberFormat="1" applyFont="1" applyFill="1" applyBorder="1" applyAlignment="1">
      <alignment horizontal="right"/>
    </xf>
    <xf numFmtId="2" fontId="4" fillId="10" borderId="0" xfId="0" applyNumberFormat="1" applyFont="1" applyFill="1"/>
    <xf numFmtId="2" fontId="3" fillId="10" borderId="0" xfId="0" applyNumberFormat="1" applyFont="1" applyFill="1"/>
    <xf numFmtId="0" fontId="5" fillId="10" borderId="0" xfId="0" applyFont="1" applyFill="1"/>
    <xf numFmtId="2" fontId="7" fillId="10" borderId="0" xfId="0" applyNumberFormat="1" applyFont="1" applyFill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wrapText="1"/>
    </xf>
    <xf numFmtId="0" fontId="18" fillId="8" borderId="1" xfId="4" applyFont="1" applyBorder="1" applyAlignment="1">
      <alignment horizontal="left"/>
    </xf>
    <xf numFmtId="0" fontId="18" fillId="8" borderId="1" xfId="4" applyFont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20" fillId="9" borderId="1" xfId="5" applyFont="1" applyBorder="1" applyAlignment="1">
      <alignment horizontal="center"/>
    </xf>
    <xf numFmtId="0" fontId="20" fillId="9" borderId="1" xfId="5" applyFont="1" applyBorder="1" applyAlignment="1">
      <alignment horizontal="left"/>
    </xf>
    <xf numFmtId="0" fontId="20" fillId="9" borderId="1" xfId="5" applyFont="1" applyBorder="1"/>
    <xf numFmtId="0" fontId="21" fillId="8" borderId="1" xfId="4" applyFont="1" applyBorder="1" applyAlignment="1">
      <alignment horizontal="center" wrapText="1"/>
    </xf>
    <xf numFmtId="0" fontId="21" fillId="8" borderId="1" xfId="4" applyFont="1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22" fillId="11" borderId="1" xfId="6" applyFont="1" applyBorder="1" applyAlignment="1">
      <alignment horizontal="center"/>
    </xf>
    <xf numFmtId="164" fontId="22" fillId="11" borderId="1" xfId="6" applyNumberFormat="1" applyFont="1" applyBorder="1" applyAlignment="1">
      <alignment horizontal="center"/>
    </xf>
    <xf numFmtId="0" fontId="22" fillId="11" borderId="1" xfId="6" applyFont="1" applyBorder="1" applyAlignment="1">
      <alignment horizontal="left"/>
    </xf>
    <xf numFmtId="0" fontId="22" fillId="11" borderId="1" xfId="6" applyFont="1" applyBorder="1"/>
    <xf numFmtId="164" fontId="18" fillId="8" borderId="1" xfId="4" applyNumberFormat="1" applyFont="1" applyBorder="1" applyAlignment="1">
      <alignment horizontal="center"/>
    </xf>
    <xf numFmtId="0" fontId="18" fillId="8" borderId="1" xfId="4" applyFont="1" applyBorder="1"/>
    <xf numFmtId="4" fontId="17" fillId="4" borderId="1" xfId="0" applyNumberFormat="1" applyFont="1" applyFill="1" applyBorder="1" applyAlignment="1">
      <alignment horizontal="center"/>
    </xf>
    <xf numFmtId="0" fontId="21" fillId="8" borderId="1" xfId="4" applyFont="1" applyBorder="1" applyAlignment="1">
      <alignment horizontal="left"/>
    </xf>
    <xf numFmtId="0" fontId="21" fillId="8" borderId="1" xfId="4" applyFont="1" applyBorder="1"/>
    <xf numFmtId="0" fontId="17" fillId="4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0" fontId="17" fillId="10" borderId="1" xfId="0" applyFont="1" applyFill="1" applyBorder="1"/>
    <xf numFmtId="0" fontId="22" fillId="11" borderId="1" xfId="6" applyFont="1" applyBorder="1" applyAlignment="1">
      <alignment horizontal="center" wrapText="1"/>
    </xf>
    <xf numFmtId="2" fontId="22" fillId="11" borderId="1" xfId="6" applyNumberFormat="1" applyFont="1" applyBorder="1" applyAlignment="1">
      <alignment horizontal="center"/>
    </xf>
    <xf numFmtId="0" fontId="24" fillId="11" borderId="1" xfId="6" applyFont="1" applyBorder="1"/>
    <xf numFmtId="4" fontId="17" fillId="5" borderId="1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/>
    <xf numFmtId="4" fontId="17" fillId="0" borderId="1" xfId="0" applyNumberFormat="1" applyFont="1" applyBorder="1" applyAlignment="1">
      <alignment horizontal="right"/>
    </xf>
    <xf numFmtId="4" fontId="17" fillId="3" borderId="1" xfId="0" applyNumberFormat="1" applyFont="1" applyFill="1" applyBorder="1" applyAlignment="1">
      <alignment horizontal="right"/>
    </xf>
    <xf numFmtId="4" fontId="18" fillId="8" borderId="1" xfId="4" applyNumberFormat="1" applyFont="1" applyBorder="1" applyAlignment="1">
      <alignment horizontal="right"/>
    </xf>
    <xf numFmtId="4" fontId="20" fillId="9" borderId="1" xfId="5" applyNumberFormat="1" applyFont="1" applyBorder="1" applyAlignment="1">
      <alignment horizontal="right"/>
    </xf>
    <xf numFmtId="4" fontId="21" fillId="8" borderId="1" xfId="4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22" fillId="11" borderId="1" xfId="6" applyNumberFormat="1" applyFont="1" applyBorder="1" applyAlignment="1">
      <alignment horizontal="right"/>
    </xf>
    <xf numFmtId="4" fontId="16" fillId="4" borderId="1" xfId="0" applyNumberFormat="1" applyFont="1" applyFill="1" applyBorder="1" applyAlignment="1">
      <alignment horizontal="right"/>
    </xf>
    <xf numFmtId="4" fontId="16" fillId="4" borderId="1" xfId="0" applyNumberFormat="1" applyFont="1" applyFill="1" applyBorder="1" applyAlignment="1">
      <alignment horizontal="right" wrapText="1"/>
    </xf>
    <xf numFmtId="4" fontId="16" fillId="0" borderId="1" xfId="0" applyNumberFormat="1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4" fontId="17" fillId="10" borderId="1" xfId="0" applyNumberFormat="1" applyFont="1" applyFill="1" applyBorder="1" applyAlignment="1">
      <alignment horizontal="right"/>
    </xf>
    <xf numFmtId="4" fontId="16" fillId="5" borderId="1" xfId="0" applyNumberFormat="1" applyFont="1" applyFill="1" applyBorder="1" applyAlignment="1">
      <alignment horizontal="right"/>
    </xf>
    <xf numFmtId="4" fontId="19" fillId="0" borderId="1" xfId="0" applyNumberFormat="1" applyFont="1" applyBorder="1" applyAlignment="1">
      <alignment horizontal="right"/>
    </xf>
    <xf numFmtId="4" fontId="17" fillId="0" borderId="2" xfId="0" applyNumberFormat="1" applyFont="1" applyBorder="1" applyAlignment="1">
      <alignment horizontal="right"/>
    </xf>
    <xf numFmtId="4" fontId="16" fillId="2" borderId="1" xfId="0" applyNumberFormat="1" applyFont="1" applyFill="1" applyBorder="1" applyAlignment="1">
      <alignment horizontal="right"/>
    </xf>
    <xf numFmtId="4" fontId="23" fillId="6" borderId="1" xfId="2" applyNumberFormat="1" applyFont="1" applyBorder="1" applyAlignment="1">
      <alignment horizontal="right"/>
    </xf>
    <xf numFmtId="4" fontId="25" fillId="0" borderId="1" xfId="0" applyNumberFormat="1" applyFont="1" applyBorder="1" applyAlignment="1">
      <alignment horizontal="right"/>
    </xf>
    <xf numFmtId="4" fontId="19" fillId="5" borderId="1" xfId="0" applyNumberFormat="1" applyFont="1" applyFill="1" applyBorder="1" applyAlignment="1">
      <alignment horizontal="center"/>
    </xf>
    <xf numFmtId="4" fontId="23" fillId="5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6" fillId="9" borderId="1" xfId="5" applyFont="1" applyBorder="1" applyAlignment="1">
      <alignment horizontal="center"/>
    </xf>
    <xf numFmtId="4" fontId="26" fillId="9" borderId="1" xfId="5" applyNumberFormat="1" applyFont="1" applyBorder="1" applyAlignment="1">
      <alignment horizontal="right"/>
    </xf>
    <xf numFmtId="0" fontId="23" fillId="8" borderId="1" xfId="4" applyFont="1" applyBorder="1" applyAlignment="1">
      <alignment horizontal="center"/>
    </xf>
    <xf numFmtId="4" fontId="23" fillId="8" borderId="1" xfId="4" applyNumberFormat="1" applyFont="1" applyBorder="1" applyAlignment="1">
      <alignment horizontal="right"/>
    </xf>
    <xf numFmtId="2" fontId="27" fillId="10" borderId="0" xfId="0" applyNumberFormat="1" applyFont="1" applyFill="1" applyAlignment="1">
      <alignment horizontal="right" wrapText="1"/>
    </xf>
    <xf numFmtId="164" fontId="5" fillId="10" borderId="0" xfId="1" applyFont="1" applyFill="1" applyBorder="1" applyAlignment="1"/>
    <xf numFmtId="0" fontId="19" fillId="4" borderId="1" xfId="0" applyFont="1" applyFill="1" applyBorder="1" applyAlignment="1">
      <alignment horizontal="center"/>
    </xf>
    <xf numFmtId="4" fontId="23" fillId="0" borderId="1" xfId="0" applyNumberFormat="1" applyFont="1" applyBorder="1" applyAlignment="1">
      <alignment horizontal="right"/>
    </xf>
    <xf numFmtId="4" fontId="23" fillId="4" borderId="1" xfId="0" applyNumberFormat="1" applyFont="1" applyFill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" fontId="19" fillId="0" borderId="1" xfId="0" applyNumberFormat="1" applyFont="1" applyBorder="1" applyAlignment="1">
      <alignment horizontal="right" wrapText="1"/>
    </xf>
    <xf numFmtId="0" fontId="19" fillId="10" borderId="1" xfId="0" applyFont="1" applyFill="1" applyBorder="1" applyAlignment="1">
      <alignment wrapText="1"/>
    </xf>
    <xf numFmtId="0" fontId="21" fillId="8" borderId="1" xfId="4" applyFont="1" applyBorder="1" applyAlignment="1">
      <alignment horizontal="left" wrapText="1"/>
    </xf>
    <xf numFmtId="0" fontId="26" fillId="9" borderId="1" xfId="5" applyFont="1" applyBorder="1" applyAlignment="1">
      <alignment horizontal="left" wrapText="1"/>
    </xf>
    <xf numFmtId="0" fontId="26" fillId="9" borderId="1" xfId="5" applyFont="1" applyBorder="1"/>
    <xf numFmtId="4" fontId="26" fillId="9" borderId="2" xfId="5" applyNumberFormat="1" applyFont="1" applyBorder="1" applyAlignment="1">
      <alignment horizontal="right"/>
    </xf>
    <xf numFmtId="0" fontId="24" fillId="11" borderId="1" xfId="6" applyFont="1" applyBorder="1" applyAlignment="1">
      <alignment horizontal="center" wrapText="1"/>
    </xf>
    <xf numFmtId="4" fontId="24" fillId="11" borderId="1" xfId="6" applyNumberFormat="1" applyFont="1" applyBorder="1" applyAlignment="1">
      <alignment horizontal="center"/>
    </xf>
    <xf numFmtId="4" fontId="24" fillId="11" borderId="1" xfId="6" applyNumberFormat="1" applyFont="1" applyBorder="1" applyAlignment="1">
      <alignment horizontal="right" wrapText="1"/>
    </xf>
    <xf numFmtId="0" fontId="24" fillId="11" borderId="1" xfId="6" applyFont="1" applyBorder="1" applyAlignment="1">
      <alignment horizontal="left"/>
    </xf>
    <xf numFmtId="0" fontId="24" fillId="11" borderId="1" xfId="6" applyFont="1" applyBorder="1" applyAlignment="1">
      <alignment horizontal="center"/>
    </xf>
    <xf numFmtId="4" fontId="18" fillId="8" borderId="2" xfId="4" applyNumberFormat="1" applyFont="1" applyBorder="1" applyAlignment="1"/>
    <xf numFmtId="0" fontId="18" fillId="8" borderId="2" xfId="4" applyFont="1" applyBorder="1"/>
    <xf numFmtId="0" fontId="18" fillId="8" borderId="2" xfId="4" applyFont="1" applyBorder="1" applyAlignment="1">
      <alignment horizontal="center"/>
    </xf>
    <xf numFmtId="4" fontId="18" fillId="8" borderId="2" xfId="4" applyNumberFormat="1" applyFont="1" applyBorder="1" applyAlignment="1">
      <alignment horizontal="right"/>
    </xf>
    <xf numFmtId="0" fontId="23" fillId="7" borderId="1" xfId="3" applyFont="1" applyBorder="1" applyAlignment="1">
      <alignment horizontal="center"/>
    </xf>
    <xf numFmtId="4" fontId="23" fillId="7" borderId="1" xfId="3" applyNumberFormat="1" applyFont="1" applyBorder="1" applyAlignment="1">
      <alignment horizontal="right"/>
    </xf>
    <xf numFmtId="0" fontId="26" fillId="9" borderId="1" xfId="5" applyFont="1" applyBorder="1" applyAlignment="1">
      <alignment horizontal="left"/>
    </xf>
    <xf numFmtId="0" fontId="16" fillId="4" borderId="1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left"/>
    </xf>
    <xf numFmtId="0" fontId="18" fillId="8" borderId="1" xfId="4" applyFont="1" applyBorder="1" applyAlignment="1">
      <alignment horizontal="left" wrapText="1"/>
    </xf>
    <xf numFmtId="4" fontId="0" fillId="0" borderId="0" xfId="0" applyNumberFormat="1"/>
    <xf numFmtId="0" fontId="22" fillId="11" borderId="1" xfId="6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29" fillId="0" borderId="0" xfId="0" applyFont="1"/>
    <xf numFmtId="4" fontId="21" fillId="8" borderId="2" xfId="4" applyNumberFormat="1" applyFont="1" applyBorder="1" applyAlignment="1">
      <alignment horizontal="right"/>
    </xf>
    <xf numFmtId="0" fontId="23" fillId="4" borderId="1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4" fontId="21" fillId="8" borderId="1" xfId="4" applyNumberFormat="1" applyFont="1" applyBorder="1" applyAlignment="1">
      <alignment horizontal="center"/>
    </xf>
    <xf numFmtId="0" fontId="23" fillId="6" borderId="1" xfId="2" applyFont="1" applyBorder="1" applyAlignment="1">
      <alignment horizontal="left" wrapText="1"/>
    </xf>
    <xf numFmtId="0" fontId="16" fillId="5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/>
    </xf>
    <xf numFmtId="0" fontId="23" fillId="5" borderId="1" xfId="0" applyFont="1" applyFill="1" applyBorder="1" applyAlignment="1">
      <alignment horizontal="left" wrapText="1"/>
    </xf>
    <xf numFmtId="0" fontId="23" fillId="8" borderId="1" xfId="4" applyFont="1" applyBorder="1" applyAlignment="1">
      <alignment horizontal="center" wrapText="1"/>
    </xf>
    <xf numFmtId="4" fontId="23" fillId="12" borderId="1" xfId="4" applyNumberFormat="1" applyFont="1" applyFill="1" applyBorder="1" applyAlignment="1">
      <alignment horizontal="center"/>
    </xf>
    <xf numFmtId="4" fontId="30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wrapText="1"/>
    </xf>
    <xf numFmtId="4" fontId="31" fillId="0" borderId="1" xfId="0" applyNumberFormat="1" applyFont="1" applyBorder="1" applyAlignment="1">
      <alignment horizontal="right"/>
    </xf>
    <xf numFmtId="4" fontId="32" fillId="0" borderId="1" xfId="0" applyNumberFormat="1" applyFont="1" applyBorder="1" applyAlignment="1">
      <alignment horizontal="right"/>
    </xf>
    <xf numFmtId="0" fontId="18" fillId="8" borderId="1" xfId="4" applyFont="1" applyBorder="1" applyAlignment="1">
      <alignment wrapText="1"/>
    </xf>
    <xf numFmtId="0" fontId="22" fillId="11" borderId="1" xfId="6" applyFont="1" applyBorder="1" applyAlignment="1">
      <alignment wrapText="1"/>
    </xf>
    <xf numFmtId="0" fontId="26" fillId="9" borderId="1" xfId="5" applyFont="1" applyBorder="1" applyAlignment="1">
      <alignment wrapText="1"/>
    </xf>
    <xf numFmtId="0" fontId="33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7">
    <cellStyle name="Accent6" xfId="3" builtinId="49"/>
    <cellStyle name="Bun" xfId="4" builtinId="26"/>
    <cellStyle name="Eronat" xfId="5" builtinId="27"/>
    <cellStyle name="Neutru" xfId="6" builtinId="28"/>
    <cellStyle name="Normal" xfId="0" builtinId="0"/>
    <cellStyle name="Verificare celulă" xfId="2" builtinId="23"/>
    <cellStyle name="Virgulă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4"/>
  <sheetViews>
    <sheetView tabSelected="1" topLeftCell="A108" zoomScaleNormal="100" workbookViewId="0">
      <selection activeCell="G118" sqref="G118"/>
    </sheetView>
  </sheetViews>
  <sheetFormatPr defaultRowHeight="12.75"/>
  <cols>
    <col min="1" max="1" width="52.140625" style="25" customWidth="1"/>
    <col min="2" max="2" width="13.5703125" style="25" customWidth="1"/>
    <col min="3" max="3" width="18.28515625" style="25" customWidth="1"/>
    <col min="4" max="4" width="8.140625" style="4" customWidth="1"/>
    <col min="6" max="6" width="14.42578125" style="1" customWidth="1"/>
    <col min="7" max="7" width="12.7109375" style="1" bestFit="1" customWidth="1"/>
  </cols>
  <sheetData>
    <row r="1" spans="1:4" ht="14.25">
      <c r="A1" s="122" t="s">
        <v>0</v>
      </c>
    </row>
    <row r="2" spans="1:4" ht="14.25">
      <c r="A2" s="122" t="s">
        <v>1</v>
      </c>
    </row>
    <row r="3" spans="1:4" ht="14.25">
      <c r="A3" s="122" t="s">
        <v>2</v>
      </c>
    </row>
    <row r="4" spans="1:4">
      <c r="B4" s="26"/>
      <c r="C4" s="121" t="s">
        <v>3</v>
      </c>
    </row>
    <row r="5" spans="1:4">
      <c r="B5" s="26"/>
      <c r="C5" s="121"/>
    </row>
    <row r="6" spans="1:4">
      <c r="B6" s="26"/>
      <c r="C6" s="121"/>
    </row>
    <row r="7" spans="1:4">
      <c r="B7" s="26"/>
      <c r="C7" s="26"/>
    </row>
    <row r="8" spans="1:4" ht="16.5" customHeight="1">
      <c r="A8" s="140" t="s">
        <v>4</v>
      </c>
      <c r="B8" s="140"/>
      <c r="C8" s="140"/>
    </row>
    <row r="9" spans="1:4" ht="14.25">
      <c r="A9" s="141" t="s">
        <v>5</v>
      </c>
      <c r="B9" s="141"/>
      <c r="C9" s="141"/>
      <c r="D9" s="7"/>
    </row>
    <row r="10" spans="1:4" ht="14.25">
      <c r="A10" s="141" t="s">
        <v>6</v>
      </c>
      <c r="B10" s="141"/>
      <c r="C10" s="141"/>
      <c r="D10" s="7"/>
    </row>
    <row r="11" spans="1:4" ht="14.25">
      <c r="A11" s="125"/>
      <c r="B11" s="125"/>
      <c r="C11" s="125"/>
      <c r="D11" s="7"/>
    </row>
    <row r="12" spans="1:4">
      <c r="A12" s="121"/>
      <c r="B12" s="121"/>
      <c r="C12" s="121"/>
      <c r="D12" s="7"/>
    </row>
    <row r="13" spans="1:4">
      <c r="A13" s="121"/>
      <c r="B13" s="27"/>
      <c r="C13" s="27"/>
    </row>
    <row r="14" spans="1:4">
      <c r="C14" s="121" t="s">
        <v>7</v>
      </c>
      <c r="D14" s="7"/>
    </row>
    <row r="15" spans="1:4" ht="12.75" customHeight="1">
      <c r="A15" s="142" t="s">
        <v>8</v>
      </c>
      <c r="B15" s="142" t="s">
        <v>9</v>
      </c>
      <c r="C15" s="144" t="s">
        <v>10</v>
      </c>
      <c r="D15" s="7"/>
    </row>
    <row r="16" spans="1:4" ht="27.75" customHeight="1">
      <c r="A16" s="143"/>
      <c r="B16" s="143"/>
      <c r="C16" s="145"/>
      <c r="D16" s="8"/>
    </row>
    <row r="17" spans="1:4" ht="21" customHeight="1">
      <c r="A17" s="22">
        <v>1</v>
      </c>
      <c r="B17" s="22">
        <v>2</v>
      </c>
      <c r="C17" s="22">
        <v>3</v>
      </c>
      <c r="D17" s="7"/>
    </row>
    <row r="18" spans="1:4" ht="30.75" customHeight="1">
      <c r="A18" s="28" t="s">
        <v>11</v>
      </c>
      <c r="B18" s="29"/>
      <c r="C18" s="80">
        <f>C19+C20+C22+C23+C24+C25+C26+C27+C28+C29+C31+C32+C33+C34+C35+C36+C21+C30+C37</f>
        <v>928118</v>
      </c>
      <c r="D18" s="9"/>
    </row>
    <row r="19" spans="1:4" ht="24.75" customHeight="1">
      <c r="A19" s="30" t="s">
        <v>12</v>
      </c>
      <c r="B19" s="23" t="s">
        <v>13</v>
      </c>
      <c r="C19" s="65">
        <f>5+128</f>
        <v>133</v>
      </c>
      <c r="D19" s="10"/>
    </row>
    <row r="20" spans="1:4" ht="28.5" customHeight="1">
      <c r="A20" s="30" t="s">
        <v>14</v>
      </c>
      <c r="B20" s="31" t="s">
        <v>15</v>
      </c>
      <c r="C20" s="66">
        <f>29194+5176</f>
        <v>34370</v>
      </c>
    </row>
    <row r="21" spans="1:4" ht="28.5" customHeight="1">
      <c r="A21" s="30" t="s">
        <v>16</v>
      </c>
      <c r="B21" s="31" t="s">
        <v>17</v>
      </c>
      <c r="C21" s="66">
        <v>5245</v>
      </c>
    </row>
    <row r="22" spans="1:4" ht="33" customHeight="1">
      <c r="A22" s="32" t="s">
        <v>18</v>
      </c>
      <c r="B22" s="31" t="s">
        <v>19</v>
      </c>
      <c r="C22" s="66">
        <f>817</f>
        <v>817</v>
      </c>
    </row>
    <row r="23" spans="1:4" ht="29.25" customHeight="1">
      <c r="A23" s="33" t="s">
        <v>20</v>
      </c>
      <c r="B23" s="31" t="s">
        <v>21</v>
      </c>
      <c r="C23" s="66">
        <v>315862</v>
      </c>
    </row>
    <row r="24" spans="1:4" ht="34.5" customHeight="1">
      <c r="A24" s="33" t="s">
        <v>22</v>
      </c>
      <c r="B24" s="31" t="s">
        <v>23</v>
      </c>
      <c r="C24" s="66">
        <v>110118</v>
      </c>
      <c r="D24" s="10"/>
    </row>
    <row r="25" spans="1:4" ht="27.75" customHeight="1">
      <c r="A25" s="33" t="s">
        <v>24</v>
      </c>
      <c r="B25" s="31" t="s">
        <v>25</v>
      </c>
      <c r="C25" s="66">
        <v>8654</v>
      </c>
      <c r="D25" s="10"/>
    </row>
    <row r="26" spans="1:4" ht="26.25" customHeight="1">
      <c r="A26" s="33" t="s">
        <v>26</v>
      </c>
      <c r="B26" s="31" t="s">
        <v>27</v>
      </c>
      <c r="C26" s="66">
        <f>3546</f>
        <v>3546</v>
      </c>
      <c r="D26" s="10"/>
    </row>
    <row r="27" spans="1:4" ht="32.25" customHeight="1">
      <c r="A27" s="33" t="s">
        <v>28</v>
      </c>
      <c r="B27" s="31" t="s">
        <v>29</v>
      </c>
      <c r="C27" s="66">
        <f>-458-1115</f>
        <v>-1573</v>
      </c>
    </row>
    <row r="28" spans="1:4" ht="23.25" customHeight="1">
      <c r="A28" s="33" t="s">
        <v>30</v>
      </c>
      <c r="B28" s="31" t="s">
        <v>31</v>
      </c>
      <c r="C28" s="66">
        <f>458+1115</f>
        <v>1573</v>
      </c>
    </row>
    <row r="29" spans="1:4" ht="30.75" customHeight="1">
      <c r="A29" s="33" t="s">
        <v>32</v>
      </c>
      <c r="B29" s="31" t="s">
        <v>33</v>
      </c>
      <c r="C29" s="66">
        <v>8488</v>
      </c>
    </row>
    <row r="30" spans="1:4" ht="42.75" customHeight="1">
      <c r="A30" s="33" t="s">
        <v>34</v>
      </c>
      <c r="B30" s="31" t="s">
        <v>35</v>
      </c>
      <c r="C30" s="66">
        <v>9767</v>
      </c>
    </row>
    <row r="31" spans="1:4" ht="25.5" customHeight="1">
      <c r="A31" s="33" t="s">
        <v>36</v>
      </c>
      <c r="B31" s="31" t="s">
        <v>37</v>
      </c>
      <c r="C31" s="66">
        <f>41432+8160+22000</f>
        <v>71592</v>
      </c>
    </row>
    <row r="32" spans="1:4" ht="37.5" customHeight="1">
      <c r="A32" s="33" t="s">
        <v>38</v>
      </c>
      <c r="B32" s="31" t="s">
        <v>39</v>
      </c>
      <c r="C32" s="66">
        <v>6250</v>
      </c>
    </row>
    <row r="33" spans="1:4" ht="36.75" customHeight="1">
      <c r="A33" s="33" t="s">
        <v>40</v>
      </c>
      <c r="B33" s="31" t="s">
        <v>41</v>
      </c>
      <c r="C33" s="66">
        <v>3025</v>
      </c>
    </row>
    <row r="34" spans="1:4" ht="26.25" customHeight="1">
      <c r="A34" s="33" t="s">
        <v>42</v>
      </c>
      <c r="B34" s="31" t="s">
        <v>43</v>
      </c>
      <c r="C34" s="66">
        <f>43840+1416</f>
        <v>45256</v>
      </c>
      <c r="D34" s="11"/>
    </row>
    <row r="35" spans="1:4" ht="35.25" customHeight="1">
      <c r="A35" s="33" t="s">
        <v>44</v>
      </c>
      <c r="B35" s="31" t="s">
        <v>45</v>
      </c>
      <c r="C35" s="66">
        <v>284639</v>
      </c>
      <c r="D35" s="11"/>
    </row>
    <row r="36" spans="1:4" ht="35.25" customHeight="1">
      <c r="A36" s="33" t="s">
        <v>46</v>
      </c>
      <c r="B36" s="31" t="s">
        <v>47</v>
      </c>
      <c r="C36" s="66">
        <v>12738</v>
      </c>
      <c r="D36" s="11"/>
    </row>
    <row r="37" spans="1:4" ht="35.25" customHeight="1">
      <c r="A37" s="33" t="s">
        <v>48</v>
      </c>
      <c r="B37" s="31" t="s">
        <v>49</v>
      </c>
      <c r="C37" s="66">
        <v>7618</v>
      </c>
      <c r="D37" s="11"/>
    </row>
    <row r="38" spans="1:4" ht="27.75" customHeight="1">
      <c r="A38" s="90" t="s">
        <v>50</v>
      </c>
      <c r="B38" s="90"/>
      <c r="C38" s="91">
        <f>C39+C40+C42+C43+C44+C45+C46+C47+C48+C49+C50+C41</f>
        <v>839653</v>
      </c>
      <c r="D38" s="12"/>
    </row>
    <row r="39" spans="1:4" ht="26.25" customHeight="1">
      <c r="A39" s="30" t="s">
        <v>12</v>
      </c>
      <c r="B39" s="23" t="s">
        <v>13</v>
      </c>
      <c r="C39" s="65">
        <f t="shared" ref="C39:C40" si="0">C19</f>
        <v>133</v>
      </c>
      <c r="D39" s="10"/>
    </row>
    <row r="40" spans="1:4" ht="26.25" customHeight="1">
      <c r="A40" s="30" t="s">
        <v>14</v>
      </c>
      <c r="B40" s="31" t="s">
        <v>15</v>
      </c>
      <c r="C40" s="66">
        <f t="shared" si="0"/>
        <v>34370</v>
      </c>
    </row>
    <row r="41" spans="1:4" ht="26.25" customHeight="1">
      <c r="A41" s="30" t="s">
        <v>16</v>
      </c>
      <c r="B41" s="31" t="s">
        <v>17</v>
      </c>
      <c r="C41" s="66">
        <f t="shared" ref="C41:C47" si="1">C21</f>
        <v>5245</v>
      </c>
    </row>
    <row r="42" spans="1:4" ht="31.5" customHeight="1">
      <c r="A42" s="32" t="s">
        <v>18</v>
      </c>
      <c r="B42" s="31" t="s">
        <v>19</v>
      </c>
      <c r="C42" s="66">
        <f t="shared" si="1"/>
        <v>817</v>
      </c>
    </row>
    <row r="43" spans="1:4" ht="32.25" customHeight="1">
      <c r="A43" s="33" t="s">
        <v>20</v>
      </c>
      <c r="B43" s="31" t="s">
        <v>21</v>
      </c>
      <c r="C43" s="66">
        <f t="shared" si="1"/>
        <v>315862</v>
      </c>
      <c r="D43" s="10"/>
    </row>
    <row r="44" spans="1:4" ht="36.75" customHeight="1">
      <c r="A44" s="33" t="s">
        <v>22</v>
      </c>
      <c r="B44" s="31" t="s">
        <v>23</v>
      </c>
      <c r="C44" s="66">
        <f t="shared" si="1"/>
        <v>110118</v>
      </c>
      <c r="D44" s="10"/>
    </row>
    <row r="45" spans="1:4" ht="24.75" customHeight="1">
      <c r="A45" s="33" t="s">
        <v>24</v>
      </c>
      <c r="B45" s="31" t="s">
        <v>25</v>
      </c>
      <c r="C45" s="66">
        <f t="shared" si="1"/>
        <v>8654</v>
      </c>
      <c r="D45" s="10"/>
    </row>
    <row r="46" spans="1:4" ht="24" customHeight="1">
      <c r="A46" s="33" t="s">
        <v>26</v>
      </c>
      <c r="B46" s="31" t="s">
        <v>27</v>
      </c>
      <c r="C46" s="66">
        <f t="shared" si="1"/>
        <v>3546</v>
      </c>
      <c r="D46" s="10"/>
    </row>
    <row r="47" spans="1:4" ht="36" customHeight="1">
      <c r="A47" s="33" t="s">
        <v>28</v>
      </c>
      <c r="B47" s="31" t="s">
        <v>29</v>
      </c>
      <c r="C47" s="66">
        <f t="shared" si="1"/>
        <v>-1573</v>
      </c>
    </row>
    <row r="48" spans="1:4" ht="27" customHeight="1">
      <c r="A48" s="33" t="s">
        <v>36</v>
      </c>
      <c r="B48" s="31" t="s">
        <v>37</v>
      </c>
      <c r="C48" s="66">
        <f t="shared" ref="C48:C49" si="2">C31</f>
        <v>71592</v>
      </c>
    </row>
    <row r="49" spans="1:4" ht="33.75" customHeight="1">
      <c r="A49" s="33" t="s">
        <v>38</v>
      </c>
      <c r="B49" s="31" t="s">
        <v>39</v>
      </c>
      <c r="C49" s="66">
        <f t="shared" si="2"/>
        <v>6250</v>
      </c>
    </row>
    <row r="50" spans="1:4" ht="35.25" customHeight="1">
      <c r="A50" s="33" t="s">
        <v>44</v>
      </c>
      <c r="B50" s="31" t="s">
        <v>45</v>
      </c>
      <c r="C50" s="66">
        <f>C35</f>
        <v>284639</v>
      </c>
    </row>
    <row r="51" spans="1:4" ht="29.25" customHeight="1">
      <c r="A51" s="131" t="s">
        <v>51</v>
      </c>
      <c r="B51" s="90"/>
      <c r="C51" s="91">
        <f>C52+C53+C54+C55+C56+C57+C58</f>
        <v>88465</v>
      </c>
      <c r="D51" s="12"/>
    </row>
    <row r="52" spans="1:4" ht="26.25" customHeight="1">
      <c r="A52" s="36" t="s">
        <v>30</v>
      </c>
      <c r="B52" s="23" t="s">
        <v>31</v>
      </c>
      <c r="C52" s="65">
        <f>C28</f>
        <v>1573</v>
      </c>
    </row>
    <row r="53" spans="1:4" ht="36" customHeight="1">
      <c r="A53" s="33" t="s">
        <v>32</v>
      </c>
      <c r="B53" s="31" t="s">
        <v>33</v>
      </c>
      <c r="C53" s="65">
        <f>C29</f>
        <v>8488</v>
      </c>
    </row>
    <row r="54" spans="1:4" ht="41.25" customHeight="1">
      <c r="A54" s="33" t="s">
        <v>34</v>
      </c>
      <c r="B54" s="31" t="s">
        <v>35</v>
      </c>
      <c r="C54" s="65">
        <f>C30</f>
        <v>9767</v>
      </c>
    </row>
    <row r="55" spans="1:4" ht="34.5" customHeight="1">
      <c r="A55" s="33" t="s">
        <v>40</v>
      </c>
      <c r="B55" s="31" t="s">
        <v>41</v>
      </c>
      <c r="C55" s="66">
        <f t="shared" ref="C55:C56" si="3">C33</f>
        <v>3025</v>
      </c>
    </row>
    <row r="56" spans="1:4" ht="27.75" customHeight="1">
      <c r="A56" s="33" t="s">
        <v>42</v>
      </c>
      <c r="B56" s="31" t="s">
        <v>43</v>
      </c>
      <c r="C56" s="66">
        <f t="shared" si="3"/>
        <v>45256</v>
      </c>
    </row>
    <row r="57" spans="1:4" ht="33.75" customHeight="1">
      <c r="A57" s="33" t="s">
        <v>46</v>
      </c>
      <c r="B57" s="31" t="s">
        <v>47</v>
      </c>
      <c r="C57" s="66">
        <f>C36</f>
        <v>12738</v>
      </c>
    </row>
    <row r="58" spans="1:4" ht="32.25" customHeight="1">
      <c r="A58" s="33" t="s">
        <v>48</v>
      </c>
      <c r="B58" s="31" t="s">
        <v>49</v>
      </c>
      <c r="C58" s="66">
        <f>C37</f>
        <v>7618</v>
      </c>
    </row>
    <row r="59" spans="1:4" ht="28.5" customHeight="1">
      <c r="A59" s="113" t="s">
        <v>52</v>
      </c>
      <c r="B59" s="132">
        <v>50.1</v>
      </c>
      <c r="C59" s="114">
        <f t="shared" ref="C59:C61" si="4">C70+C83+C194+C235+C78</f>
        <v>986337</v>
      </c>
      <c r="D59" s="13"/>
    </row>
    <row r="60" spans="1:4" ht="26.25" customHeight="1">
      <c r="A60" s="115" t="s">
        <v>53</v>
      </c>
      <c r="B60" s="88"/>
      <c r="C60" s="89">
        <f t="shared" si="4"/>
        <v>854601</v>
      </c>
      <c r="D60" s="14"/>
    </row>
    <row r="61" spans="1:4" ht="25.5" customHeight="1">
      <c r="A61" s="102" t="s">
        <v>54</v>
      </c>
      <c r="B61" s="88">
        <v>10</v>
      </c>
      <c r="C61" s="89">
        <f t="shared" si="4"/>
        <v>597116</v>
      </c>
      <c r="D61" s="14"/>
    </row>
    <row r="62" spans="1:4" ht="24.75" customHeight="1">
      <c r="A62" s="102" t="s">
        <v>55</v>
      </c>
      <c r="B62" s="88">
        <v>20</v>
      </c>
      <c r="C62" s="89">
        <f>C73+C197+C238+C81+C86</f>
        <v>256464</v>
      </c>
      <c r="D62" s="14"/>
    </row>
    <row r="63" spans="1:4" ht="26.25" customHeight="1">
      <c r="A63" s="102" t="s">
        <v>56</v>
      </c>
      <c r="B63" s="88">
        <v>59</v>
      </c>
      <c r="C63" s="89">
        <f>C87+C239+C198+C74+C82</f>
        <v>1021</v>
      </c>
      <c r="D63" s="14"/>
    </row>
    <row r="64" spans="1:4" ht="27" customHeight="1">
      <c r="A64" s="102" t="s">
        <v>57</v>
      </c>
      <c r="B64" s="88"/>
      <c r="C64" s="89">
        <f>C75+C88+C199+C240</f>
        <v>131736</v>
      </c>
      <c r="D64" s="14"/>
    </row>
    <row r="65" spans="1:7" ht="33.75" customHeight="1">
      <c r="A65" s="139" t="s">
        <v>58</v>
      </c>
      <c r="B65" s="88" t="s">
        <v>59</v>
      </c>
      <c r="C65" s="89">
        <f>C89</f>
        <v>24365</v>
      </c>
      <c r="D65" s="14"/>
    </row>
    <row r="66" spans="1:7" ht="36" customHeight="1">
      <c r="A66" s="139" t="s">
        <v>60</v>
      </c>
      <c r="B66" s="88" t="s">
        <v>61</v>
      </c>
      <c r="C66" s="89">
        <f>C90</f>
        <v>7618</v>
      </c>
      <c r="D66" s="14"/>
    </row>
    <row r="67" spans="1:7" ht="34.5" customHeight="1">
      <c r="A67" s="101" t="s">
        <v>62</v>
      </c>
      <c r="B67" s="88">
        <v>60</v>
      </c>
      <c r="C67" s="89">
        <f>C91</f>
        <v>8488</v>
      </c>
      <c r="D67" s="14"/>
    </row>
    <row r="68" spans="1:7" ht="27" customHeight="1">
      <c r="A68" s="102" t="s">
        <v>63</v>
      </c>
      <c r="B68" s="88">
        <v>70</v>
      </c>
      <c r="C68" s="89">
        <f>C76+C200+C92+C241</f>
        <v>91265</v>
      </c>
      <c r="D68" s="14"/>
      <c r="F68"/>
      <c r="G68"/>
    </row>
    <row r="69" spans="1:7" ht="27" customHeight="1">
      <c r="A69" s="41" t="s">
        <v>64</v>
      </c>
      <c r="B69" s="41" t="s">
        <v>65</v>
      </c>
      <c r="C69" s="69">
        <f>C70</f>
        <v>3263</v>
      </c>
      <c r="D69" s="14"/>
      <c r="F69"/>
      <c r="G69"/>
    </row>
    <row r="70" spans="1:7" ht="30.75" customHeight="1">
      <c r="A70" s="100" t="s">
        <v>66</v>
      </c>
      <c r="B70" s="41" t="s">
        <v>65</v>
      </c>
      <c r="C70" s="69">
        <f>C71+C75</f>
        <v>3263</v>
      </c>
      <c r="D70" s="12"/>
      <c r="F70"/>
      <c r="G70"/>
    </row>
    <row r="71" spans="1:7" ht="22.5" customHeight="1">
      <c r="A71" s="34" t="s">
        <v>53</v>
      </c>
      <c r="B71" s="35"/>
      <c r="C71" s="67">
        <f>C72+C73+C74</f>
        <v>3262</v>
      </c>
      <c r="D71" s="9"/>
      <c r="F71"/>
      <c r="G71"/>
    </row>
    <row r="72" spans="1:7" ht="21" customHeight="1">
      <c r="A72" s="49" t="s">
        <v>54</v>
      </c>
      <c r="B72" s="35">
        <v>10</v>
      </c>
      <c r="C72" s="109">
        <v>2854</v>
      </c>
      <c r="D72" s="9"/>
      <c r="F72"/>
      <c r="G72"/>
    </row>
    <row r="73" spans="1:7" ht="22.5" customHeight="1">
      <c r="A73" s="110" t="s">
        <v>55</v>
      </c>
      <c r="B73" s="111">
        <v>20</v>
      </c>
      <c r="C73" s="112">
        <v>404</v>
      </c>
      <c r="D73" s="6"/>
      <c r="F73"/>
      <c r="G73"/>
    </row>
    <row r="74" spans="1:7" ht="22.5" customHeight="1">
      <c r="A74" s="49" t="s">
        <v>56</v>
      </c>
      <c r="B74" s="35">
        <v>59</v>
      </c>
      <c r="C74" s="112">
        <v>4</v>
      </c>
      <c r="D74" s="6"/>
      <c r="F74"/>
      <c r="G74"/>
    </row>
    <row r="75" spans="1:7" ht="22.5" customHeight="1">
      <c r="A75" s="49" t="s">
        <v>57</v>
      </c>
      <c r="B75" s="35"/>
      <c r="C75" s="123">
        <f>C76</f>
        <v>1</v>
      </c>
      <c r="D75" s="6"/>
      <c r="F75"/>
      <c r="G75"/>
    </row>
    <row r="76" spans="1:7" ht="22.5" customHeight="1">
      <c r="A76" s="49" t="s">
        <v>63</v>
      </c>
      <c r="B76" s="35">
        <v>70</v>
      </c>
      <c r="C76" s="112">
        <v>1</v>
      </c>
      <c r="D76" s="6"/>
      <c r="F76"/>
      <c r="G76"/>
    </row>
    <row r="77" spans="1:7" ht="30.75" customHeight="1">
      <c r="A77" s="88" t="s">
        <v>67</v>
      </c>
      <c r="B77" s="88" t="s">
        <v>68</v>
      </c>
      <c r="C77" s="103">
        <f>C78</f>
        <v>30682</v>
      </c>
      <c r="D77" s="6"/>
      <c r="F77"/>
      <c r="G77"/>
    </row>
    <row r="78" spans="1:7" ht="26.25" customHeight="1">
      <c r="A78" s="101" t="s">
        <v>69</v>
      </c>
      <c r="B78" s="88" t="s">
        <v>68</v>
      </c>
      <c r="C78" s="89">
        <f>C79</f>
        <v>30682</v>
      </c>
      <c r="D78" s="6"/>
      <c r="F78"/>
      <c r="G78"/>
    </row>
    <row r="79" spans="1:7" ht="22.5" customHeight="1">
      <c r="A79" s="38" t="s">
        <v>53</v>
      </c>
      <c r="B79" s="37"/>
      <c r="C79" s="68">
        <f>C80+C81+C82</f>
        <v>30682</v>
      </c>
      <c r="D79" s="6"/>
      <c r="F79"/>
      <c r="G79"/>
    </row>
    <row r="80" spans="1:7" ht="22.5" customHeight="1">
      <c r="A80" s="39" t="s">
        <v>54</v>
      </c>
      <c r="B80" s="37">
        <v>10</v>
      </c>
      <c r="C80" s="68">
        <v>10541</v>
      </c>
      <c r="D80" s="6"/>
      <c r="F80"/>
      <c r="G80"/>
    </row>
    <row r="81" spans="1:7" ht="22.5" customHeight="1">
      <c r="A81" s="39" t="s">
        <v>55</v>
      </c>
      <c r="B81" s="37">
        <v>20</v>
      </c>
      <c r="C81" s="68">
        <v>20141</v>
      </c>
      <c r="D81" s="6"/>
      <c r="F81"/>
      <c r="G81"/>
    </row>
    <row r="82" spans="1:7" ht="22.5" customHeight="1">
      <c r="A82" s="39" t="s">
        <v>70</v>
      </c>
      <c r="B82" s="37">
        <v>59</v>
      </c>
      <c r="C82" s="68">
        <v>0</v>
      </c>
      <c r="D82" s="6"/>
      <c r="F82"/>
      <c r="G82"/>
    </row>
    <row r="83" spans="1:7" ht="23.25" customHeight="1">
      <c r="A83" s="44" t="s">
        <v>71</v>
      </c>
      <c r="B83" s="45">
        <v>66.099999999999994</v>
      </c>
      <c r="C83" s="71">
        <f t="shared" ref="C83:C86" si="5">C93+C170</f>
        <v>816544</v>
      </c>
      <c r="D83" s="15"/>
      <c r="F83"/>
      <c r="G83"/>
    </row>
    <row r="84" spans="1:7" ht="23.25" customHeight="1">
      <c r="A84" s="46" t="s">
        <v>53</v>
      </c>
      <c r="B84" s="44"/>
      <c r="C84" s="71">
        <f t="shared" si="5"/>
        <v>749417</v>
      </c>
      <c r="D84" s="15"/>
      <c r="F84"/>
      <c r="G84"/>
    </row>
    <row r="85" spans="1:7" ht="23.25" customHeight="1">
      <c r="A85" s="47" t="s">
        <v>54</v>
      </c>
      <c r="B85" s="44">
        <v>10</v>
      </c>
      <c r="C85" s="71">
        <f t="shared" si="5"/>
        <v>539247</v>
      </c>
      <c r="D85" s="15"/>
      <c r="F85"/>
      <c r="G85"/>
    </row>
    <row r="86" spans="1:7" ht="23.25" customHeight="1">
      <c r="A86" s="47" t="s">
        <v>55</v>
      </c>
      <c r="B86" s="44">
        <v>20</v>
      </c>
      <c r="C86" s="71">
        <f t="shared" si="5"/>
        <v>209653</v>
      </c>
      <c r="D86" s="15"/>
      <c r="F86"/>
      <c r="G86"/>
    </row>
    <row r="87" spans="1:7" ht="23.25" customHeight="1">
      <c r="A87" s="47" t="s">
        <v>56</v>
      </c>
      <c r="B87" s="44">
        <v>59</v>
      </c>
      <c r="C87" s="71">
        <f t="shared" ref="C87:C92" si="6">C97</f>
        <v>517</v>
      </c>
      <c r="D87" s="15"/>
      <c r="F87"/>
      <c r="G87"/>
    </row>
    <row r="88" spans="1:7" ht="23.25" customHeight="1">
      <c r="A88" s="47" t="s">
        <v>57</v>
      </c>
      <c r="B88" s="44"/>
      <c r="C88" s="71">
        <f t="shared" si="6"/>
        <v>67127</v>
      </c>
      <c r="D88" s="15"/>
      <c r="F88"/>
      <c r="G88"/>
    </row>
    <row r="89" spans="1:7" ht="39" customHeight="1">
      <c r="A89" s="138" t="s">
        <v>58</v>
      </c>
      <c r="B89" s="44" t="s">
        <v>59</v>
      </c>
      <c r="C89" s="71">
        <f t="shared" si="6"/>
        <v>24365</v>
      </c>
      <c r="D89" s="15"/>
      <c r="F89"/>
      <c r="G89"/>
    </row>
    <row r="90" spans="1:7" ht="36.75" customHeight="1">
      <c r="A90" s="138" t="s">
        <v>60</v>
      </c>
      <c r="B90" s="44" t="s">
        <v>61</v>
      </c>
      <c r="C90" s="71">
        <f t="shared" si="6"/>
        <v>7618</v>
      </c>
      <c r="D90" s="15"/>
      <c r="F90"/>
      <c r="G90"/>
    </row>
    <row r="91" spans="1:7" ht="36" customHeight="1">
      <c r="A91" s="120" t="s">
        <v>62</v>
      </c>
      <c r="B91" s="44">
        <v>60</v>
      </c>
      <c r="C91" s="71">
        <f t="shared" si="6"/>
        <v>8488</v>
      </c>
      <c r="D91" s="15"/>
      <c r="F91"/>
      <c r="G91"/>
    </row>
    <row r="92" spans="1:7" ht="26.25" customHeight="1">
      <c r="A92" s="47" t="s">
        <v>63</v>
      </c>
      <c r="B92" s="44">
        <v>70</v>
      </c>
      <c r="C92" s="71">
        <f t="shared" si="6"/>
        <v>26656</v>
      </c>
      <c r="D92" s="15"/>
      <c r="F92"/>
      <c r="G92"/>
    </row>
    <row r="93" spans="1:7" ht="23.25" customHeight="1">
      <c r="A93" s="35" t="s">
        <v>72</v>
      </c>
      <c r="B93" s="48">
        <v>66.099999999999994</v>
      </c>
      <c r="C93" s="67">
        <f t="shared" ref="C93:C96" si="7">C103+C112+C120+C127+C133+C140+C148+C156+C163</f>
        <v>808384</v>
      </c>
      <c r="D93" s="15"/>
      <c r="F93"/>
      <c r="G93"/>
    </row>
    <row r="94" spans="1:7" ht="25.5" customHeight="1">
      <c r="A94" s="34" t="s">
        <v>53</v>
      </c>
      <c r="B94" s="35"/>
      <c r="C94" s="67">
        <f t="shared" si="7"/>
        <v>741257</v>
      </c>
      <c r="D94" s="12"/>
      <c r="F94"/>
      <c r="G94"/>
    </row>
    <row r="95" spans="1:7" ht="23.25" customHeight="1">
      <c r="A95" s="49" t="s">
        <v>54</v>
      </c>
      <c r="B95" s="35">
        <v>10</v>
      </c>
      <c r="C95" s="67">
        <f t="shared" si="7"/>
        <v>531467</v>
      </c>
      <c r="D95" s="12"/>
      <c r="F95"/>
      <c r="G95"/>
    </row>
    <row r="96" spans="1:7" ht="24.75" customHeight="1">
      <c r="A96" s="49" t="s">
        <v>55</v>
      </c>
      <c r="B96" s="35">
        <v>20</v>
      </c>
      <c r="C96" s="67">
        <f t="shared" si="7"/>
        <v>209273</v>
      </c>
      <c r="D96" s="12"/>
      <c r="F96"/>
      <c r="G96"/>
    </row>
    <row r="97" spans="1:7" ht="21.75" customHeight="1">
      <c r="A97" s="49" t="s">
        <v>56</v>
      </c>
      <c r="B97" s="35">
        <v>59</v>
      </c>
      <c r="C97" s="67">
        <f>C116+C124+C137+C144+C152+C160+C167</f>
        <v>517</v>
      </c>
      <c r="D97" s="12"/>
      <c r="F97"/>
      <c r="G97"/>
    </row>
    <row r="98" spans="1:7" ht="29.25" customHeight="1">
      <c r="A98" s="49" t="s">
        <v>57</v>
      </c>
      <c r="B98" s="35"/>
      <c r="C98" s="67">
        <f>C107+C117+C125+C131+C138+C145+C153+C161+C168</f>
        <v>67127</v>
      </c>
      <c r="D98" s="12"/>
      <c r="F98"/>
      <c r="G98"/>
    </row>
    <row r="99" spans="1:7" ht="29.25" customHeight="1">
      <c r="A99" s="137" t="s">
        <v>58</v>
      </c>
      <c r="B99" s="35" t="s">
        <v>59</v>
      </c>
      <c r="C99" s="67">
        <f>C108+C154</f>
        <v>24365</v>
      </c>
      <c r="D99" s="12"/>
      <c r="F99"/>
      <c r="G99"/>
    </row>
    <row r="100" spans="1:7" ht="29.25" customHeight="1">
      <c r="A100" s="137" t="s">
        <v>60</v>
      </c>
      <c r="B100" s="35" t="s">
        <v>61</v>
      </c>
      <c r="C100" s="67">
        <f>C109</f>
        <v>7618</v>
      </c>
      <c r="D100" s="12"/>
      <c r="F100"/>
      <c r="G100"/>
    </row>
    <row r="101" spans="1:7" ht="33" customHeight="1">
      <c r="A101" s="118" t="s">
        <v>62</v>
      </c>
      <c r="B101" s="35">
        <v>60</v>
      </c>
      <c r="C101" s="67">
        <f>C110+C118+C146</f>
        <v>8488</v>
      </c>
      <c r="D101" s="12"/>
      <c r="F101"/>
      <c r="G101"/>
    </row>
    <row r="102" spans="1:7" ht="27.75" customHeight="1">
      <c r="A102" s="49" t="s">
        <v>63</v>
      </c>
      <c r="B102" s="35">
        <v>70</v>
      </c>
      <c r="C102" s="67">
        <f>C111+C119+C126+C132+C139+C147+C155+C162+C169</f>
        <v>26656</v>
      </c>
      <c r="D102" s="12"/>
      <c r="F102"/>
      <c r="G102"/>
    </row>
    <row r="103" spans="1:7" ht="30.75" customHeight="1">
      <c r="A103" s="116" t="s">
        <v>73</v>
      </c>
      <c r="B103" s="50">
        <v>66.099999999999994</v>
      </c>
      <c r="C103" s="72">
        <f>C104+C107</f>
        <v>444959</v>
      </c>
      <c r="D103" s="9"/>
      <c r="F103"/>
      <c r="G103"/>
    </row>
    <row r="104" spans="1:7" ht="25.5" customHeight="1">
      <c r="A104" s="30" t="s">
        <v>53</v>
      </c>
      <c r="B104" s="23"/>
      <c r="C104" s="70">
        <f>C105+C106</f>
        <v>427907</v>
      </c>
      <c r="D104" s="9"/>
      <c r="F104"/>
      <c r="G104"/>
    </row>
    <row r="105" spans="1:7" ht="25.5" customHeight="1">
      <c r="A105" s="24" t="s">
        <v>54</v>
      </c>
      <c r="B105" s="23">
        <v>10</v>
      </c>
      <c r="C105" s="65">
        <v>290735</v>
      </c>
      <c r="D105" s="6"/>
      <c r="F105"/>
      <c r="G105"/>
    </row>
    <row r="106" spans="1:7" ht="23.25" customHeight="1">
      <c r="A106" s="24" t="s">
        <v>74</v>
      </c>
      <c r="B106" s="23">
        <v>20</v>
      </c>
      <c r="C106" s="65">
        <v>137172</v>
      </c>
      <c r="D106" s="16"/>
      <c r="E106" s="1"/>
      <c r="F106"/>
    </row>
    <row r="107" spans="1:7" ht="26.25" customHeight="1">
      <c r="A107" s="24" t="s">
        <v>57</v>
      </c>
      <c r="B107" s="23"/>
      <c r="C107" s="70">
        <f>C108+C109+C110+C111</f>
        <v>17052</v>
      </c>
      <c r="D107" s="16"/>
      <c r="F107"/>
      <c r="G107"/>
    </row>
    <row r="108" spans="1:7" ht="33" customHeight="1">
      <c r="A108" s="134" t="s">
        <v>58</v>
      </c>
      <c r="B108" s="23" t="s">
        <v>59</v>
      </c>
      <c r="C108" s="133">
        <v>3689</v>
      </c>
      <c r="D108" s="16"/>
      <c r="F108"/>
      <c r="G108"/>
    </row>
    <row r="109" spans="1:7" ht="26.25" customHeight="1">
      <c r="A109" s="134" t="s">
        <v>60</v>
      </c>
      <c r="B109" s="23" t="s">
        <v>61</v>
      </c>
      <c r="C109" s="133">
        <v>7618</v>
      </c>
      <c r="D109" s="16"/>
      <c r="F109"/>
      <c r="G109"/>
    </row>
    <row r="110" spans="1:7" ht="33.75" customHeight="1">
      <c r="A110" s="32" t="s">
        <v>62</v>
      </c>
      <c r="B110" s="23">
        <v>60</v>
      </c>
      <c r="C110" s="65">
        <v>4030</v>
      </c>
      <c r="D110" s="9"/>
    </row>
    <row r="111" spans="1:7" ht="24" customHeight="1">
      <c r="A111" s="24" t="s">
        <v>63</v>
      </c>
      <c r="B111" s="23">
        <v>70</v>
      </c>
      <c r="C111" s="65">
        <v>1715</v>
      </c>
      <c r="D111" s="16"/>
    </row>
    <row r="112" spans="1:7" ht="32.25" customHeight="1">
      <c r="A112" s="117" t="s">
        <v>75</v>
      </c>
      <c r="B112" s="50">
        <v>66.099999999999994</v>
      </c>
      <c r="C112" s="73">
        <f>C113+C117</f>
        <v>137089</v>
      </c>
      <c r="D112" s="5"/>
    </row>
    <row r="113" spans="1:7" ht="22.5" customHeight="1">
      <c r="A113" s="30" t="s">
        <v>53</v>
      </c>
      <c r="B113" s="23"/>
      <c r="C113" s="74">
        <f t="shared" ref="C113" si="8">C114+C115+C116</f>
        <v>117430</v>
      </c>
      <c r="D113" s="5"/>
    </row>
    <row r="114" spans="1:7" ht="21" customHeight="1">
      <c r="A114" s="24" t="s">
        <v>54</v>
      </c>
      <c r="B114" s="23">
        <v>10</v>
      </c>
      <c r="C114" s="65">
        <v>91118</v>
      </c>
      <c r="D114" s="6"/>
    </row>
    <row r="115" spans="1:7" ht="18.75" customHeight="1">
      <c r="A115" s="24" t="s">
        <v>55</v>
      </c>
      <c r="B115" s="23">
        <v>20</v>
      </c>
      <c r="C115" s="65">
        <v>26212</v>
      </c>
      <c r="D115" s="16"/>
      <c r="E115" s="1"/>
    </row>
    <row r="116" spans="1:7" ht="18" customHeight="1">
      <c r="A116" s="24" t="s">
        <v>56</v>
      </c>
      <c r="B116" s="23">
        <v>59</v>
      </c>
      <c r="C116" s="65">
        <v>100</v>
      </c>
      <c r="D116" s="16"/>
    </row>
    <row r="117" spans="1:7" ht="19.5" customHeight="1">
      <c r="A117" s="24" t="s">
        <v>57</v>
      </c>
      <c r="B117" s="23"/>
      <c r="C117" s="70">
        <f>C118+C119</f>
        <v>19659</v>
      </c>
      <c r="D117" s="9"/>
    </row>
    <row r="118" spans="1:7" ht="29.25" customHeight="1">
      <c r="A118" s="134" t="s">
        <v>62</v>
      </c>
      <c r="B118" s="23">
        <v>60</v>
      </c>
      <c r="C118" s="133">
        <v>2911</v>
      </c>
      <c r="D118" s="9"/>
    </row>
    <row r="119" spans="1:7" ht="20.25" customHeight="1">
      <c r="A119" s="24" t="s">
        <v>63</v>
      </c>
      <c r="B119" s="23">
        <v>70</v>
      </c>
      <c r="C119" s="65">
        <v>16748</v>
      </c>
      <c r="D119" s="16"/>
    </row>
    <row r="120" spans="1:7" ht="35.25" customHeight="1">
      <c r="A120" s="116" t="s">
        <v>76</v>
      </c>
      <c r="B120" s="50">
        <v>66.099999999999994</v>
      </c>
      <c r="C120" s="73">
        <f>C121+C125</f>
        <v>30333</v>
      </c>
      <c r="D120" s="5"/>
      <c r="G120" s="2"/>
    </row>
    <row r="121" spans="1:7" ht="18.75" customHeight="1">
      <c r="A121" s="30" t="s">
        <v>53</v>
      </c>
      <c r="B121" s="23"/>
      <c r="C121" s="74">
        <f>C122+C123+C124</f>
        <v>30237</v>
      </c>
      <c r="D121" s="5"/>
    </row>
    <row r="122" spans="1:7" ht="23.25" customHeight="1">
      <c r="A122" s="24" t="s">
        <v>54</v>
      </c>
      <c r="B122" s="23">
        <v>10</v>
      </c>
      <c r="C122" s="65">
        <v>23000</v>
      </c>
      <c r="D122" s="16"/>
    </row>
    <row r="123" spans="1:7" ht="18" customHeight="1">
      <c r="A123" s="24" t="s">
        <v>55</v>
      </c>
      <c r="B123" s="23">
        <v>20</v>
      </c>
      <c r="C123" s="65">
        <v>7167</v>
      </c>
      <c r="D123" s="16"/>
      <c r="E123" s="1"/>
    </row>
    <row r="124" spans="1:7" ht="22.5" customHeight="1">
      <c r="A124" s="24" t="s">
        <v>56</v>
      </c>
      <c r="B124" s="23">
        <v>59</v>
      </c>
      <c r="C124" s="65">
        <v>70</v>
      </c>
      <c r="D124" s="16"/>
      <c r="E124" s="1"/>
    </row>
    <row r="125" spans="1:7" ht="23.25" customHeight="1">
      <c r="A125" s="24" t="s">
        <v>57</v>
      </c>
      <c r="B125" s="23"/>
      <c r="C125" s="70">
        <f t="shared" ref="C125" si="9">C126</f>
        <v>96</v>
      </c>
      <c r="D125" s="10"/>
    </row>
    <row r="126" spans="1:7" ht="20.25" customHeight="1">
      <c r="A126" s="24" t="s">
        <v>63</v>
      </c>
      <c r="B126" s="23">
        <v>70</v>
      </c>
      <c r="C126" s="65">
        <v>96</v>
      </c>
      <c r="D126" s="16"/>
    </row>
    <row r="127" spans="1:7" ht="29.25" customHeight="1">
      <c r="A127" s="116" t="s">
        <v>77</v>
      </c>
      <c r="B127" s="50">
        <v>66.099999999999994</v>
      </c>
      <c r="C127" s="73">
        <f>C128+C131</f>
        <v>16937</v>
      </c>
      <c r="D127" s="5"/>
      <c r="F127"/>
      <c r="G127"/>
    </row>
    <row r="128" spans="1:7" ht="25.5" customHeight="1">
      <c r="A128" s="30" t="s">
        <v>53</v>
      </c>
      <c r="B128" s="23"/>
      <c r="C128" s="74">
        <f>C129+C130</f>
        <v>16816</v>
      </c>
      <c r="D128" s="5"/>
      <c r="F128"/>
      <c r="G128"/>
    </row>
    <row r="129" spans="1:7" ht="21.75" customHeight="1">
      <c r="A129" s="24" t="s">
        <v>54</v>
      </c>
      <c r="B129" s="23">
        <v>10</v>
      </c>
      <c r="C129" s="65">
        <v>14473</v>
      </c>
      <c r="D129" s="16"/>
      <c r="F129"/>
      <c r="G129"/>
    </row>
    <row r="130" spans="1:7" ht="24" customHeight="1">
      <c r="A130" s="24" t="s">
        <v>74</v>
      </c>
      <c r="B130" s="23">
        <v>20</v>
      </c>
      <c r="C130" s="65">
        <v>2343</v>
      </c>
      <c r="D130" s="16"/>
      <c r="F130"/>
      <c r="G130"/>
    </row>
    <row r="131" spans="1:7" ht="21" customHeight="1">
      <c r="A131" s="24" t="s">
        <v>57</v>
      </c>
      <c r="B131" s="23"/>
      <c r="C131" s="70">
        <f t="shared" ref="C131" si="10">C132</f>
        <v>121</v>
      </c>
      <c r="D131" s="10"/>
      <c r="F131"/>
      <c r="G131"/>
    </row>
    <row r="132" spans="1:7" ht="24" customHeight="1">
      <c r="A132" s="24" t="s">
        <v>63</v>
      </c>
      <c r="B132" s="23">
        <v>70</v>
      </c>
      <c r="C132" s="65">
        <v>121</v>
      </c>
      <c r="D132" s="16"/>
      <c r="F132"/>
      <c r="G132"/>
    </row>
    <row r="133" spans="1:7" ht="36.75" customHeight="1">
      <c r="A133" s="124" t="s">
        <v>78</v>
      </c>
      <c r="B133" s="50">
        <v>66.099999999999994</v>
      </c>
      <c r="C133" s="73">
        <f>C134+C138</f>
        <v>26683</v>
      </c>
      <c r="D133" s="5"/>
      <c r="F133"/>
      <c r="G133"/>
    </row>
    <row r="134" spans="1:7" ht="21" customHeight="1">
      <c r="A134" s="30" t="s">
        <v>53</v>
      </c>
      <c r="B134" s="23"/>
      <c r="C134" s="74">
        <f t="shared" ref="C134" si="11">C135+C136+C137</f>
        <v>26292</v>
      </c>
      <c r="D134" s="5"/>
      <c r="F134"/>
      <c r="G134"/>
    </row>
    <row r="135" spans="1:7" ht="18.75" customHeight="1">
      <c r="A135" s="24" t="s">
        <v>54</v>
      </c>
      <c r="B135" s="23">
        <v>10</v>
      </c>
      <c r="C135" s="65">
        <v>19137</v>
      </c>
      <c r="D135" s="16"/>
      <c r="F135"/>
      <c r="G135"/>
    </row>
    <row r="136" spans="1:7" ht="18" customHeight="1">
      <c r="A136" s="24" t="s">
        <v>55</v>
      </c>
      <c r="B136" s="23">
        <v>20</v>
      </c>
      <c r="C136" s="65">
        <v>7080</v>
      </c>
      <c r="D136" s="16"/>
      <c r="F136"/>
    </row>
    <row r="137" spans="1:7" ht="18.75" customHeight="1">
      <c r="A137" s="24" t="s">
        <v>56</v>
      </c>
      <c r="B137" s="23">
        <v>59</v>
      </c>
      <c r="C137" s="65">
        <v>75</v>
      </c>
      <c r="D137" s="16"/>
      <c r="E137" s="1"/>
      <c r="F137"/>
    </row>
    <row r="138" spans="1:7" ht="18.75" customHeight="1">
      <c r="A138" s="24" t="s">
        <v>57</v>
      </c>
      <c r="B138" s="23"/>
      <c r="C138" s="70">
        <f t="shared" ref="C138" si="12">C139</f>
        <v>391</v>
      </c>
      <c r="D138" s="9"/>
      <c r="F138"/>
      <c r="G138"/>
    </row>
    <row r="139" spans="1:7" ht="22.5" customHeight="1">
      <c r="A139" s="24" t="s">
        <v>63</v>
      </c>
      <c r="B139" s="23">
        <v>70</v>
      </c>
      <c r="C139" s="65">
        <v>391</v>
      </c>
      <c r="D139" s="16"/>
      <c r="F139"/>
      <c r="G139"/>
    </row>
    <row r="140" spans="1:7" ht="28.5" customHeight="1">
      <c r="A140" s="116" t="s">
        <v>79</v>
      </c>
      <c r="B140" s="50">
        <v>66.099999999999994</v>
      </c>
      <c r="C140" s="73">
        <f>C141+C145</f>
        <v>38706</v>
      </c>
      <c r="D140" s="5"/>
      <c r="F140"/>
      <c r="G140"/>
    </row>
    <row r="141" spans="1:7" ht="23.25" customHeight="1">
      <c r="A141" s="30" t="s">
        <v>53</v>
      </c>
      <c r="B141" s="23"/>
      <c r="C141" s="74">
        <f>C142+C143+C144</f>
        <v>37144</v>
      </c>
      <c r="D141" s="5"/>
    </row>
    <row r="142" spans="1:7" ht="21.75" customHeight="1">
      <c r="A142" s="24" t="s">
        <v>54</v>
      </c>
      <c r="B142" s="23">
        <v>10</v>
      </c>
      <c r="C142" s="65">
        <v>27736</v>
      </c>
      <c r="D142" s="16"/>
    </row>
    <row r="143" spans="1:7" ht="21.75" customHeight="1">
      <c r="A143" s="24" t="s">
        <v>55</v>
      </c>
      <c r="B143" s="23">
        <v>20</v>
      </c>
      <c r="C143" s="65">
        <v>9406</v>
      </c>
      <c r="D143" s="16"/>
    </row>
    <row r="144" spans="1:7" ht="19.5" customHeight="1">
      <c r="A144" s="24" t="s">
        <v>56</v>
      </c>
      <c r="B144" s="23">
        <v>59</v>
      </c>
      <c r="C144" s="65">
        <v>2</v>
      </c>
      <c r="D144" s="16"/>
      <c r="E144" s="1"/>
    </row>
    <row r="145" spans="1:7" ht="25.5" customHeight="1">
      <c r="A145" s="24" t="s">
        <v>57</v>
      </c>
      <c r="B145" s="23"/>
      <c r="C145" s="70">
        <f>C146+C147</f>
        <v>1562</v>
      </c>
      <c r="D145" s="9"/>
    </row>
    <row r="146" spans="1:7" ht="32.25" customHeight="1">
      <c r="A146" s="32" t="s">
        <v>62</v>
      </c>
      <c r="B146" s="23">
        <v>60</v>
      </c>
      <c r="C146" s="65">
        <v>1547</v>
      </c>
      <c r="D146" s="9"/>
    </row>
    <row r="147" spans="1:7" ht="21.75" customHeight="1">
      <c r="A147" s="24" t="s">
        <v>63</v>
      </c>
      <c r="B147" s="23">
        <v>70</v>
      </c>
      <c r="C147" s="65">
        <v>15</v>
      </c>
      <c r="D147" s="16"/>
    </row>
    <row r="148" spans="1:7" ht="31.5" customHeight="1">
      <c r="A148" s="116" t="s">
        <v>80</v>
      </c>
      <c r="B148" s="50">
        <v>66.099999999999994</v>
      </c>
      <c r="C148" s="73">
        <f>C149+C153</f>
        <v>47270</v>
      </c>
      <c r="D148" s="5"/>
      <c r="G148" s="2"/>
    </row>
    <row r="149" spans="1:7" ht="22.5" customHeight="1">
      <c r="A149" s="30" t="s">
        <v>53</v>
      </c>
      <c r="B149" s="23"/>
      <c r="C149" s="74">
        <f>C150+C151+C152</f>
        <v>22374</v>
      </c>
      <c r="D149" s="5"/>
    </row>
    <row r="150" spans="1:7" ht="23.25" customHeight="1">
      <c r="A150" s="24" t="s">
        <v>54</v>
      </c>
      <c r="B150" s="23">
        <v>10</v>
      </c>
      <c r="C150" s="65">
        <v>15500</v>
      </c>
      <c r="D150" s="16"/>
    </row>
    <row r="151" spans="1:7" ht="25.5" customHeight="1">
      <c r="A151" s="24" t="s">
        <v>55</v>
      </c>
      <c r="B151" s="23">
        <v>20</v>
      </c>
      <c r="C151" s="65">
        <v>6794</v>
      </c>
      <c r="D151" s="16"/>
    </row>
    <row r="152" spans="1:7" ht="21" customHeight="1">
      <c r="A152" s="24" t="s">
        <v>70</v>
      </c>
      <c r="B152" s="23">
        <v>59</v>
      </c>
      <c r="C152" s="65">
        <v>80</v>
      </c>
      <c r="D152" s="16"/>
      <c r="E152" s="1"/>
    </row>
    <row r="153" spans="1:7" ht="23.25" customHeight="1">
      <c r="A153" s="24" t="s">
        <v>57</v>
      </c>
      <c r="B153" s="23"/>
      <c r="C153" s="70">
        <f>C154+C155</f>
        <v>24896</v>
      </c>
      <c r="D153" s="10"/>
    </row>
    <row r="154" spans="1:7" ht="32.25" customHeight="1">
      <c r="A154" s="134" t="s">
        <v>58</v>
      </c>
      <c r="B154" s="23" t="s">
        <v>59</v>
      </c>
      <c r="C154" s="133">
        <v>20676</v>
      </c>
      <c r="D154" s="10"/>
    </row>
    <row r="155" spans="1:7" ht="24" customHeight="1">
      <c r="A155" s="24" t="s">
        <v>63</v>
      </c>
      <c r="B155" s="23">
        <v>70</v>
      </c>
      <c r="C155" s="65">
        <v>4220</v>
      </c>
      <c r="D155" s="16"/>
    </row>
    <row r="156" spans="1:7" ht="27.75" customHeight="1">
      <c r="A156" s="116" t="s">
        <v>81</v>
      </c>
      <c r="B156" s="50">
        <v>66.099999999999994</v>
      </c>
      <c r="C156" s="72">
        <f>C157+C161</f>
        <v>42492</v>
      </c>
      <c r="D156" s="9"/>
    </row>
    <row r="157" spans="1:7" ht="27" customHeight="1">
      <c r="A157" s="30" t="s">
        <v>53</v>
      </c>
      <c r="B157" s="23"/>
      <c r="C157" s="70">
        <f>C158+C159+C160</f>
        <v>39142</v>
      </c>
      <c r="D157" s="9"/>
      <c r="E157" s="1"/>
    </row>
    <row r="158" spans="1:7" ht="24.75" customHeight="1">
      <c r="A158" s="24" t="s">
        <v>54</v>
      </c>
      <c r="B158" s="23">
        <v>10</v>
      </c>
      <c r="C158" s="65">
        <v>32056</v>
      </c>
      <c r="D158" s="16"/>
    </row>
    <row r="159" spans="1:7" ht="24" customHeight="1">
      <c r="A159" s="42" t="s">
        <v>55</v>
      </c>
      <c r="B159" s="43">
        <v>20</v>
      </c>
      <c r="C159" s="79">
        <v>6926</v>
      </c>
      <c r="D159" s="16"/>
      <c r="F159"/>
      <c r="G159"/>
    </row>
    <row r="160" spans="1:7" ht="23.25" customHeight="1">
      <c r="A160" s="24" t="s">
        <v>56</v>
      </c>
      <c r="B160" s="23">
        <v>59</v>
      </c>
      <c r="C160" s="79">
        <v>160</v>
      </c>
      <c r="D160" s="16"/>
      <c r="F160"/>
      <c r="G160"/>
    </row>
    <row r="161" spans="1:7" ht="23.25" customHeight="1">
      <c r="A161" s="24" t="s">
        <v>57</v>
      </c>
      <c r="B161" s="23"/>
      <c r="C161" s="70">
        <f t="shared" ref="C161" si="13">C162</f>
        <v>3350</v>
      </c>
      <c r="D161" s="10"/>
      <c r="F161"/>
      <c r="G161"/>
    </row>
    <row r="162" spans="1:7" ht="24" customHeight="1">
      <c r="A162" s="24" t="s">
        <v>63</v>
      </c>
      <c r="B162" s="23">
        <v>70</v>
      </c>
      <c r="C162" s="65">
        <v>3350</v>
      </c>
      <c r="D162" s="16"/>
      <c r="F162"/>
      <c r="G162"/>
    </row>
    <row r="163" spans="1:7" ht="30" customHeight="1">
      <c r="A163" s="127" t="s">
        <v>82</v>
      </c>
      <c r="B163" s="50">
        <v>66.099999999999994</v>
      </c>
      <c r="C163" s="81">
        <f>C164+C168</f>
        <v>23915</v>
      </c>
      <c r="D163" s="17"/>
      <c r="F163"/>
      <c r="G163"/>
    </row>
    <row r="164" spans="1:7" ht="27.75" customHeight="1">
      <c r="A164" s="30" t="s">
        <v>53</v>
      </c>
      <c r="B164" s="23"/>
      <c r="C164" s="70">
        <f>C165+C166+C167</f>
        <v>23915</v>
      </c>
      <c r="D164" s="10"/>
      <c r="E164" s="1"/>
      <c r="F164"/>
    </row>
    <row r="165" spans="1:7" ht="19.5" customHeight="1">
      <c r="A165" s="24" t="s">
        <v>54</v>
      </c>
      <c r="B165" s="23">
        <v>10</v>
      </c>
      <c r="C165" s="65">
        <v>17712</v>
      </c>
      <c r="D165" s="16"/>
      <c r="F165" s="3"/>
      <c r="G165"/>
    </row>
    <row r="166" spans="1:7" ht="24" customHeight="1">
      <c r="A166" s="24" t="s">
        <v>55</v>
      </c>
      <c r="B166" s="23">
        <v>20</v>
      </c>
      <c r="C166" s="65">
        <v>6173</v>
      </c>
      <c r="D166" s="16"/>
      <c r="F166"/>
      <c r="G166"/>
    </row>
    <row r="167" spans="1:7" ht="24" customHeight="1">
      <c r="A167" s="24" t="s">
        <v>56</v>
      </c>
      <c r="B167" s="23">
        <v>59</v>
      </c>
      <c r="C167" s="65">
        <v>30</v>
      </c>
      <c r="D167" s="16"/>
      <c r="F167"/>
      <c r="G167"/>
    </row>
    <row r="168" spans="1:7" ht="23.25" customHeight="1">
      <c r="A168" s="24" t="s">
        <v>57</v>
      </c>
      <c r="B168" s="23"/>
      <c r="C168" s="70">
        <f t="shared" ref="C168" si="14">C169</f>
        <v>0</v>
      </c>
      <c r="D168" s="10"/>
      <c r="F168"/>
      <c r="G168"/>
    </row>
    <row r="169" spans="1:7" ht="21.75" customHeight="1">
      <c r="A169" s="24" t="s">
        <v>63</v>
      </c>
      <c r="B169" s="23">
        <v>70</v>
      </c>
      <c r="C169" s="65">
        <v>0</v>
      </c>
      <c r="D169" s="16"/>
      <c r="F169"/>
      <c r="G169"/>
    </row>
    <row r="170" spans="1:7" ht="25.5" customHeight="1">
      <c r="A170" s="40" t="s">
        <v>83</v>
      </c>
      <c r="B170" s="126">
        <v>66.099999999999994</v>
      </c>
      <c r="C170" s="69">
        <f t="shared" ref="C170:C173" si="15">C174+C178+C182+C186+C190</f>
        <v>8160</v>
      </c>
      <c r="D170" s="16"/>
      <c r="F170"/>
      <c r="G170"/>
    </row>
    <row r="171" spans="1:7" ht="27" customHeight="1">
      <c r="A171" s="51" t="s">
        <v>53</v>
      </c>
      <c r="B171" s="41"/>
      <c r="C171" s="69">
        <f t="shared" si="15"/>
        <v>8160</v>
      </c>
      <c r="D171" s="16"/>
      <c r="F171"/>
      <c r="G171"/>
    </row>
    <row r="172" spans="1:7" ht="24.75" customHeight="1">
      <c r="A172" s="52" t="s">
        <v>54</v>
      </c>
      <c r="B172" s="41">
        <v>10</v>
      </c>
      <c r="C172" s="69">
        <f t="shared" si="15"/>
        <v>7780</v>
      </c>
      <c r="D172" s="16"/>
      <c r="F172"/>
      <c r="G172"/>
    </row>
    <row r="173" spans="1:7" ht="26.25" customHeight="1">
      <c r="A173" s="52" t="s">
        <v>55</v>
      </c>
      <c r="B173" s="41">
        <v>20</v>
      </c>
      <c r="C173" s="69">
        <f t="shared" si="15"/>
        <v>380</v>
      </c>
      <c r="D173" s="16"/>
      <c r="F173"/>
      <c r="G173"/>
    </row>
    <row r="174" spans="1:7" ht="30.75" customHeight="1">
      <c r="A174" s="116" t="s">
        <v>84</v>
      </c>
      <c r="B174" s="50">
        <v>66.099999999999994</v>
      </c>
      <c r="C174" s="77">
        <f>C175</f>
        <v>2000</v>
      </c>
      <c r="D174" s="16"/>
      <c r="F174"/>
      <c r="G174"/>
    </row>
    <row r="175" spans="1:7" ht="25.5" customHeight="1">
      <c r="A175" s="30" t="s">
        <v>53</v>
      </c>
      <c r="B175" s="23"/>
      <c r="C175" s="70">
        <f>C176+C177</f>
        <v>2000</v>
      </c>
      <c r="D175" s="16"/>
      <c r="F175"/>
      <c r="G175"/>
    </row>
    <row r="176" spans="1:7" ht="23.25" customHeight="1">
      <c r="A176" s="24" t="s">
        <v>54</v>
      </c>
      <c r="B176" s="23">
        <v>10</v>
      </c>
      <c r="C176" s="65">
        <v>1935</v>
      </c>
      <c r="D176" s="16"/>
      <c r="F176"/>
      <c r="G176"/>
    </row>
    <row r="177" spans="1:7" ht="24.75" customHeight="1">
      <c r="A177" s="24" t="s">
        <v>55</v>
      </c>
      <c r="B177" s="23">
        <v>20</v>
      </c>
      <c r="C177" s="65">
        <v>65</v>
      </c>
      <c r="D177" s="16"/>
      <c r="F177"/>
      <c r="G177"/>
    </row>
    <row r="178" spans="1:7" ht="32.25" customHeight="1">
      <c r="A178" s="116" t="s">
        <v>85</v>
      </c>
      <c r="B178" s="50">
        <v>66.099999999999994</v>
      </c>
      <c r="C178" s="77">
        <f>C179</f>
        <v>850</v>
      </c>
      <c r="D178" s="16"/>
      <c r="F178"/>
      <c r="G178"/>
    </row>
    <row r="179" spans="1:7" ht="21.75" customHeight="1">
      <c r="A179" s="30" t="s">
        <v>53</v>
      </c>
      <c r="B179" s="23"/>
      <c r="C179" s="70">
        <f>C180+C181</f>
        <v>850</v>
      </c>
      <c r="D179" s="16"/>
      <c r="F179"/>
      <c r="G179"/>
    </row>
    <row r="180" spans="1:7" ht="21.75" customHeight="1">
      <c r="A180" s="24" t="s">
        <v>54</v>
      </c>
      <c r="B180" s="23">
        <v>10</v>
      </c>
      <c r="C180" s="65">
        <v>800</v>
      </c>
      <c r="D180" s="16"/>
      <c r="F180"/>
      <c r="G180"/>
    </row>
    <row r="181" spans="1:7" ht="23.25" customHeight="1">
      <c r="A181" s="24" t="s">
        <v>55</v>
      </c>
      <c r="B181" s="23">
        <v>20</v>
      </c>
      <c r="C181" s="65">
        <v>50</v>
      </c>
      <c r="D181" s="16"/>
      <c r="F181"/>
      <c r="G181"/>
    </row>
    <row r="182" spans="1:7" ht="21.75" customHeight="1">
      <c r="A182" s="116" t="s">
        <v>86</v>
      </c>
      <c r="B182" s="50">
        <v>66.099999999999994</v>
      </c>
      <c r="C182" s="77">
        <f>C183</f>
        <v>3010</v>
      </c>
      <c r="D182" s="16"/>
      <c r="F182"/>
      <c r="G182"/>
    </row>
    <row r="183" spans="1:7" ht="26.25" customHeight="1">
      <c r="A183" s="30" t="s">
        <v>53</v>
      </c>
      <c r="B183" s="23"/>
      <c r="C183" s="70">
        <f>C184+C185</f>
        <v>3010</v>
      </c>
      <c r="D183" s="16"/>
      <c r="F183"/>
      <c r="G183"/>
    </row>
    <row r="184" spans="1:7" ht="22.5" customHeight="1">
      <c r="A184" s="24" t="s">
        <v>54</v>
      </c>
      <c r="B184" s="23">
        <v>10</v>
      </c>
      <c r="C184" s="65">
        <v>2830</v>
      </c>
      <c r="D184" s="16"/>
      <c r="F184"/>
      <c r="G184"/>
    </row>
    <row r="185" spans="1:7" ht="24.75" customHeight="1">
      <c r="A185" s="24" t="s">
        <v>55</v>
      </c>
      <c r="B185" s="23">
        <v>20</v>
      </c>
      <c r="C185" s="65">
        <v>180</v>
      </c>
      <c r="D185" s="16"/>
      <c r="F185"/>
      <c r="G185"/>
    </row>
    <row r="186" spans="1:7" ht="27.75" customHeight="1">
      <c r="A186" s="128" t="s">
        <v>87</v>
      </c>
      <c r="B186" s="50">
        <v>66.099999999999994</v>
      </c>
      <c r="C186" s="77">
        <f>C187</f>
        <v>985</v>
      </c>
      <c r="D186" s="16"/>
      <c r="F186"/>
      <c r="G186"/>
    </row>
    <row r="187" spans="1:7" ht="24" customHeight="1">
      <c r="A187" s="30" t="s">
        <v>53</v>
      </c>
      <c r="B187" s="23"/>
      <c r="C187" s="70">
        <f>C188+C189</f>
        <v>985</v>
      </c>
      <c r="D187" s="16"/>
      <c r="F187"/>
      <c r="G187"/>
    </row>
    <row r="188" spans="1:7" ht="23.25" customHeight="1">
      <c r="A188" s="24" t="s">
        <v>54</v>
      </c>
      <c r="B188" s="23">
        <v>10</v>
      </c>
      <c r="C188" s="65">
        <v>950</v>
      </c>
      <c r="D188" s="16"/>
      <c r="F188"/>
      <c r="G188"/>
    </row>
    <row r="189" spans="1:7" ht="24" customHeight="1">
      <c r="A189" s="24" t="s">
        <v>55</v>
      </c>
      <c r="B189" s="23">
        <v>20</v>
      </c>
      <c r="C189" s="65">
        <v>35</v>
      </c>
      <c r="D189" s="16"/>
      <c r="F189"/>
      <c r="G189"/>
    </row>
    <row r="190" spans="1:7" ht="19.5" customHeight="1">
      <c r="A190" s="128" t="s">
        <v>88</v>
      </c>
      <c r="B190" s="50">
        <v>66.099999999999994</v>
      </c>
      <c r="C190" s="77">
        <f>C191</f>
        <v>1315</v>
      </c>
      <c r="D190" s="16"/>
      <c r="F190"/>
      <c r="G190"/>
    </row>
    <row r="191" spans="1:7" ht="24.75" customHeight="1">
      <c r="A191" s="30" t="s">
        <v>53</v>
      </c>
      <c r="B191" s="23"/>
      <c r="C191" s="70">
        <f>C192+C193</f>
        <v>1315</v>
      </c>
      <c r="D191" s="16"/>
      <c r="F191"/>
      <c r="G191"/>
    </row>
    <row r="192" spans="1:7" ht="25.5" customHeight="1">
      <c r="A192" s="24" t="s">
        <v>54</v>
      </c>
      <c r="B192" s="23">
        <v>10</v>
      </c>
      <c r="C192" s="65">
        <v>1265</v>
      </c>
      <c r="D192" s="16"/>
      <c r="F192"/>
      <c r="G192"/>
    </row>
    <row r="193" spans="1:7" ht="28.5" customHeight="1">
      <c r="A193" s="24" t="s">
        <v>55</v>
      </c>
      <c r="B193" s="23">
        <v>20</v>
      </c>
      <c r="C193" s="65">
        <v>50</v>
      </c>
      <c r="D193" s="16"/>
      <c r="F193"/>
      <c r="G193"/>
    </row>
    <row r="194" spans="1:7" ht="28.5" customHeight="1">
      <c r="A194" s="40" t="s">
        <v>89</v>
      </c>
      <c r="B194" s="41" t="s">
        <v>90</v>
      </c>
      <c r="C194" s="69">
        <f>C201+C208+C221+C228</f>
        <v>107187</v>
      </c>
      <c r="D194" s="12"/>
      <c r="F194"/>
      <c r="G194"/>
    </row>
    <row r="195" spans="1:7" ht="27" customHeight="1">
      <c r="A195" s="51" t="s">
        <v>53</v>
      </c>
      <c r="B195" s="41"/>
      <c r="C195" s="69">
        <f>C202+C209+C222+C229</f>
        <v>45110</v>
      </c>
      <c r="D195" s="12"/>
      <c r="F195"/>
      <c r="G195"/>
    </row>
    <row r="196" spans="1:7" ht="25.5" customHeight="1">
      <c r="A196" s="52" t="s">
        <v>54</v>
      </c>
      <c r="B196" s="41">
        <v>10</v>
      </c>
      <c r="C196" s="69">
        <f>C203+C210+C223+C230</f>
        <v>28944</v>
      </c>
      <c r="D196" s="12"/>
      <c r="F196"/>
      <c r="G196"/>
    </row>
    <row r="197" spans="1:7" ht="24.75" customHeight="1">
      <c r="A197" s="52" t="s">
        <v>55</v>
      </c>
      <c r="B197" s="41">
        <v>20</v>
      </c>
      <c r="C197" s="69">
        <f>C204+C211+C224+C231</f>
        <v>15736</v>
      </c>
      <c r="D197" s="12"/>
      <c r="F197"/>
      <c r="G197"/>
    </row>
    <row r="198" spans="1:7" ht="24" customHeight="1">
      <c r="A198" s="52" t="s">
        <v>56</v>
      </c>
      <c r="B198" s="41">
        <v>59</v>
      </c>
      <c r="C198" s="69">
        <f>C212+C225+C232+C205</f>
        <v>430</v>
      </c>
      <c r="D198" s="12"/>
      <c r="F198"/>
      <c r="G198"/>
    </row>
    <row r="199" spans="1:7" ht="22.5" customHeight="1">
      <c r="A199" s="52" t="s">
        <v>57</v>
      </c>
      <c r="B199" s="41"/>
      <c r="C199" s="69">
        <f>C213+C226+C233+C206</f>
        <v>62077</v>
      </c>
      <c r="D199" s="12"/>
      <c r="F199"/>
      <c r="G199"/>
    </row>
    <row r="200" spans="1:7" ht="25.5" customHeight="1">
      <c r="A200" s="52" t="s">
        <v>63</v>
      </c>
      <c r="B200" s="41">
        <v>70</v>
      </c>
      <c r="C200" s="69">
        <f>C207+C214+C227+C234</f>
        <v>62077</v>
      </c>
      <c r="D200" s="12"/>
      <c r="F200"/>
      <c r="G200"/>
    </row>
    <row r="201" spans="1:7" s="1" customFormat="1" ht="21" customHeight="1">
      <c r="A201" s="129" t="s">
        <v>91</v>
      </c>
      <c r="B201" s="94" t="s">
        <v>90</v>
      </c>
      <c r="C201" s="96">
        <f>C202+C206</f>
        <v>10129</v>
      </c>
      <c r="D201" s="92"/>
    </row>
    <row r="202" spans="1:7" s="1" customFormat="1" ht="21.75" customHeight="1">
      <c r="A202" s="85" t="s">
        <v>53</v>
      </c>
      <c r="B202" s="86"/>
      <c r="C202" s="97">
        <f>C203+C204+C205</f>
        <v>8504</v>
      </c>
      <c r="D202" s="92"/>
    </row>
    <row r="203" spans="1:7" s="1" customFormat="1" ht="20.25" customHeight="1">
      <c r="A203" s="87" t="s">
        <v>54</v>
      </c>
      <c r="B203" s="86">
        <v>10</v>
      </c>
      <c r="C203" s="98">
        <v>5524</v>
      </c>
      <c r="D203" s="92"/>
    </row>
    <row r="204" spans="1:7" s="1" customFormat="1" ht="21" customHeight="1">
      <c r="A204" s="87" t="s">
        <v>55</v>
      </c>
      <c r="B204" s="86">
        <v>20</v>
      </c>
      <c r="C204" s="78">
        <v>2950</v>
      </c>
      <c r="D204" s="93"/>
    </row>
    <row r="205" spans="1:7" s="1" customFormat="1" ht="21" customHeight="1">
      <c r="A205" s="55" t="s">
        <v>56</v>
      </c>
      <c r="B205" s="54">
        <v>59</v>
      </c>
      <c r="C205" s="78">
        <v>30</v>
      </c>
      <c r="D205" s="93"/>
    </row>
    <row r="206" spans="1:7" s="1" customFormat="1" ht="21" customHeight="1">
      <c r="A206" s="87" t="s">
        <v>57</v>
      </c>
      <c r="B206" s="86"/>
      <c r="C206" s="95">
        <f>C207</f>
        <v>1625</v>
      </c>
      <c r="D206" s="93"/>
    </row>
    <row r="207" spans="1:7" s="1" customFormat="1" ht="21" customHeight="1">
      <c r="A207" s="87" t="s">
        <v>63</v>
      </c>
      <c r="B207" s="86">
        <v>70</v>
      </c>
      <c r="C207" s="78">
        <v>1625</v>
      </c>
      <c r="D207" s="93"/>
    </row>
    <row r="208" spans="1:7" ht="27" customHeight="1">
      <c r="A208" s="116" t="s">
        <v>92</v>
      </c>
      <c r="B208" s="53" t="s">
        <v>90</v>
      </c>
      <c r="C208" s="73">
        <f>C209+C213</f>
        <v>13656</v>
      </c>
      <c r="D208" s="5"/>
      <c r="F208"/>
      <c r="G208"/>
    </row>
    <row r="209" spans="1:7" ht="21" customHeight="1">
      <c r="A209" s="30" t="s">
        <v>53</v>
      </c>
      <c r="B209" s="23"/>
      <c r="C209" s="74">
        <f>C210+C211+C212</f>
        <v>13650</v>
      </c>
      <c r="D209" s="5"/>
      <c r="F209"/>
      <c r="G209"/>
    </row>
    <row r="210" spans="1:7" ht="20.25" customHeight="1">
      <c r="A210" s="24" t="s">
        <v>54</v>
      </c>
      <c r="B210" s="23">
        <v>10</v>
      </c>
      <c r="C210" s="75">
        <v>7000</v>
      </c>
      <c r="D210" s="5"/>
      <c r="F210"/>
      <c r="G210"/>
    </row>
    <row r="211" spans="1:7" ht="21.75" customHeight="1">
      <c r="A211" s="24" t="s">
        <v>55</v>
      </c>
      <c r="B211" s="23">
        <v>20</v>
      </c>
      <c r="C211" s="65">
        <v>6490</v>
      </c>
      <c r="D211" s="6"/>
      <c r="F211"/>
      <c r="G211"/>
    </row>
    <row r="212" spans="1:7" ht="21.75" customHeight="1">
      <c r="A212" s="55" t="s">
        <v>56</v>
      </c>
      <c r="B212" s="54">
        <v>59</v>
      </c>
      <c r="C212" s="65">
        <v>160</v>
      </c>
      <c r="D212" s="6"/>
      <c r="F212"/>
      <c r="G212"/>
    </row>
    <row r="213" spans="1:7" ht="21" customHeight="1">
      <c r="A213" s="24" t="s">
        <v>57</v>
      </c>
      <c r="B213" s="23"/>
      <c r="C213" s="70">
        <f>C214</f>
        <v>6</v>
      </c>
      <c r="D213" s="6"/>
      <c r="F213"/>
      <c r="G213"/>
    </row>
    <row r="214" spans="1:7" ht="20.25" customHeight="1">
      <c r="A214" s="24" t="s">
        <v>63</v>
      </c>
      <c r="B214" s="23">
        <v>70</v>
      </c>
      <c r="C214" s="65">
        <v>6</v>
      </c>
      <c r="D214" s="6"/>
      <c r="F214"/>
      <c r="G214"/>
    </row>
    <row r="215" spans="1:7" ht="54" hidden="1" customHeight="1">
      <c r="A215" s="99" t="s">
        <v>93</v>
      </c>
      <c r="B215" s="23"/>
      <c r="C215" s="70">
        <f>C216+C219</f>
        <v>0</v>
      </c>
      <c r="D215" s="6"/>
      <c r="F215"/>
      <c r="G215"/>
    </row>
    <row r="216" spans="1:7" ht="20.25" hidden="1" customHeight="1">
      <c r="A216" s="30" t="s">
        <v>53</v>
      </c>
      <c r="B216" s="23"/>
      <c r="C216" s="65">
        <f>C217+C218</f>
        <v>0</v>
      </c>
      <c r="D216" s="6"/>
      <c r="F216"/>
      <c r="G216"/>
    </row>
    <row r="217" spans="1:7" ht="20.25" hidden="1" customHeight="1">
      <c r="A217" s="24" t="s">
        <v>54</v>
      </c>
      <c r="B217" s="23">
        <v>10</v>
      </c>
      <c r="C217" s="65"/>
      <c r="D217" s="6"/>
      <c r="F217"/>
      <c r="G217"/>
    </row>
    <row r="218" spans="1:7" ht="20.25" hidden="1" customHeight="1">
      <c r="A218" s="24" t="s">
        <v>55</v>
      </c>
      <c r="B218" s="23">
        <v>20</v>
      </c>
      <c r="C218" s="65"/>
      <c r="D218" s="6"/>
      <c r="F218"/>
      <c r="G218"/>
    </row>
    <row r="219" spans="1:7" ht="20.25" hidden="1" customHeight="1">
      <c r="A219" s="24" t="s">
        <v>57</v>
      </c>
      <c r="B219" s="23"/>
      <c r="C219" s="65">
        <f>C220</f>
        <v>0</v>
      </c>
      <c r="D219" s="6"/>
      <c r="F219"/>
      <c r="G219"/>
    </row>
    <row r="220" spans="1:7" ht="20.25" hidden="1" customHeight="1">
      <c r="A220" s="24" t="s">
        <v>63</v>
      </c>
      <c r="B220" s="23">
        <v>70</v>
      </c>
      <c r="C220" s="65"/>
      <c r="D220" s="6"/>
      <c r="F220"/>
      <c r="G220"/>
    </row>
    <row r="221" spans="1:7" ht="27.75" customHeight="1">
      <c r="A221" s="116" t="s">
        <v>94</v>
      </c>
      <c r="B221" s="50">
        <v>67.099999999999994</v>
      </c>
      <c r="C221" s="73">
        <f>C222+C226</f>
        <v>73795</v>
      </c>
      <c r="D221" s="5"/>
      <c r="F221"/>
      <c r="G221"/>
    </row>
    <row r="222" spans="1:7" ht="22.5" customHeight="1">
      <c r="A222" s="30" t="s">
        <v>53</v>
      </c>
      <c r="B222" s="23"/>
      <c r="C222" s="74">
        <f>C223+C224+C225</f>
        <v>13416</v>
      </c>
      <c r="D222" s="5"/>
      <c r="F222"/>
      <c r="G222"/>
    </row>
    <row r="223" spans="1:7" ht="22.5" customHeight="1">
      <c r="A223" s="24" t="s">
        <v>54</v>
      </c>
      <c r="B223" s="23">
        <v>10</v>
      </c>
      <c r="C223" s="75">
        <v>10940</v>
      </c>
      <c r="D223" s="5"/>
      <c r="F223"/>
      <c r="G223"/>
    </row>
    <row r="224" spans="1:7" ht="22.5" customHeight="1">
      <c r="A224" s="24" t="s">
        <v>55</v>
      </c>
      <c r="B224" s="23">
        <v>20</v>
      </c>
      <c r="C224" s="65">
        <v>2296</v>
      </c>
      <c r="D224" s="6"/>
      <c r="F224"/>
      <c r="G224"/>
    </row>
    <row r="225" spans="1:7" ht="22.5" customHeight="1">
      <c r="A225" s="55" t="s">
        <v>56</v>
      </c>
      <c r="B225" s="54">
        <v>59</v>
      </c>
      <c r="C225" s="65">
        <v>180</v>
      </c>
      <c r="D225" s="6"/>
      <c r="F225"/>
      <c r="G225"/>
    </row>
    <row r="226" spans="1:7" ht="19.5" customHeight="1">
      <c r="A226" s="24" t="s">
        <v>57</v>
      </c>
      <c r="B226" s="23"/>
      <c r="C226" s="70">
        <f>C227</f>
        <v>60379</v>
      </c>
      <c r="D226" s="6"/>
      <c r="F226"/>
      <c r="G226"/>
    </row>
    <row r="227" spans="1:7" ht="21.75" customHeight="1">
      <c r="A227" s="24" t="s">
        <v>63</v>
      </c>
      <c r="B227" s="23">
        <v>70</v>
      </c>
      <c r="C227" s="65">
        <v>60379</v>
      </c>
      <c r="D227" s="6"/>
      <c r="F227"/>
      <c r="G227"/>
    </row>
    <row r="228" spans="1:7" ht="26.25" customHeight="1">
      <c r="A228" s="116" t="s">
        <v>95</v>
      </c>
      <c r="B228" s="50">
        <v>67.099999999999994</v>
      </c>
      <c r="C228" s="73">
        <f>C229+C233</f>
        <v>9607</v>
      </c>
      <c r="D228" s="5"/>
      <c r="F228"/>
      <c r="G228"/>
    </row>
    <row r="229" spans="1:7" ht="18.75" customHeight="1">
      <c r="A229" s="30" t="s">
        <v>53</v>
      </c>
      <c r="B229" s="23"/>
      <c r="C229" s="74">
        <f>C230+C231+C232</f>
        <v>9540</v>
      </c>
      <c r="D229" s="5"/>
      <c r="F229"/>
      <c r="G229"/>
    </row>
    <row r="230" spans="1:7" ht="18.75" customHeight="1">
      <c r="A230" s="24" t="s">
        <v>54</v>
      </c>
      <c r="B230" s="23">
        <v>10</v>
      </c>
      <c r="C230" s="75">
        <v>5480</v>
      </c>
      <c r="D230" s="5"/>
      <c r="F230"/>
      <c r="G230"/>
    </row>
    <row r="231" spans="1:7" ht="21" customHeight="1">
      <c r="A231" s="24" t="s">
        <v>55</v>
      </c>
      <c r="B231" s="23">
        <v>20</v>
      </c>
      <c r="C231" s="65">
        <v>4000</v>
      </c>
      <c r="D231" s="6"/>
      <c r="F231"/>
      <c r="G231"/>
    </row>
    <row r="232" spans="1:7" ht="21" customHeight="1">
      <c r="A232" s="55" t="s">
        <v>56</v>
      </c>
      <c r="B232" s="54">
        <v>59</v>
      </c>
      <c r="C232" s="65">
        <v>60</v>
      </c>
      <c r="D232" s="6"/>
      <c r="F232"/>
      <c r="G232"/>
    </row>
    <row r="233" spans="1:7" ht="21" customHeight="1">
      <c r="A233" s="24" t="s">
        <v>57</v>
      </c>
      <c r="B233" s="23"/>
      <c r="C233" s="70">
        <f t="shared" ref="C233" si="16">C234</f>
        <v>67</v>
      </c>
      <c r="D233" s="10"/>
      <c r="F233"/>
      <c r="G233"/>
    </row>
    <row r="234" spans="1:7" ht="21" customHeight="1">
      <c r="A234" s="24" t="s">
        <v>63</v>
      </c>
      <c r="B234" s="23">
        <v>70</v>
      </c>
      <c r="C234" s="65">
        <v>67</v>
      </c>
      <c r="D234" s="6"/>
      <c r="F234"/>
      <c r="G234"/>
    </row>
    <row r="235" spans="1:7" ht="29.25" customHeight="1">
      <c r="A235" s="56" t="s">
        <v>96</v>
      </c>
      <c r="B235" s="57">
        <v>68.099999999999994</v>
      </c>
      <c r="C235" s="71">
        <f t="shared" ref="C235:C241" si="17">C242</f>
        <v>28661</v>
      </c>
      <c r="D235" s="12"/>
      <c r="F235"/>
      <c r="G235"/>
    </row>
    <row r="236" spans="1:7" ht="25.5" customHeight="1">
      <c r="A236" s="46" t="s">
        <v>53</v>
      </c>
      <c r="B236" s="44"/>
      <c r="C236" s="71">
        <f t="shared" si="17"/>
        <v>26130</v>
      </c>
      <c r="D236" s="12"/>
      <c r="F236"/>
      <c r="G236"/>
    </row>
    <row r="237" spans="1:7" ht="24.75" customHeight="1">
      <c r="A237" s="47" t="s">
        <v>54</v>
      </c>
      <c r="B237" s="44">
        <v>10</v>
      </c>
      <c r="C237" s="71">
        <f t="shared" si="17"/>
        <v>15530</v>
      </c>
      <c r="D237" s="12"/>
      <c r="F237"/>
      <c r="G237"/>
    </row>
    <row r="238" spans="1:7" ht="23.25" customHeight="1">
      <c r="A238" s="47" t="s">
        <v>55</v>
      </c>
      <c r="B238" s="44">
        <v>20</v>
      </c>
      <c r="C238" s="71">
        <f t="shared" si="17"/>
        <v>10530</v>
      </c>
      <c r="D238" s="12"/>
      <c r="F238"/>
      <c r="G238"/>
    </row>
    <row r="239" spans="1:7" ht="23.25" customHeight="1">
      <c r="A239" s="47" t="s">
        <v>56</v>
      </c>
      <c r="B239" s="44">
        <v>59</v>
      </c>
      <c r="C239" s="71">
        <f t="shared" si="17"/>
        <v>70</v>
      </c>
      <c r="D239" s="12"/>
      <c r="F239"/>
      <c r="G239"/>
    </row>
    <row r="240" spans="1:7" ht="22.5" customHeight="1">
      <c r="A240" s="47" t="s">
        <v>57</v>
      </c>
      <c r="B240" s="44"/>
      <c r="C240" s="71">
        <f t="shared" si="17"/>
        <v>2531</v>
      </c>
      <c r="D240" s="12"/>
      <c r="F240"/>
      <c r="G240"/>
    </row>
    <row r="241" spans="1:7" ht="24" customHeight="1">
      <c r="A241" s="47" t="s">
        <v>63</v>
      </c>
      <c r="B241" s="44">
        <v>70</v>
      </c>
      <c r="C241" s="71">
        <f t="shared" si="17"/>
        <v>2531</v>
      </c>
      <c r="D241" s="12"/>
      <c r="F241"/>
      <c r="G241"/>
    </row>
    <row r="242" spans="1:7" ht="26.25" customHeight="1">
      <c r="A242" s="104" t="s">
        <v>97</v>
      </c>
      <c r="B242" s="105">
        <v>68.099999999999994</v>
      </c>
      <c r="C242" s="106">
        <f>C249+C255+C261+C268+C274</f>
        <v>28661</v>
      </c>
      <c r="D242" s="5"/>
      <c r="G242"/>
    </row>
    <row r="243" spans="1:7" ht="21" customHeight="1">
      <c r="A243" s="107" t="s">
        <v>53</v>
      </c>
      <c r="B243" s="108"/>
      <c r="C243" s="106">
        <f>C250+C256++C262+C269+C275</f>
        <v>26130</v>
      </c>
      <c r="D243" s="5"/>
      <c r="G243"/>
    </row>
    <row r="244" spans="1:7" ht="21" customHeight="1">
      <c r="A244" s="58" t="s">
        <v>54</v>
      </c>
      <c r="B244" s="108">
        <v>10</v>
      </c>
      <c r="C244" s="106">
        <f>C251+C257+C263+C270+C276</f>
        <v>15530</v>
      </c>
      <c r="D244" s="5"/>
      <c r="G244"/>
    </row>
    <row r="245" spans="1:7" ht="17.25" customHeight="1">
      <c r="A245" s="58" t="s">
        <v>55</v>
      </c>
      <c r="B245" s="108">
        <v>20</v>
      </c>
      <c r="C245" s="106">
        <f>C252+C258+C264+C271+C277</f>
        <v>10530</v>
      </c>
      <c r="D245" s="5"/>
      <c r="G245"/>
    </row>
    <row r="246" spans="1:7" ht="17.25" customHeight="1">
      <c r="A246" s="58" t="s">
        <v>56</v>
      </c>
      <c r="B246" s="108">
        <v>59</v>
      </c>
      <c r="C246" s="106">
        <f>C265</f>
        <v>70</v>
      </c>
      <c r="D246" s="5"/>
      <c r="G246"/>
    </row>
    <row r="247" spans="1:7" ht="17.25" customHeight="1">
      <c r="A247" s="58" t="s">
        <v>57</v>
      </c>
      <c r="B247" s="108"/>
      <c r="C247" s="106">
        <f>C259+C266+C253+C272+C278</f>
        <v>2531</v>
      </c>
      <c r="D247" s="5"/>
      <c r="G247"/>
    </row>
    <row r="248" spans="1:7" ht="18.75" customHeight="1">
      <c r="A248" s="58" t="s">
        <v>63</v>
      </c>
      <c r="B248" s="108">
        <v>70</v>
      </c>
      <c r="C248" s="106">
        <f>C260+C267+C254+C273+C279</f>
        <v>2531</v>
      </c>
      <c r="D248" s="5"/>
      <c r="G248"/>
    </row>
    <row r="249" spans="1:7" ht="30.75" customHeight="1">
      <c r="A249" s="116" t="s">
        <v>84</v>
      </c>
      <c r="B249" s="59">
        <v>68.099999999999994</v>
      </c>
      <c r="C249" s="73">
        <f>C250+C253</f>
        <v>6730</v>
      </c>
      <c r="D249" s="5"/>
      <c r="G249"/>
    </row>
    <row r="250" spans="1:7" ht="25.5" customHeight="1">
      <c r="A250" s="30" t="s">
        <v>53</v>
      </c>
      <c r="B250" s="23"/>
      <c r="C250" s="74">
        <f>C251+C252</f>
        <v>6040</v>
      </c>
      <c r="D250" s="5"/>
      <c r="F250"/>
      <c r="G250"/>
    </row>
    <row r="251" spans="1:7" ht="23.25" customHeight="1">
      <c r="A251" s="24" t="s">
        <v>54</v>
      </c>
      <c r="B251" s="23">
        <v>10</v>
      </c>
      <c r="C251" s="75">
        <v>3330</v>
      </c>
      <c r="D251" s="5"/>
      <c r="F251"/>
      <c r="G251"/>
    </row>
    <row r="252" spans="1:7" ht="24.75" customHeight="1">
      <c r="A252" s="24" t="s">
        <v>55</v>
      </c>
      <c r="B252" s="23">
        <v>20</v>
      </c>
      <c r="C252" s="65">
        <v>2710</v>
      </c>
      <c r="D252" s="6"/>
      <c r="F252"/>
      <c r="G252"/>
    </row>
    <row r="253" spans="1:7" ht="24.75" customHeight="1">
      <c r="A253" s="24" t="s">
        <v>57</v>
      </c>
      <c r="B253" s="23"/>
      <c r="C253" s="70">
        <f>C254</f>
        <v>690</v>
      </c>
      <c r="D253" s="6"/>
      <c r="F253"/>
      <c r="G253"/>
    </row>
    <row r="254" spans="1:7" ht="24.75" customHeight="1">
      <c r="A254" s="24" t="s">
        <v>63</v>
      </c>
      <c r="B254" s="23">
        <v>70</v>
      </c>
      <c r="C254" s="65">
        <v>690</v>
      </c>
      <c r="D254" s="6"/>
      <c r="F254"/>
      <c r="G254"/>
    </row>
    <row r="255" spans="1:7" ht="24.75" customHeight="1">
      <c r="A255" s="116" t="s">
        <v>85</v>
      </c>
      <c r="B255" s="59">
        <v>68.099999999999994</v>
      </c>
      <c r="C255" s="73">
        <f>C256+C259</f>
        <v>5087</v>
      </c>
      <c r="D255" s="5"/>
      <c r="F255"/>
      <c r="G255"/>
    </row>
    <row r="256" spans="1:7" ht="21.75" customHeight="1">
      <c r="A256" s="30" t="s">
        <v>53</v>
      </c>
      <c r="B256" s="23"/>
      <c r="C256" s="74">
        <f>C257+C258</f>
        <v>4325</v>
      </c>
      <c r="D256" s="5"/>
      <c r="F256"/>
      <c r="G256"/>
    </row>
    <row r="257" spans="1:7" ht="21.75" customHeight="1">
      <c r="A257" s="24" t="s">
        <v>54</v>
      </c>
      <c r="B257" s="23">
        <v>10</v>
      </c>
      <c r="C257" s="75">
        <v>2100</v>
      </c>
      <c r="D257" s="5"/>
      <c r="F257"/>
      <c r="G257"/>
    </row>
    <row r="258" spans="1:7" ht="21" customHeight="1">
      <c r="A258" s="24" t="s">
        <v>55</v>
      </c>
      <c r="B258" s="23">
        <v>20</v>
      </c>
      <c r="C258" s="65">
        <v>2225</v>
      </c>
      <c r="D258" s="6"/>
      <c r="F258"/>
      <c r="G258"/>
    </row>
    <row r="259" spans="1:7" ht="21" customHeight="1">
      <c r="A259" s="24" t="s">
        <v>57</v>
      </c>
      <c r="B259" s="23"/>
      <c r="C259" s="70">
        <f>C260</f>
        <v>762</v>
      </c>
      <c r="D259" s="6"/>
      <c r="F259"/>
      <c r="G259"/>
    </row>
    <row r="260" spans="1:7" ht="21" customHeight="1">
      <c r="A260" s="24" t="s">
        <v>63</v>
      </c>
      <c r="B260" s="23">
        <v>70</v>
      </c>
      <c r="C260" s="65">
        <v>762</v>
      </c>
      <c r="D260" s="6"/>
      <c r="F260"/>
      <c r="G260"/>
    </row>
    <row r="261" spans="1:7" ht="23.25" customHeight="1">
      <c r="A261" s="116" t="s">
        <v>86</v>
      </c>
      <c r="B261" s="59">
        <v>68.099999999999994</v>
      </c>
      <c r="C261" s="72">
        <f>C262+C266</f>
        <v>8970</v>
      </c>
      <c r="D261" s="9"/>
      <c r="F261"/>
      <c r="G261"/>
    </row>
    <row r="262" spans="1:7" ht="24.75" customHeight="1">
      <c r="A262" s="30" t="s">
        <v>53</v>
      </c>
      <c r="B262" s="23"/>
      <c r="C262" s="70">
        <f>C263+C264+C265</f>
        <v>7970</v>
      </c>
      <c r="D262" s="9"/>
      <c r="F262"/>
      <c r="G262"/>
    </row>
    <row r="263" spans="1:7" ht="21.75" customHeight="1">
      <c r="A263" s="24" t="s">
        <v>54</v>
      </c>
      <c r="B263" s="23">
        <v>10</v>
      </c>
      <c r="C263" s="65">
        <v>5900</v>
      </c>
      <c r="D263" s="9"/>
      <c r="F263"/>
      <c r="G263"/>
    </row>
    <row r="264" spans="1:7" ht="23.25" customHeight="1">
      <c r="A264" s="24" t="s">
        <v>55</v>
      </c>
      <c r="B264" s="23">
        <v>20</v>
      </c>
      <c r="C264" s="76">
        <v>2000</v>
      </c>
      <c r="D264" s="6"/>
      <c r="F264"/>
      <c r="G264"/>
    </row>
    <row r="265" spans="1:7" ht="23.25" customHeight="1">
      <c r="A265" s="55" t="s">
        <v>56</v>
      </c>
      <c r="B265" s="54">
        <v>59</v>
      </c>
      <c r="C265" s="76">
        <v>70</v>
      </c>
      <c r="D265" s="6"/>
      <c r="F265"/>
      <c r="G265"/>
    </row>
    <row r="266" spans="1:7" ht="20.25" customHeight="1">
      <c r="A266" s="24" t="s">
        <v>57</v>
      </c>
      <c r="B266" s="23"/>
      <c r="C266" s="70">
        <f t="shared" ref="C266" si="18">C267</f>
        <v>1000</v>
      </c>
      <c r="D266" s="9"/>
      <c r="F266"/>
      <c r="G266"/>
    </row>
    <row r="267" spans="1:7" ht="22.5" customHeight="1">
      <c r="A267" s="24" t="s">
        <v>63</v>
      </c>
      <c r="B267" s="23">
        <v>70</v>
      </c>
      <c r="C267" s="65">
        <v>1000</v>
      </c>
      <c r="D267" s="6"/>
      <c r="F267"/>
      <c r="G267"/>
    </row>
    <row r="268" spans="1:7" ht="32.25" customHeight="1">
      <c r="A268" s="130" t="s">
        <v>87</v>
      </c>
      <c r="B268" s="83">
        <v>68.099999999999994</v>
      </c>
      <c r="C268" s="84">
        <f>C269+C272</f>
        <v>4270</v>
      </c>
      <c r="D268" s="9"/>
      <c r="F268"/>
      <c r="G268"/>
    </row>
    <row r="269" spans="1:7" ht="25.5" customHeight="1">
      <c r="A269" s="85" t="s">
        <v>53</v>
      </c>
      <c r="B269" s="86"/>
      <c r="C269" s="95">
        <f>C270+C271</f>
        <v>4245</v>
      </c>
      <c r="D269" s="10"/>
      <c r="F269"/>
      <c r="G269"/>
    </row>
    <row r="270" spans="1:7" ht="22.5" customHeight="1">
      <c r="A270" s="87" t="s">
        <v>54</v>
      </c>
      <c r="B270" s="86">
        <v>10</v>
      </c>
      <c r="C270" s="78">
        <v>2100</v>
      </c>
      <c r="D270" s="10"/>
      <c r="F270"/>
      <c r="G270"/>
    </row>
    <row r="271" spans="1:7" ht="26.25" customHeight="1">
      <c r="A271" s="87" t="s">
        <v>55</v>
      </c>
      <c r="B271" s="86">
        <v>20</v>
      </c>
      <c r="C271" s="78">
        <v>2145</v>
      </c>
      <c r="D271" s="6"/>
      <c r="F271"/>
      <c r="G271"/>
    </row>
    <row r="272" spans="1:7" ht="26.25" customHeight="1">
      <c r="A272" s="87" t="s">
        <v>57</v>
      </c>
      <c r="B272" s="86"/>
      <c r="C272" s="136">
        <f>C273</f>
        <v>25</v>
      </c>
      <c r="D272" s="6"/>
      <c r="F272"/>
      <c r="G272"/>
    </row>
    <row r="273" spans="1:7" ht="26.25" customHeight="1">
      <c r="A273" s="87" t="s">
        <v>63</v>
      </c>
      <c r="B273" s="86">
        <v>70</v>
      </c>
      <c r="C273" s="78">
        <v>25</v>
      </c>
      <c r="D273" s="6"/>
      <c r="F273"/>
      <c r="G273"/>
    </row>
    <row r="274" spans="1:7" ht="26.25" customHeight="1">
      <c r="A274" s="128" t="s">
        <v>88</v>
      </c>
      <c r="B274" s="59">
        <v>68.099999999999994</v>
      </c>
      <c r="C274" s="77">
        <f>C275+C278</f>
        <v>3604</v>
      </c>
      <c r="D274" s="9"/>
      <c r="F274"/>
      <c r="G274"/>
    </row>
    <row r="275" spans="1:7" ht="21" customHeight="1">
      <c r="A275" s="30" t="s">
        <v>53</v>
      </c>
      <c r="B275" s="23"/>
      <c r="C275" s="70">
        <f>C276+C277</f>
        <v>3550</v>
      </c>
      <c r="D275" s="10"/>
      <c r="F275"/>
      <c r="G275"/>
    </row>
    <row r="276" spans="1:7" ht="21" customHeight="1">
      <c r="A276" s="24" t="s">
        <v>54</v>
      </c>
      <c r="B276" s="23">
        <v>10</v>
      </c>
      <c r="C276" s="65">
        <v>2100</v>
      </c>
      <c r="D276" s="10"/>
      <c r="F276"/>
      <c r="G276"/>
    </row>
    <row r="277" spans="1:7" ht="21" customHeight="1">
      <c r="A277" s="24" t="s">
        <v>55</v>
      </c>
      <c r="B277" s="23">
        <v>20</v>
      </c>
      <c r="C277" s="65">
        <v>1450</v>
      </c>
      <c r="D277" s="6"/>
      <c r="F277"/>
      <c r="G277"/>
    </row>
    <row r="278" spans="1:7" ht="21" customHeight="1">
      <c r="A278" s="24" t="s">
        <v>57</v>
      </c>
      <c r="B278" s="23"/>
      <c r="C278" s="135">
        <f>C279</f>
        <v>54</v>
      </c>
      <c r="D278" s="6"/>
      <c r="F278"/>
      <c r="G278"/>
    </row>
    <row r="279" spans="1:7" ht="21" customHeight="1">
      <c r="A279" s="24" t="s">
        <v>63</v>
      </c>
      <c r="B279" s="23">
        <v>70</v>
      </c>
      <c r="C279" s="65">
        <v>54</v>
      </c>
      <c r="D279" s="6"/>
      <c r="F279"/>
      <c r="G279"/>
    </row>
    <row r="280" spans="1:7" ht="19.5" customHeight="1">
      <c r="A280" s="60" t="s">
        <v>98</v>
      </c>
      <c r="B280" s="61"/>
      <c r="C280" s="82">
        <f>C38-C60</f>
        <v>-14948</v>
      </c>
      <c r="D280" s="18"/>
      <c r="E280" s="119">
        <v>4518</v>
      </c>
      <c r="F280" s="119">
        <v>10430</v>
      </c>
      <c r="G280" s="119"/>
    </row>
    <row r="281" spans="1:7" ht="18.75" customHeight="1">
      <c r="A281" s="60" t="s">
        <v>99</v>
      </c>
      <c r="B281" s="61"/>
      <c r="C281" s="82">
        <f>C51-C64</f>
        <v>-43271</v>
      </c>
      <c r="D281" s="18"/>
      <c r="E281" s="119">
        <v>17780</v>
      </c>
      <c r="F281" s="119">
        <v>25491</v>
      </c>
      <c r="G281" s="119"/>
    </row>
    <row r="282" spans="1:7" ht="17.25" customHeight="1">
      <c r="A282" s="60" t="s">
        <v>100</v>
      </c>
      <c r="B282" s="24"/>
      <c r="C282" s="82">
        <f>C18-C59</f>
        <v>-58219</v>
      </c>
      <c r="D282" s="19"/>
      <c r="E282" s="119">
        <f>E280+E281</f>
        <v>22298</v>
      </c>
      <c r="F282" s="119">
        <f>F280+F281</f>
        <v>35921</v>
      </c>
      <c r="G282" s="119"/>
    </row>
    <row r="283" spans="1:7" ht="17.25" customHeight="1">
      <c r="A283" s="62"/>
      <c r="C283" s="63"/>
      <c r="D283" s="19"/>
      <c r="F283"/>
      <c r="G283"/>
    </row>
    <row r="284" spans="1:7" ht="17.25" customHeight="1">
      <c r="A284" s="62"/>
      <c r="C284" s="63"/>
      <c r="D284" s="19"/>
      <c r="F284"/>
      <c r="G284"/>
    </row>
    <row r="285" spans="1:7" ht="17.25" customHeight="1">
      <c r="A285" s="62"/>
      <c r="C285" s="63"/>
      <c r="D285" s="19"/>
      <c r="F285"/>
      <c r="G285"/>
    </row>
    <row r="286" spans="1:7" ht="17.25" customHeight="1">
      <c r="A286" s="62"/>
      <c r="C286" s="63"/>
      <c r="D286" s="19"/>
      <c r="F286"/>
      <c r="G286"/>
    </row>
    <row r="287" spans="1:7" ht="17.25" customHeight="1">
      <c r="A287" s="62"/>
      <c r="C287" s="63"/>
      <c r="D287" s="19"/>
      <c r="F287"/>
      <c r="G287"/>
    </row>
    <row r="288" spans="1:7" ht="17.25" customHeight="1">
      <c r="A288" s="62"/>
      <c r="C288" s="63"/>
      <c r="D288" s="19"/>
      <c r="F288"/>
      <c r="G288"/>
    </row>
    <row r="289" spans="1:7" ht="17.25" customHeight="1">
      <c r="A289" s="62"/>
      <c r="C289" s="63"/>
      <c r="D289" s="19"/>
      <c r="F289"/>
      <c r="G289"/>
    </row>
    <row r="290" spans="1:7" ht="17.25" customHeight="1">
      <c r="A290" s="62"/>
      <c r="C290" s="63"/>
      <c r="D290" s="19"/>
      <c r="F290"/>
      <c r="G290"/>
    </row>
    <row r="291" spans="1:7" ht="17.25" customHeight="1">
      <c r="A291" s="62"/>
      <c r="C291" s="63"/>
      <c r="D291" s="19"/>
      <c r="F291"/>
      <c r="G291"/>
    </row>
    <row r="292" spans="1:7" ht="17.25" customHeight="1">
      <c r="A292" s="62"/>
      <c r="C292" s="63"/>
      <c r="D292" s="19"/>
      <c r="F292"/>
      <c r="G292"/>
    </row>
    <row r="293" spans="1:7" ht="17.25" customHeight="1">
      <c r="A293" s="62"/>
      <c r="C293" s="63"/>
      <c r="D293" s="19"/>
      <c r="F293"/>
      <c r="G293"/>
    </row>
    <row r="294" spans="1:7" ht="17.25" customHeight="1">
      <c r="A294" s="62"/>
      <c r="C294" s="63"/>
      <c r="D294" s="19"/>
      <c r="F294"/>
      <c r="G294"/>
    </row>
    <row r="295" spans="1:7" ht="17.25" customHeight="1">
      <c r="A295" s="62"/>
      <c r="C295" s="63"/>
      <c r="D295" s="19"/>
      <c r="F295"/>
      <c r="G295"/>
    </row>
    <row r="296" spans="1:7" ht="17.25" customHeight="1">
      <c r="A296" s="62"/>
      <c r="C296" s="63"/>
      <c r="D296" s="19"/>
      <c r="F296"/>
      <c r="G296"/>
    </row>
    <row r="297" spans="1:7" ht="17.25" customHeight="1">
      <c r="A297" s="62"/>
      <c r="C297" s="63"/>
      <c r="D297" s="19"/>
      <c r="F297"/>
      <c r="G297"/>
    </row>
    <row r="298" spans="1:7" ht="17.25" customHeight="1">
      <c r="A298" s="62"/>
      <c r="C298" s="63"/>
      <c r="D298" s="19"/>
      <c r="F298"/>
      <c r="G298"/>
    </row>
    <row r="299" spans="1:7" ht="17.25" customHeight="1">
      <c r="A299" s="62"/>
      <c r="C299" s="63"/>
      <c r="D299" s="19"/>
      <c r="F299"/>
      <c r="G299"/>
    </row>
    <row r="300" spans="1:7" ht="17.25" customHeight="1">
      <c r="A300" s="62"/>
      <c r="C300" s="63"/>
      <c r="D300" s="19"/>
      <c r="F300"/>
      <c r="G300"/>
    </row>
    <row r="301" spans="1:7" ht="17.25" customHeight="1">
      <c r="A301" s="62"/>
      <c r="C301" s="63"/>
      <c r="D301" s="19"/>
      <c r="F301"/>
      <c r="G301"/>
    </row>
    <row r="302" spans="1:7" ht="17.25" customHeight="1">
      <c r="A302" s="62"/>
      <c r="C302" s="63"/>
      <c r="D302" s="19"/>
      <c r="F302"/>
      <c r="G302"/>
    </row>
    <row r="303" spans="1:7" ht="17.25" customHeight="1">
      <c r="A303" s="62"/>
      <c r="C303" s="63"/>
      <c r="D303" s="19"/>
      <c r="F303"/>
      <c r="G303"/>
    </row>
    <row r="304" spans="1:7" ht="17.25" customHeight="1">
      <c r="A304" s="62"/>
      <c r="C304" s="63"/>
      <c r="D304" s="19"/>
      <c r="F304"/>
      <c r="G304"/>
    </row>
    <row r="305" spans="1:7" ht="17.25" customHeight="1">
      <c r="A305" s="62"/>
      <c r="C305" s="63"/>
      <c r="D305" s="19"/>
      <c r="F305"/>
      <c r="G305"/>
    </row>
    <row r="306" spans="1:7" ht="17.25" customHeight="1">
      <c r="A306" s="62"/>
      <c r="C306" s="63"/>
      <c r="D306" s="19"/>
      <c r="F306"/>
      <c r="G306"/>
    </row>
    <row r="307" spans="1:7" ht="17.25" customHeight="1">
      <c r="A307" s="62"/>
      <c r="C307" s="63"/>
      <c r="D307" s="19"/>
      <c r="F307"/>
      <c r="G307"/>
    </row>
    <row r="308" spans="1:7" ht="17.25" customHeight="1">
      <c r="A308" s="62"/>
      <c r="C308" s="63"/>
      <c r="D308" s="19"/>
      <c r="F308"/>
      <c r="G308"/>
    </row>
    <row r="309" spans="1:7" ht="17.25" customHeight="1">
      <c r="A309" s="62"/>
      <c r="C309" s="63"/>
      <c r="D309" s="19"/>
      <c r="F309"/>
      <c r="G309"/>
    </row>
    <row r="310" spans="1:7" ht="17.25" customHeight="1">
      <c r="A310" s="62"/>
      <c r="C310" s="63"/>
      <c r="D310" s="19"/>
      <c r="F310"/>
      <c r="G310"/>
    </row>
    <row r="311" spans="1:7" ht="17.25" customHeight="1">
      <c r="A311" s="62"/>
      <c r="C311" s="63"/>
      <c r="D311" s="19"/>
      <c r="F311"/>
      <c r="G311"/>
    </row>
    <row r="312" spans="1:7" ht="17.25" customHeight="1">
      <c r="A312" s="62"/>
      <c r="C312" s="63"/>
      <c r="D312" s="19"/>
      <c r="F312"/>
      <c r="G312"/>
    </row>
    <row r="313" spans="1:7" ht="17.25" customHeight="1">
      <c r="A313" s="62"/>
      <c r="C313" s="63"/>
      <c r="D313" s="19"/>
      <c r="F313"/>
      <c r="G313"/>
    </row>
    <row r="314" spans="1:7" ht="17.25" customHeight="1">
      <c r="A314" s="62"/>
      <c r="C314" s="63"/>
      <c r="D314" s="19"/>
      <c r="F314"/>
      <c r="G314"/>
    </row>
    <row r="315" spans="1:7" ht="17.25" customHeight="1">
      <c r="A315" s="64"/>
      <c r="C315" s="63"/>
      <c r="D315" s="19"/>
      <c r="F315"/>
      <c r="G315"/>
    </row>
    <row r="316" spans="1:7" ht="17.25" customHeight="1">
      <c r="A316" s="64"/>
      <c r="C316" s="63"/>
      <c r="D316" s="19"/>
      <c r="F316"/>
      <c r="G316"/>
    </row>
    <row r="317" spans="1:7" ht="17.25" customHeight="1">
      <c r="A317" s="64"/>
      <c r="C317" s="63"/>
      <c r="D317" s="19"/>
      <c r="F317"/>
      <c r="G317"/>
    </row>
    <row r="318" spans="1:7" ht="17.25" customHeight="1">
      <c r="A318" s="64"/>
      <c r="C318" s="63"/>
      <c r="D318" s="19"/>
      <c r="F318"/>
      <c r="G318"/>
    </row>
    <row r="319" spans="1:7" ht="17.25" customHeight="1">
      <c r="A319" s="64"/>
      <c r="C319" s="63"/>
      <c r="D319" s="19"/>
      <c r="F319"/>
      <c r="G319"/>
    </row>
    <row r="320" spans="1:7">
      <c r="D320" s="20"/>
      <c r="F320"/>
      <c r="G320"/>
    </row>
    <row r="321" spans="4:7">
      <c r="D321" s="20"/>
      <c r="F321"/>
      <c r="G321"/>
    </row>
    <row r="322" spans="4:7">
      <c r="D322" s="21"/>
      <c r="F322"/>
      <c r="G322"/>
    </row>
    <row r="323" spans="4:7">
      <c r="F323"/>
      <c r="G323"/>
    </row>
    <row r="324" spans="4:7">
      <c r="F324"/>
      <c r="G324"/>
    </row>
  </sheetData>
  <mergeCells count="6">
    <mergeCell ref="A8:C8"/>
    <mergeCell ref="A9:C9"/>
    <mergeCell ref="A10:C10"/>
    <mergeCell ref="A15:A16"/>
    <mergeCell ref="B15:B16"/>
    <mergeCell ref="C15:C16"/>
  </mergeCells>
  <pageMargins left="0.86614173228346458" right="0.27559055118110237" top="0.35433070866141736" bottom="0.47244094488188981" header="0.31496062992125984" footer="0.19685039370078741"/>
  <pageSetup paperSize="9" orientation="portrait" r:id="rId1"/>
  <headerFooter scaleWithDoc="0" alignWithMargins="0">
    <evenFooter>&amp;L&amp;P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BFC2EA-277A-46A4-A97B-02656BB8DC79}"/>
</file>

<file path=customXml/itemProps2.xml><?xml version="1.0" encoding="utf-8"?>
<ds:datastoreItem xmlns:ds="http://schemas.openxmlformats.org/officeDocument/2006/customXml" ds:itemID="{F2E378F9-7AB3-49D2-8475-0A889DD435BD}"/>
</file>

<file path=customXml/itemProps3.xml><?xml version="1.0" encoding="utf-8"?>
<ds:datastoreItem xmlns:ds="http://schemas.openxmlformats.org/officeDocument/2006/customXml" ds:itemID="{551FD3F1-A96A-4B89-A38D-121F01043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2012-01-03T09:20:27Z</dcterms:created>
  <dcterms:modified xsi:type="dcterms:W3CDTF">2026-04-09T07:58:24Z</dcterms:modified>
  <cp:category/>
  <cp:contentStatus/>
</cp:coreProperties>
</file>