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7012C670-7444-426E-A7E0-DBDC57A01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 decembrie  " sheetId="155" r:id="rId1"/>
  </sheets>
  <definedNames>
    <definedName name="_xlnm.Print_Titles" localSheetId="0">'17 decembrie  '!$12:$21</definedName>
    <definedName name="_xlnm.Print_Area" localSheetId="0">'17 decembrie  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155" l="1"/>
  <c r="D149" i="155"/>
  <c r="D219" i="155"/>
  <c r="D199" i="155"/>
  <c r="I154" i="155"/>
  <c r="K154" i="155" s="1"/>
  <c r="D129" i="155"/>
  <c r="I129" i="155" s="1"/>
  <c r="D104" i="155"/>
  <c r="C219" i="155"/>
  <c r="C199" i="155"/>
  <c r="C189" i="155"/>
  <c r="I189" i="155" s="1"/>
  <c r="K189" i="155" s="1"/>
  <c r="C174" i="155"/>
  <c r="I174" i="155" s="1"/>
  <c r="C154" i="155"/>
  <c r="C124" i="155"/>
  <c r="C79" i="155"/>
  <c r="H230" i="155"/>
  <c r="G230" i="155"/>
  <c r="I227" i="155"/>
  <c r="K227" i="155" s="1"/>
  <c r="I226" i="155"/>
  <c r="K226" i="155" s="1"/>
  <c r="I225" i="155"/>
  <c r="K225" i="155" s="1"/>
  <c r="I224" i="155"/>
  <c r="K224" i="155" s="1"/>
  <c r="I223" i="155"/>
  <c r="K223" i="155" s="1"/>
  <c r="I222" i="155"/>
  <c r="K222" i="155" s="1"/>
  <c r="I221" i="155"/>
  <c r="K221" i="155" s="1"/>
  <c r="I220" i="155"/>
  <c r="K220" i="155" s="1"/>
  <c r="I219" i="155"/>
  <c r="K219" i="155" s="1"/>
  <c r="K218" i="155"/>
  <c r="I218" i="155"/>
  <c r="I217" i="155"/>
  <c r="K217" i="155" s="1"/>
  <c r="I216" i="155"/>
  <c r="K216" i="155" s="1"/>
  <c r="I215" i="155"/>
  <c r="K215" i="155" s="1"/>
  <c r="K214" i="155"/>
  <c r="I214" i="155"/>
  <c r="K213" i="155"/>
  <c r="I213" i="155"/>
  <c r="I212" i="155"/>
  <c r="K212" i="155" s="1"/>
  <c r="I211" i="155"/>
  <c r="K211" i="155" s="1"/>
  <c r="I210" i="155"/>
  <c r="K210" i="155" s="1"/>
  <c r="I209" i="155"/>
  <c r="K209" i="155" s="1"/>
  <c r="I208" i="155"/>
  <c r="K208" i="155" s="1"/>
  <c r="C207" i="155"/>
  <c r="I207" i="155" s="1"/>
  <c r="K207" i="155" s="1"/>
  <c r="C206" i="155"/>
  <c r="I206" i="155" s="1"/>
  <c r="K206" i="155" s="1"/>
  <c r="C205" i="155"/>
  <c r="I205" i="155" s="1"/>
  <c r="K205" i="155" s="1"/>
  <c r="I204" i="155"/>
  <c r="K204" i="155" s="1"/>
  <c r="C204" i="155"/>
  <c r="I202" i="155"/>
  <c r="K202" i="155" s="1"/>
  <c r="I201" i="155"/>
  <c r="K201" i="155" s="1"/>
  <c r="I200" i="155"/>
  <c r="K200" i="155" s="1"/>
  <c r="G199" i="155"/>
  <c r="I198" i="155"/>
  <c r="K198" i="155" s="1"/>
  <c r="I197" i="155"/>
  <c r="K197" i="155" s="1"/>
  <c r="I196" i="155"/>
  <c r="K196" i="155" s="1"/>
  <c r="I195" i="155"/>
  <c r="K195" i="155" s="1"/>
  <c r="D194" i="155"/>
  <c r="C194" i="155"/>
  <c r="I194" i="155" s="1"/>
  <c r="K194" i="155" s="1"/>
  <c r="I193" i="155"/>
  <c r="K193" i="155" s="1"/>
  <c r="K192" i="155"/>
  <c r="I192" i="155"/>
  <c r="I191" i="155"/>
  <c r="K191" i="155" s="1"/>
  <c r="I190" i="155"/>
  <c r="K190" i="155" s="1"/>
  <c r="I188" i="155"/>
  <c r="K188" i="155" s="1"/>
  <c r="C187" i="155"/>
  <c r="I187" i="155" s="1"/>
  <c r="K187" i="155" s="1"/>
  <c r="I186" i="155"/>
  <c r="K186" i="155" s="1"/>
  <c r="C186" i="155"/>
  <c r="C185" i="155"/>
  <c r="I185" i="155" s="1"/>
  <c r="K185" i="155" s="1"/>
  <c r="D184" i="155"/>
  <c r="C184" i="155"/>
  <c r="I184" i="155" s="1"/>
  <c r="K184" i="155" s="1"/>
  <c r="I183" i="155"/>
  <c r="K183" i="155" s="1"/>
  <c r="I182" i="155"/>
  <c r="K182" i="155" s="1"/>
  <c r="I181" i="155"/>
  <c r="K181" i="155" s="1"/>
  <c r="I180" i="155"/>
  <c r="K180" i="155" s="1"/>
  <c r="K179" i="155"/>
  <c r="I179" i="155"/>
  <c r="I178" i="155"/>
  <c r="K178" i="155" s="1"/>
  <c r="C177" i="155"/>
  <c r="I177" i="155" s="1"/>
  <c r="C176" i="155"/>
  <c r="I176" i="155" s="1"/>
  <c r="C175" i="155"/>
  <c r="I175" i="155" s="1"/>
  <c r="G174" i="155"/>
  <c r="I173" i="155"/>
  <c r="I172" i="155"/>
  <c r="K172" i="155" s="1"/>
  <c r="I171" i="155"/>
  <c r="K171" i="155" s="1"/>
  <c r="I170" i="155"/>
  <c r="K170" i="155" s="1"/>
  <c r="C169" i="155"/>
  <c r="K167" i="155"/>
  <c r="I167" i="155"/>
  <c r="I166" i="155"/>
  <c r="K166" i="155" s="1"/>
  <c r="I165" i="155"/>
  <c r="K165" i="155" s="1"/>
  <c r="I164" i="155"/>
  <c r="K164" i="155" s="1"/>
  <c r="I163" i="155"/>
  <c r="K163" i="155" s="1"/>
  <c r="I162" i="155"/>
  <c r="K162" i="155" s="1"/>
  <c r="I161" i="155"/>
  <c r="K161" i="155" s="1"/>
  <c r="I160" i="155"/>
  <c r="K160" i="155" s="1"/>
  <c r="I159" i="155"/>
  <c r="K159" i="155" s="1"/>
  <c r="I158" i="155"/>
  <c r="K158" i="155" s="1"/>
  <c r="D157" i="155"/>
  <c r="C157" i="155"/>
  <c r="I157" i="155" s="1"/>
  <c r="K157" i="155" s="1"/>
  <c r="D156" i="155"/>
  <c r="C156" i="155"/>
  <c r="I156" i="155" s="1"/>
  <c r="K156" i="155" s="1"/>
  <c r="D155" i="155"/>
  <c r="D145" i="155" s="1"/>
  <c r="D140" i="155" s="1"/>
  <c r="C155" i="155"/>
  <c r="I153" i="155"/>
  <c r="K153" i="155" s="1"/>
  <c r="D152" i="155"/>
  <c r="C152" i="155"/>
  <c r="I152" i="155" s="1"/>
  <c r="D151" i="155"/>
  <c r="D146" i="155" s="1"/>
  <c r="D141" i="155" s="1"/>
  <c r="C151" i="155"/>
  <c r="I151" i="155" s="1"/>
  <c r="I150" i="155"/>
  <c r="K150" i="155" s="1"/>
  <c r="D150" i="155"/>
  <c r="C150" i="155"/>
  <c r="C149" i="155"/>
  <c r="I149" i="155" s="1"/>
  <c r="I148" i="155"/>
  <c r="K148" i="155" s="1"/>
  <c r="H147" i="155"/>
  <c r="G147" i="155"/>
  <c r="F147" i="155"/>
  <c r="E147" i="155"/>
  <c r="E142" i="155" s="1"/>
  <c r="D147" i="155"/>
  <c r="D142" i="155" s="1"/>
  <c r="C147" i="155"/>
  <c r="C142" i="155" s="1"/>
  <c r="I142" i="155" s="1"/>
  <c r="H146" i="155"/>
  <c r="G146" i="155"/>
  <c r="G141" i="155" s="1"/>
  <c r="F146" i="155"/>
  <c r="E146" i="155"/>
  <c r="H145" i="155"/>
  <c r="G145" i="155"/>
  <c r="F145" i="155"/>
  <c r="F140" i="155" s="1"/>
  <c r="F230" i="155" s="1"/>
  <c r="E145" i="155"/>
  <c r="H144" i="155"/>
  <c r="G144" i="155"/>
  <c r="G139" i="155" s="1"/>
  <c r="F144" i="155"/>
  <c r="F139" i="155" s="1"/>
  <c r="E144" i="155"/>
  <c r="E139" i="155" s="1"/>
  <c r="G142" i="155"/>
  <c r="F142" i="155"/>
  <c r="F141" i="155"/>
  <c r="E141" i="155"/>
  <c r="G140" i="155"/>
  <c r="E140" i="155"/>
  <c r="C137" i="155"/>
  <c r="I137" i="155" s="1"/>
  <c r="K137" i="155" s="1"/>
  <c r="I136" i="155"/>
  <c r="K136" i="155" s="1"/>
  <c r="C136" i="155"/>
  <c r="C135" i="155"/>
  <c r="I135" i="155" s="1"/>
  <c r="K135" i="155" s="1"/>
  <c r="C134" i="155"/>
  <c r="I134" i="155" s="1"/>
  <c r="K134" i="155" s="1"/>
  <c r="K133" i="155"/>
  <c r="D132" i="155"/>
  <c r="D122" i="155" s="1"/>
  <c r="I131" i="155"/>
  <c r="D131" i="155"/>
  <c r="D130" i="155"/>
  <c r="I130" i="155" s="1"/>
  <c r="I128" i="155"/>
  <c r="K128" i="155" s="1"/>
  <c r="I127" i="155"/>
  <c r="K127" i="155" s="1"/>
  <c r="I126" i="155"/>
  <c r="K126" i="155" s="1"/>
  <c r="I125" i="155"/>
  <c r="K125" i="155" s="1"/>
  <c r="D124" i="155"/>
  <c r="D119" i="155" s="1"/>
  <c r="C119" i="155"/>
  <c r="C122" i="155"/>
  <c r="I122" i="155" s="1"/>
  <c r="D121" i="155"/>
  <c r="I121" i="155" s="1"/>
  <c r="C121" i="155"/>
  <c r="C120" i="155"/>
  <c r="I117" i="155"/>
  <c r="K117" i="155" s="1"/>
  <c r="I116" i="155"/>
  <c r="K116" i="155" s="1"/>
  <c r="I115" i="155"/>
  <c r="K115" i="155" s="1"/>
  <c r="I114" i="155"/>
  <c r="K114" i="155" s="1"/>
  <c r="G114" i="155"/>
  <c r="I113" i="155"/>
  <c r="K113" i="155" s="1"/>
  <c r="I112" i="155"/>
  <c r="K112" i="155" s="1"/>
  <c r="I111" i="155"/>
  <c r="K111" i="155" s="1"/>
  <c r="I110" i="155"/>
  <c r="K110" i="155" s="1"/>
  <c r="I109" i="155"/>
  <c r="K109" i="155" s="1"/>
  <c r="I108" i="155"/>
  <c r="K108" i="155" s="1"/>
  <c r="I107" i="155"/>
  <c r="K107" i="155" s="1"/>
  <c r="D107" i="155"/>
  <c r="D106" i="155"/>
  <c r="I106" i="155" s="1"/>
  <c r="K106" i="155" s="1"/>
  <c r="D105" i="155"/>
  <c r="I105" i="155" s="1"/>
  <c r="K105" i="155" s="1"/>
  <c r="C104" i="155"/>
  <c r="I104" i="155" s="1"/>
  <c r="K104" i="155" s="1"/>
  <c r="I103" i="155"/>
  <c r="K103" i="155" s="1"/>
  <c r="I102" i="155"/>
  <c r="K102" i="155" s="1"/>
  <c r="I101" i="155"/>
  <c r="K101" i="155" s="1"/>
  <c r="I100" i="155"/>
  <c r="K100" i="155" s="1"/>
  <c r="I99" i="155"/>
  <c r="K99" i="155" s="1"/>
  <c r="K98" i="155"/>
  <c r="I98" i="155"/>
  <c r="I97" i="155"/>
  <c r="K97" i="155" s="1"/>
  <c r="I96" i="155"/>
  <c r="K96" i="155" s="1"/>
  <c r="I95" i="155"/>
  <c r="K95" i="155" s="1"/>
  <c r="K94" i="155"/>
  <c r="I94" i="155"/>
  <c r="K93" i="155"/>
  <c r="I93" i="155"/>
  <c r="I92" i="155"/>
  <c r="K92" i="155" s="1"/>
  <c r="I91" i="155"/>
  <c r="K91" i="155" s="1"/>
  <c r="I90" i="155"/>
  <c r="K90" i="155" s="1"/>
  <c r="I89" i="155"/>
  <c r="K89" i="155" s="1"/>
  <c r="I88" i="155"/>
  <c r="K88" i="155" s="1"/>
  <c r="I87" i="155"/>
  <c r="K87" i="155" s="1"/>
  <c r="I86" i="155"/>
  <c r="K86" i="155" s="1"/>
  <c r="I85" i="155"/>
  <c r="K85" i="155" s="1"/>
  <c r="I84" i="155"/>
  <c r="K84" i="155" s="1"/>
  <c r="I83" i="155"/>
  <c r="K83" i="155" s="1"/>
  <c r="K82" i="155"/>
  <c r="I82" i="155"/>
  <c r="I81" i="155"/>
  <c r="K81" i="155" s="1"/>
  <c r="I80" i="155"/>
  <c r="K80" i="155" s="1"/>
  <c r="I78" i="155"/>
  <c r="K78" i="155" s="1"/>
  <c r="C77" i="155"/>
  <c r="I77" i="155" s="1"/>
  <c r="K77" i="155" s="1"/>
  <c r="C76" i="155"/>
  <c r="I76" i="155" s="1"/>
  <c r="K76" i="155" s="1"/>
  <c r="C75" i="155"/>
  <c r="I75" i="155" s="1"/>
  <c r="K75" i="155" s="1"/>
  <c r="I72" i="155"/>
  <c r="K72" i="155" s="1"/>
  <c r="I71" i="155"/>
  <c r="K71" i="155" s="1"/>
  <c r="K70" i="155"/>
  <c r="I70" i="155"/>
  <c r="I69" i="155"/>
  <c r="K69" i="155" s="1"/>
  <c r="I68" i="155"/>
  <c r="K68" i="155" s="1"/>
  <c r="I67" i="155"/>
  <c r="K67" i="155" s="1"/>
  <c r="I66" i="155"/>
  <c r="K66" i="155" s="1"/>
  <c r="I65" i="155"/>
  <c r="K65" i="155" s="1"/>
  <c r="I64" i="155"/>
  <c r="K64" i="155" s="1"/>
  <c r="I63" i="155"/>
  <c r="K63" i="155" s="1"/>
  <c r="I62" i="155"/>
  <c r="K62" i="155" s="1"/>
  <c r="I61" i="155"/>
  <c r="K61" i="155" s="1"/>
  <c r="I60" i="155"/>
  <c r="K60" i="155" s="1"/>
  <c r="C59" i="155"/>
  <c r="C49" i="155" s="1"/>
  <c r="I58" i="155"/>
  <c r="K58" i="155" s="1"/>
  <c r="I57" i="155"/>
  <c r="K57" i="155" s="1"/>
  <c r="K56" i="155"/>
  <c r="I56" i="155"/>
  <c r="I55" i="155"/>
  <c r="K55" i="155" s="1"/>
  <c r="I54" i="155"/>
  <c r="K54" i="155" s="1"/>
  <c r="I53" i="155"/>
  <c r="K53" i="155" s="1"/>
  <c r="C52" i="155"/>
  <c r="I52" i="155" s="1"/>
  <c r="K52" i="155" s="1"/>
  <c r="C51" i="155"/>
  <c r="I51" i="155" s="1"/>
  <c r="K51" i="155" s="1"/>
  <c r="C50" i="155"/>
  <c r="I50" i="155" s="1"/>
  <c r="K50" i="155" s="1"/>
  <c r="I48" i="155"/>
  <c r="K48" i="155" s="1"/>
  <c r="I47" i="155"/>
  <c r="K47" i="155" s="1"/>
  <c r="I46" i="155"/>
  <c r="K46" i="155" s="1"/>
  <c r="I45" i="155"/>
  <c r="K45" i="155" s="1"/>
  <c r="I44" i="155"/>
  <c r="K44" i="155" s="1"/>
  <c r="I43" i="155"/>
  <c r="K43" i="155" s="1"/>
  <c r="C42" i="155"/>
  <c r="C37" i="155" s="1"/>
  <c r="C32" i="155" s="1"/>
  <c r="C27" i="155" s="1"/>
  <c r="C41" i="155"/>
  <c r="C36" i="155" s="1"/>
  <c r="I36" i="155" s="1"/>
  <c r="K36" i="155" s="1"/>
  <c r="C40" i="155"/>
  <c r="C35" i="155" s="1"/>
  <c r="C39" i="155"/>
  <c r="I39" i="155" s="1"/>
  <c r="K39" i="155" s="1"/>
  <c r="C38" i="155"/>
  <c r="I38" i="155" s="1"/>
  <c r="K38" i="155" s="1"/>
  <c r="I37" i="155"/>
  <c r="K37" i="155" s="1"/>
  <c r="D37" i="155"/>
  <c r="D36" i="155"/>
  <c r="D35" i="155"/>
  <c r="D30" i="155" s="1"/>
  <c r="D34" i="155"/>
  <c r="J32" i="155"/>
  <c r="H32" i="155"/>
  <c r="H27" i="155" s="1"/>
  <c r="H232" i="155" s="1"/>
  <c r="G32" i="155"/>
  <c r="G27" i="155" s="1"/>
  <c r="G232" i="155" s="1"/>
  <c r="F32" i="155"/>
  <c r="E32" i="155"/>
  <c r="E27" i="155" s="1"/>
  <c r="D32" i="155"/>
  <c r="J31" i="155"/>
  <c r="H31" i="155"/>
  <c r="G31" i="155"/>
  <c r="F31" i="155"/>
  <c r="F26" i="155" s="1"/>
  <c r="F231" i="155" s="1"/>
  <c r="E31" i="155"/>
  <c r="E26" i="155" s="1"/>
  <c r="D31" i="155"/>
  <c r="D26" i="155" s="1"/>
  <c r="D231" i="155" s="1"/>
  <c r="J30" i="155"/>
  <c r="H30" i="155"/>
  <c r="G30" i="155"/>
  <c r="F30" i="155"/>
  <c r="E30" i="155"/>
  <c r="J29" i="155"/>
  <c r="H29" i="155"/>
  <c r="G29" i="155"/>
  <c r="F29" i="155"/>
  <c r="E29" i="155"/>
  <c r="E24" i="155" s="1"/>
  <c r="E229" i="155" s="1"/>
  <c r="D29" i="155"/>
  <c r="F27" i="155"/>
  <c r="F232" i="155" s="1"/>
  <c r="H26" i="155"/>
  <c r="H231" i="155" s="1"/>
  <c r="G26" i="155"/>
  <c r="H25" i="155"/>
  <c r="G25" i="155"/>
  <c r="F25" i="155"/>
  <c r="E25" i="155"/>
  <c r="H24" i="155"/>
  <c r="H229" i="155" s="1"/>
  <c r="G24" i="155"/>
  <c r="G229" i="155" s="1"/>
  <c r="F24" i="155"/>
  <c r="F229" i="155" s="1"/>
  <c r="D144" i="155" l="1"/>
  <c r="D139" i="155" s="1"/>
  <c r="I119" i="155"/>
  <c r="D24" i="155"/>
  <c r="I199" i="155"/>
  <c r="K199" i="155" s="1"/>
  <c r="C144" i="155"/>
  <c r="C139" i="155" s="1"/>
  <c r="I35" i="155"/>
  <c r="K35" i="155" s="1"/>
  <c r="C30" i="155"/>
  <c r="I42" i="155"/>
  <c r="K42" i="155" s="1"/>
  <c r="I169" i="155"/>
  <c r="K169" i="155" s="1"/>
  <c r="K149" i="155"/>
  <c r="I144" i="155"/>
  <c r="J174" i="155"/>
  <c r="J144" i="155" s="1"/>
  <c r="J139" i="155" s="1"/>
  <c r="J129" i="155" s="1"/>
  <c r="J119" i="155" s="1"/>
  <c r="J24" i="155" s="1"/>
  <c r="J229" i="155" s="1"/>
  <c r="K173" i="155"/>
  <c r="D27" i="155"/>
  <c r="D232" i="155" s="1"/>
  <c r="I146" i="155"/>
  <c r="K151" i="155"/>
  <c r="J177" i="155"/>
  <c r="J147" i="155" s="1"/>
  <c r="J142" i="155" s="1"/>
  <c r="J132" i="155" s="1"/>
  <c r="J122" i="155" s="1"/>
  <c r="K122" i="155" s="1"/>
  <c r="K175" i="155"/>
  <c r="J175" i="155"/>
  <c r="J145" i="155" s="1"/>
  <c r="J140" i="155" s="1"/>
  <c r="J130" i="155" s="1"/>
  <c r="J120" i="155" s="1"/>
  <c r="J25" i="155" s="1"/>
  <c r="J230" i="155" s="1"/>
  <c r="J176" i="155"/>
  <c r="J146" i="155" s="1"/>
  <c r="J141" i="155" s="1"/>
  <c r="J131" i="155" s="1"/>
  <c r="K176" i="155"/>
  <c r="D25" i="155"/>
  <c r="D230" i="155" s="1"/>
  <c r="C145" i="155"/>
  <c r="C140" i="155" s="1"/>
  <c r="I140" i="155" s="1"/>
  <c r="K140" i="155" s="1"/>
  <c r="I155" i="155"/>
  <c r="C232" i="155"/>
  <c r="I232" i="155" s="1"/>
  <c r="I27" i="155"/>
  <c r="I79" i="155"/>
  <c r="K79" i="155" s="1"/>
  <c r="C74" i="155"/>
  <c r="I74" i="155" s="1"/>
  <c r="K74" i="155" s="1"/>
  <c r="C31" i="155"/>
  <c r="I147" i="155"/>
  <c r="K152" i="155"/>
  <c r="I49" i="155"/>
  <c r="K49" i="155" s="1"/>
  <c r="C34" i="155"/>
  <c r="I32" i="155"/>
  <c r="K32" i="155" s="1"/>
  <c r="G231" i="155"/>
  <c r="I132" i="155"/>
  <c r="C146" i="155"/>
  <c r="C141" i="155" s="1"/>
  <c r="I141" i="155" s="1"/>
  <c r="I124" i="155"/>
  <c r="K124" i="155" s="1"/>
  <c r="I40" i="155"/>
  <c r="K40" i="155" s="1"/>
  <c r="I41" i="155"/>
  <c r="K41" i="155" s="1"/>
  <c r="D120" i="155"/>
  <c r="I120" i="155" s="1"/>
  <c r="K120" i="155" s="1"/>
  <c r="I59" i="155"/>
  <c r="K59" i="155" s="1"/>
  <c r="I139" i="155" l="1"/>
  <c r="K139" i="155" s="1"/>
  <c r="D229" i="155"/>
  <c r="J121" i="155"/>
  <c r="K131" i="155"/>
  <c r="K155" i="155"/>
  <c r="I145" i="155"/>
  <c r="K145" i="155" s="1"/>
  <c r="K130" i="155"/>
  <c r="I34" i="155"/>
  <c r="K34" i="155" s="1"/>
  <c r="C29" i="155"/>
  <c r="K146" i="155"/>
  <c r="K132" i="155"/>
  <c r="I30" i="155"/>
  <c r="K30" i="155" s="1"/>
  <c r="C25" i="155"/>
  <c r="K144" i="155"/>
  <c r="J27" i="155"/>
  <c r="J232" i="155" s="1"/>
  <c r="K147" i="155"/>
  <c r="K177" i="155"/>
  <c r="K174" i="155"/>
  <c r="K141" i="155"/>
  <c r="K119" i="155"/>
  <c r="C26" i="155"/>
  <c r="I31" i="155"/>
  <c r="K31" i="155" s="1"/>
  <c r="K232" i="155"/>
  <c r="K129" i="155"/>
  <c r="K142" i="155"/>
  <c r="I25" i="155" l="1"/>
  <c r="K25" i="155" s="1"/>
  <c r="C230" i="155"/>
  <c r="I230" i="155" s="1"/>
  <c r="K230" i="155" s="1"/>
  <c r="I29" i="155"/>
  <c r="K29" i="155" s="1"/>
  <c r="C24" i="155"/>
  <c r="I26" i="155"/>
  <c r="C231" i="155"/>
  <c r="I231" i="155" s="1"/>
  <c r="J26" i="155"/>
  <c r="J231" i="155" s="1"/>
  <c r="K121" i="155"/>
  <c r="K27" i="155"/>
  <c r="K26" i="155" l="1"/>
  <c r="K231" i="155"/>
  <c r="C229" i="155"/>
  <c r="I229" i="155" s="1"/>
  <c r="K229" i="155" s="1"/>
  <c r="I24" i="155"/>
  <c r="K24" i="155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<sst xmlns="http://schemas.openxmlformats.org/spreadsheetml/2006/main" count="293" uniqueCount="130">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</sst>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FEBA-27EC-4B0C-96E5-C470EC510F66}">
  <dimension ref="A1:U245"/>
  <sheetViews>
    <sheetView tabSelected="1" workbookViewId="0">
      <pane ySplit="22" topLeftCell="A139" activePane="bottomLeft" state="frozen"/>
      <selection pane="bottomLeft" activeCell="R144" sqref="R144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763702.91</v>
      </c>
      <c r="D24" s="34">
        <f t="shared" ref="D24:J27" si="0">D29+D109+D114+D119+D134</f>
        <v>862541.62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1635203.53</v>
      </c>
      <c r="J24" s="34">
        <f t="shared" si="0"/>
        <v>157178.87</v>
      </c>
      <c r="K24" s="34">
        <f>I24-J24</f>
        <v>1478024.6600000001</v>
      </c>
      <c r="M24" s="95"/>
    </row>
    <row r="25" spans="1:13" ht="18.75" customHeight="1">
      <c r="A25" s="32"/>
      <c r="B25" s="45" t="s">
        <v>32</v>
      </c>
      <c r="C25" s="34">
        <f>C30+C110+C115+C120+C135</f>
        <v>667689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1456691</v>
      </c>
      <c r="J25" s="34">
        <f t="shared" si="0"/>
        <v>74077</v>
      </c>
      <c r="K25" s="34">
        <f t="shared" ref="K25:K88" si="2">I25-J25</f>
        <v>1382614</v>
      </c>
      <c r="M25" s="95"/>
    </row>
    <row r="26" spans="1:13" ht="18.75" customHeight="1">
      <c r="A26" s="32"/>
      <c r="B26" s="45" t="s">
        <v>33</v>
      </c>
      <c r="C26" s="34">
        <f>C31+C111+C116+C121+C136</f>
        <v>638281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1428552</v>
      </c>
      <c r="J26" s="34">
        <f t="shared" si="0"/>
        <v>73967</v>
      </c>
      <c r="K26" s="34">
        <f t="shared" si="2"/>
        <v>1354585</v>
      </c>
      <c r="M26" s="95"/>
    </row>
    <row r="27" spans="1:13" ht="18.75" customHeight="1">
      <c r="A27" s="32"/>
      <c r="B27" s="45" t="s">
        <v>34</v>
      </c>
      <c r="C27" s="34">
        <f>C32+C112+C117+C122+C137</f>
        <v>489974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1287511</v>
      </c>
      <c r="J27" s="34">
        <f t="shared" si="0"/>
        <v>79167</v>
      </c>
      <c r="K27" s="34">
        <f t="shared" si="2"/>
        <v>1208344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395542.15</v>
      </c>
      <c r="D29" s="52">
        <f t="shared" si="3"/>
        <v>422462.75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818004.9</v>
      </c>
      <c r="J29" s="52">
        <f t="shared" si="3"/>
        <v>0</v>
      </c>
      <c r="K29" s="34">
        <f t="shared" si="2"/>
        <v>818004.9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385432.87</v>
      </c>
      <c r="D34" s="52">
        <f t="shared" si="4"/>
        <v>0</v>
      </c>
      <c r="E34" s="53"/>
      <c r="F34" s="54"/>
      <c r="G34" s="52"/>
      <c r="H34" s="53"/>
      <c r="I34" s="55">
        <f t="shared" si="1"/>
        <v>385432.87</v>
      </c>
      <c r="J34" s="52"/>
      <c r="K34" s="34">
        <f t="shared" si="2"/>
        <v>385432.87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209989.87</v>
      </c>
      <c r="D49" s="52"/>
      <c r="E49" s="53"/>
      <c r="F49" s="52"/>
      <c r="G49" s="52"/>
      <c r="H49" s="53"/>
      <c r="I49" s="55">
        <f t="shared" si="1"/>
        <v>209989.87</v>
      </c>
      <c r="J49" s="52"/>
      <c r="K49" s="34">
        <f t="shared" si="2"/>
        <v>209989.87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f>205194+4795.87</f>
        <v>209989.87</v>
      </c>
      <c r="D59" s="59"/>
      <c r="E59" s="60"/>
      <c r="F59" s="59"/>
      <c r="G59" s="59"/>
      <c r="H59" s="60"/>
      <c r="I59" s="55">
        <f t="shared" si="1"/>
        <v>209989.87</v>
      </c>
      <c r="J59" s="53"/>
      <c r="K59" s="34">
        <f t="shared" si="2"/>
        <v>209989.87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175443</v>
      </c>
      <c r="D74" s="52"/>
      <c r="E74" s="53"/>
      <c r="F74" s="52"/>
      <c r="G74" s="52"/>
      <c r="H74" s="53"/>
      <c r="I74" s="55">
        <f t="shared" si="1"/>
        <v>175443</v>
      </c>
      <c r="J74" s="53"/>
      <c r="K74" s="34">
        <f t="shared" si="2"/>
        <v>175443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158233-1000+3562+10212+265+221</f>
        <v>171493</v>
      </c>
      <c r="D79" s="59"/>
      <c r="E79" s="60"/>
      <c r="F79" s="59"/>
      <c r="G79" s="59"/>
      <c r="H79" s="60"/>
      <c r="I79" s="55">
        <f t="shared" si="1"/>
        <v>171493</v>
      </c>
      <c r="J79" s="53"/>
      <c r="K79" s="34">
        <f t="shared" si="2"/>
        <v>171493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435200+23.5+273+325+1+1155+1+376-14646.75-245</f>
        <v>422462.75</v>
      </c>
      <c r="E104" s="53"/>
      <c r="F104" s="59"/>
      <c r="G104" s="59"/>
      <c r="H104" s="53"/>
      <c r="I104" s="55">
        <f t="shared" si="7"/>
        <v>432572.03</v>
      </c>
      <c r="J104" s="53"/>
      <c r="K104" s="34">
        <f t="shared" si="8"/>
        <v>432572.03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>
        <v>14</v>
      </c>
      <c r="E109" s="53"/>
      <c r="F109" s="59"/>
      <c r="G109" s="59"/>
      <c r="H109" s="60"/>
      <c r="I109" s="55">
        <f t="shared" si="7"/>
        <v>14</v>
      </c>
      <c r="J109" s="53"/>
      <c r="K109" s="34">
        <f t="shared" si="8"/>
        <v>14</v>
      </c>
      <c r="M109" s="95"/>
    </row>
    <row r="110" spans="1:13" ht="10.5" customHeight="1">
      <c r="A110" s="50"/>
      <c r="B110" s="56" t="s">
        <v>32</v>
      </c>
      <c r="C110" s="52"/>
      <c r="D110" s="52">
        <v>0</v>
      </c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>
        <v>0</v>
      </c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>
        <v>0</v>
      </c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221841.38999999998</v>
      </c>
      <c r="D119" s="104">
        <f>D124+D129</f>
        <v>429788.87</v>
      </c>
      <c r="E119" s="105"/>
      <c r="F119" s="108"/>
      <c r="G119" s="104"/>
      <c r="H119" s="53"/>
      <c r="I119" s="55">
        <f t="shared" si="7"/>
        <v>651630.26</v>
      </c>
      <c r="J119" s="53">
        <f>J124+J129</f>
        <v>157178.87</v>
      </c>
      <c r="K119" s="34">
        <f t="shared" si="8"/>
        <v>494451.39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74077</v>
      </c>
      <c r="K120" s="34">
        <f t="shared" si="8"/>
        <v>408402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179008+6.8+11367+12+14.59+904+1800+2089</f>
        <v>195201.38999999998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215875.38999999998</v>
      </c>
      <c r="J124" s="53"/>
      <c r="K124" s="34">
        <f t="shared" si="8"/>
        <v>215875.38999999998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406207+2800+10365+113+423-6594+110+3191.87+440-7598-343</f>
        <v>409114.87</v>
      </c>
      <c r="E129" s="109"/>
      <c r="F129" s="106"/>
      <c r="G129" s="106"/>
      <c r="H129" s="53"/>
      <c r="I129" s="55">
        <f t="shared" si="7"/>
        <v>435754.87</v>
      </c>
      <c r="J129" s="53">
        <f>J139</f>
        <v>157178.87</v>
      </c>
      <c r="K129" s="34">
        <f t="shared" si="8"/>
        <v>278576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74077</v>
      </c>
      <c r="K130" s="34">
        <f t="shared" si="8"/>
        <v>267968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145804+95.37+420</f>
        <v>146319.37</v>
      </c>
      <c r="D134" s="104">
        <v>10276</v>
      </c>
      <c r="E134" s="109"/>
      <c r="F134" s="107"/>
      <c r="G134" s="106"/>
      <c r="H134" s="53"/>
      <c r="I134" s="55">
        <f>C134+D134+F134+G134</f>
        <v>156595.37</v>
      </c>
      <c r="J134" s="53"/>
      <c r="K134" s="34">
        <f t="shared" si="8"/>
        <v>156595.37</v>
      </c>
      <c r="M134" s="95"/>
    </row>
    <row r="135" spans="1:13" ht="11.25" customHeight="1">
      <c r="A135" s="50"/>
      <c r="B135" s="56" t="s">
        <v>32</v>
      </c>
      <c r="C135" s="104">
        <f>169796+1500</f>
        <v>171296</v>
      </c>
      <c r="D135" s="104">
        <v>0</v>
      </c>
      <c r="E135" s="109"/>
      <c r="F135" s="107"/>
      <c r="G135" s="106"/>
      <c r="H135" s="53"/>
      <c r="I135" s="55">
        <f>C135+D135+F135+G135</f>
        <v>171296</v>
      </c>
      <c r="J135" s="53"/>
      <c r="K135" s="34">
        <f t="shared" si="8"/>
        <v>171296</v>
      </c>
      <c r="M135" s="95"/>
    </row>
    <row r="136" spans="1:13" ht="11.25" customHeight="1">
      <c r="A136" s="50"/>
      <c r="B136" s="56" t="s">
        <v>33</v>
      </c>
      <c r="C136" s="104">
        <f>169667+1500</f>
        <v>171167</v>
      </c>
      <c r="D136" s="104">
        <v>0</v>
      </c>
      <c r="E136" s="109"/>
      <c r="F136" s="107"/>
      <c r="G136" s="106"/>
      <c r="H136" s="53"/>
      <c r="I136" s="55">
        <f>C136+D136+F136+G136</f>
        <v>171167</v>
      </c>
      <c r="J136" s="53"/>
      <c r="K136" s="34">
        <f t="shared" si="8"/>
        <v>171167</v>
      </c>
      <c r="M136" s="95"/>
    </row>
    <row r="137" spans="1:13" ht="11.25" customHeight="1">
      <c r="A137" s="50"/>
      <c r="B137" s="56" t="s">
        <v>34</v>
      </c>
      <c r="C137" s="104">
        <f>69636+1597</f>
        <v>71233</v>
      </c>
      <c r="D137" s="104">
        <v>0</v>
      </c>
      <c r="E137" s="109"/>
      <c r="F137" s="107"/>
      <c r="G137" s="106"/>
      <c r="H137" s="53"/>
      <c r="I137" s="55">
        <f>C137+D137+F137+G137</f>
        <v>71233</v>
      </c>
      <c r="J137" s="53"/>
      <c r="K137" s="34">
        <f t="shared" si="8"/>
        <v>71233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925424.15000000014</v>
      </c>
      <c r="D139" s="110">
        <f t="shared" si="11"/>
        <v>910190.62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1844573.77</v>
      </c>
      <c r="J139" s="55">
        <f>J144+J199+J204+J219+J224</f>
        <v>157178.87</v>
      </c>
      <c r="K139" s="34">
        <f t="shared" si="8"/>
        <v>1687394.9</v>
      </c>
      <c r="M139" s="95"/>
    </row>
    <row r="140" spans="1:13">
      <c r="A140" s="65"/>
      <c r="B140" s="67" t="s">
        <v>32</v>
      </c>
      <c r="C140" s="110">
        <f t="shared" si="11"/>
        <v>667689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1456691</v>
      </c>
      <c r="J140" s="55">
        <f>J145+J200+J205+J220+J225</f>
        <v>74077</v>
      </c>
      <c r="K140" s="34">
        <f t="shared" si="8"/>
        <v>1382614</v>
      </c>
      <c r="M140" s="95"/>
    </row>
    <row r="141" spans="1:13">
      <c r="A141" s="65"/>
      <c r="B141" s="67" t="s">
        <v>33</v>
      </c>
      <c r="C141" s="110">
        <f t="shared" si="11"/>
        <v>638281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1428552</v>
      </c>
      <c r="J141" s="55">
        <f>J146+J201+J206+J221+J226</f>
        <v>73967</v>
      </c>
      <c r="K141" s="34">
        <f t="shared" si="8"/>
        <v>1354585</v>
      </c>
      <c r="M141" s="95"/>
    </row>
    <row r="142" spans="1:13">
      <c r="A142" s="65"/>
      <c r="B142" s="67" t="s">
        <v>34</v>
      </c>
      <c r="C142" s="110">
        <f t="shared" si="11"/>
        <v>489974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1287511</v>
      </c>
      <c r="J142" s="55">
        <f>J147+J202+J207+J222+J227</f>
        <v>79167</v>
      </c>
      <c r="K142" s="34">
        <f t="shared" si="8"/>
        <v>1208344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784210.7300000001</v>
      </c>
      <c r="D144" s="104">
        <f t="shared" ref="D144:I144" si="12">D149+D154+D159+D164+D169+D174+D179+D184+D189+D194+D218</f>
        <v>791870.29</v>
      </c>
      <c r="E144" s="104">
        <f t="shared" si="12"/>
        <v>0</v>
      </c>
      <c r="F144" s="104">
        <f t="shared" si="12"/>
        <v>0</v>
      </c>
      <c r="G144" s="104">
        <f t="shared" si="12"/>
        <v>606</v>
      </c>
      <c r="H144" s="52">
        <f t="shared" si="12"/>
        <v>0</v>
      </c>
      <c r="I144" s="52">
        <f t="shared" si="12"/>
        <v>1576577.0199999998</v>
      </c>
      <c r="J144" s="52">
        <f>J149+J154+J159+J164+J169+J174+J179+J184+J189+J194</f>
        <v>157178.87</v>
      </c>
      <c r="K144" s="34">
        <f t="shared" si="8"/>
        <v>1419398.15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574200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1363132</v>
      </c>
      <c r="J145" s="52">
        <f>J150+J155+J160+J165+J170+J175+J180+J185+J190+J195</f>
        <v>74077</v>
      </c>
      <c r="K145" s="34">
        <f t="shared" si="8"/>
        <v>1289055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579013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1369104</v>
      </c>
      <c r="J146" s="52">
        <f>J151+J156+J161+J166+J171+J176+J181+J186+J191+J196</f>
        <v>73967</v>
      </c>
      <c r="K146" s="34">
        <f t="shared" si="8"/>
        <v>1295137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469461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1266818</v>
      </c>
      <c r="J147" s="52">
        <f>J152+J157+J162+J167+J172+J177+J182+J187+J192+J197</f>
        <v>79167</v>
      </c>
      <c r="K147" s="34">
        <f t="shared" si="8"/>
        <v>1187651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174838-2000+680-5-1000-350+1673-420</f>
        <v>173416</v>
      </c>
      <c r="D149" s="104">
        <f>574611+2000-257+12-500-685-155-415-757.84-15415+59.4-150-22446.4-2200-6074-60</f>
        <v>527567.16</v>
      </c>
      <c r="E149" s="105"/>
      <c r="F149" s="106"/>
      <c r="G149" s="106"/>
      <c r="H149" s="53"/>
      <c r="I149" s="55">
        <f t="shared" si="7"/>
        <v>700983.16</v>
      </c>
      <c r="J149" s="53"/>
      <c r="K149" s="34">
        <f t="shared" si="8"/>
        <v>700983.16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68970-800+2047.45+300.06+12.57+5+127.83+1023.7+41+2608.71+155.37+8239+250+420+20.95+225.37</f>
        <v>83647.009999999995</v>
      </c>
      <c r="D154" s="104">
        <f>208288+23.5+1073-347+63-80+500+1455+685+61+415+536.1+15410+300+150+257.09+2200+793.44+60</f>
        <v>231843.13</v>
      </c>
      <c r="E154" s="105"/>
      <c r="F154" s="106"/>
      <c r="G154" s="106"/>
      <c r="H154" s="53"/>
      <c r="I154" s="55">
        <f t="shared" si="14"/>
        <v>315490.14</v>
      </c>
      <c r="J154" s="53"/>
      <c r="K154" s="34">
        <f t="shared" si="15"/>
        <v>315490.14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500-200-100</f>
        <v>200</v>
      </c>
      <c r="D169" s="106"/>
      <c r="E169" s="109"/>
      <c r="F169" s="106"/>
      <c r="G169" s="106"/>
      <c r="H169" s="60"/>
      <c r="I169" s="55">
        <f t="shared" si="14"/>
        <v>200</v>
      </c>
      <c r="J169" s="53"/>
      <c r="K169" s="34">
        <f t="shared" si="15"/>
        <v>200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157178.87</v>
      </c>
      <c r="M173" s="95"/>
    </row>
    <row r="174" spans="1:13" ht="15" customHeight="1">
      <c r="A174" s="69"/>
      <c r="B174" s="56" t="s">
        <v>31</v>
      </c>
      <c r="C174" s="104">
        <f>134363+2800+10365+113+423+500+210+3216.87+440+82+4666</f>
        <v>157178.87</v>
      </c>
      <c r="D174" s="104"/>
      <c r="E174" s="105"/>
      <c r="F174" s="106"/>
      <c r="G174" s="106">
        <f>7029-6894-25</f>
        <v>110</v>
      </c>
      <c r="H174" s="60"/>
      <c r="I174" s="55">
        <f>C174+D173+F173+G173</f>
        <v>157178.87</v>
      </c>
      <c r="J174" s="53">
        <f>I174</f>
        <v>157178.87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74077</v>
      </c>
      <c r="J175" s="53">
        <f t="shared" ref="J175:J177" si="16">I175</f>
        <v>74077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302152+112.2+430</f>
        <v>302694.2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334563.20000000001</v>
      </c>
      <c r="J184" s="53"/>
      <c r="K184" s="34">
        <f t="shared" si="15"/>
        <v>334563.20000000001</v>
      </c>
      <c r="M184" s="95"/>
    </row>
    <row r="185" spans="1:13" ht="15.75" customHeight="1">
      <c r="A185" s="70"/>
      <c r="B185" s="56" t="s">
        <v>32</v>
      </c>
      <c r="C185" s="104">
        <f>196030+1500</f>
        <v>197530</v>
      </c>
      <c r="D185" s="104">
        <v>0</v>
      </c>
      <c r="E185" s="109"/>
      <c r="F185" s="106"/>
      <c r="G185" s="106"/>
      <c r="H185" s="60"/>
      <c r="I185" s="55">
        <f t="shared" si="14"/>
        <v>197530</v>
      </c>
      <c r="J185" s="53"/>
      <c r="K185" s="34">
        <f t="shared" si="15"/>
        <v>197530</v>
      </c>
      <c r="M185" s="95"/>
    </row>
    <row r="186" spans="1:13" ht="16.5" customHeight="1">
      <c r="A186" s="70"/>
      <c r="B186" s="56" t="s">
        <v>33</v>
      </c>
      <c r="C186" s="104">
        <f>195593+1500</f>
        <v>197093</v>
      </c>
      <c r="D186" s="104">
        <v>0</v>
      </c>
      <c r="E186" s="109"/>
      <c r="F186" s="106"/>
      <c r="G186" s="106"/>
      <c r="H186" s="60"/>
      <c r="I186" s="55">
        <f t="shared" si="14"/>
        <v>197093</v>
      </c>
      <c r="J186" s="53"/>
      <c r="K186" s="34">
        <f t="shared" si="15"/>
        <v>197093</v>
      </c>
      <c r="M186" s="95"/>
    </row>
    <row r="187" spans="1:13" ht="16.5" customHeight="1">
      <c r="A187" s="70"/>
      <c r="B187" s="56" t="s">
        <v>34</v>
      </c>
      <c r="C187" s="104">
        <f>80263+1597</f>
        <v>81860</v>
      </c>
      <c r="D187" s="104">
        <v>0</v>
      </c>
      <c r="E187" s="109"/>
      <c r="F187" s="106"/>
      <c r="G187" s="106"/>
      <c r="H187" s="60"/>
      <c r="I187" s="55">
        <f t="shared" si="14"/>
        <v>81860</v>
      </c>
      <c r="J187" s="53"/>
      <c r="K187" s="34">
        <f t="shared" si="15"/>
        <v>81860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34485+6.8+12-127.83-41+4371-155.37+1800-20.95+2089</f>
        <v>42418.65</v>
      </c>
      <c r="D189" s="106"/>
      <c r="E189" s="109"/>
      <c r="F189" s="106"/>
      <c r="G189" s="106"/>
      <c r="H189" s="60"/>
      <c r="I189" s="55">
        <f t="shared" si="14"/>
        <v>42418.65</v>
      </c>
      <c r="J189" s="53"/>
      <c r="K189" s="34">
        <f t="shared" si="15"/>
        <v>42418.65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7415-1300-265</f>
        <v>5850</v>
      </c>
      <c r="D194" s="104">
        <f>1002+80+5</f>
        <v>1087</v>
      </c>
      <c r="E194" s="109"/>
      <c r="F194" s="106"/>
      <c r="G194" s="106"/>
      <c r="H194" s="60"/>
      <c r="I194" s="55">
        <f t="shared" si="14"/>
        <v>6937</v>
      </c>
      <c r="J194" s="53"/>
      <c r="K194" s="34">
        <f t="shared" si="15"/>
        <v>6937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115677+1760+1+162+29+10+923+55+9395+42+2877</f>
        <v>130931</v>
      </c>
      <c r="D199" s="104">
        <f>104154+29+11417+1085-6894+279+3914.87+140+264.25+4779</f>
        <v>119168.12</v>
      </c>
      <c r="E199" s="105"/>
      <c r="F199" s="108"/>
      <c r="G199" s="104">
        <f>1432+6896+25</f>
        <v>8353</v>
      </c>
      <c r="H199" s="53"/>
      <c r="I199" s="55">
        <f t="shared" si="14"/>
        <v>258452.12</v>
      </c>
      <c r="J199" s="53"/>
      <c r="K199" s="34">
        <f t="shared" si="15"/>
        <v>258452.12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-531.17-300.06-12.57-23.7-311.71-4.37</f>
        <v>-1183.58</v>
      </c>
      <c r="D219" s="113">
        <f>-123-74-60-125.26-59.4-319.69-86.44</f>
        <v>-847.79</v>
      </c>
      <c r="E219" s="114"/>
      <c r="F219" s="115"/>
      <c r="G219" s="115"/>
      <c r="H219" s="74"/>
      <c r="I219" s="75">
        <f t="shared" si="18"/>
        <v>-2031.37</v>
      </c>
      <c r="J219" s="73"/>
      <c r="K219" s="48">
        <f t="shared" si="19"/>
        <v>-2031.37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-161721.24000000011</v>
      </c>
      <c r="D229" s="81">
        <f>D24-D139</f>
        <v>-47649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-209370.24000000011</v>
      </c>
      <c r="J229" s="81">
        <f>J24-J139</f>
        <v>0</v>
      </c>
      <c r="K229" s="37">
        <f t="shared" si="19"/>
        <v>-209370.24000000011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808361-9857-4F26-B55F-CA072D498A25}"/>
</file>

<file path=customXml/itemProps2.xml><?xml version="1.0" encoding="utf-8"?>
<ds:datastoreItem xmlns:ds="http://schemas.openxmlformats.org/officeDocument/2006/customXml" ds:itemID="{E849623C-F13F-4B35-B376-FAF10376EBAE}"/>
</file>

<file path=customXml/itemProps3.xml><?xml version="1.0" encoding="utf-8"?>
<ds:datastoreItem xmlns:ds="http://schemas.openxmlformats.org/officeDocument/2006/customXml" ds:itemID="{225A95A0-FA30-4A22-A5E5-1B6FE0F60B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2025-12-18T18:39:55Z</dcterms:modified>
  <cp:category/>
  <cp:contentStatus/>
</cp:coreProperties>
</file>