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LVARE DESKTOP\2025\RECTIFICARI 2025\"/>
    </mc:Choice>
  </mc:AlternateContent>
  <xr:revisionPtr revIDLastSave="0" documentId="8_{0A238D1C-EF87-4CEA-8A5D-E1ECB7293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Print_Titles" localSheetId="0">sheet!$8:$8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C79" i="1"/>
  <c r="E33" i="1"/>
  <c r="C72" i="1"/>
  <c r="E19" i="1"/>
  <c r="E66" i="1"/>
  <c r="E65" i="1" s="1"/>
  <c r="E64" i="1" s="1"/>
  <c r="E63" i="1" s="1"/>
  <c r="C97" i="1"/>
  <c r="C96" i="1" s="1"/>
  <c r="C94" i="1"/>
  <c r="C93" i="1" s="1"/>
  <c r="C81" i="1"/>
  <c r="C83" i="1"/>
  <c r="C87" i="1"/>
  <c r="C90" i="1"/>
  <c r="E62" i="1"/>
  <c r="D62" i="1" s="1"/>
  <c r="C77" i="1" l="1"/>
  <c r="C76" i="1" s="1"/>
  <c r="C71" i="1" s="1"/>
  <c r="C70" i="1" s="1"/>
  <c r="E61" i="1"/>
  <c r="E60" i="1" l="1"/>
  <c r="D60" i="1" s="1"/>
  <c r="D61" i="1"/>
  <c r="D36" i="1" l="1"/>
  <c r="D39" i="1"/>
  <c r="D42" i="1"/>
  <c r="D45" i="1"/>
  <c r="E44" i="1"/>
  <c r="E43" i="1" s="1"/>
  <c r="D43" i="1" s="1"/>
  <c r="E41" i="1"/>
  <c r="D41" i="1" s="1"/>
  <c r="E38" i="1"/>
  <c r="D38" i="1" s="1"/>
  <c r="E35" i="1"/>
  <c r="D35" i="1" s="1"/>
  <c r="D33" i="1"/>
  <c r="D19" i="1"/>
  <c r="E18" i="1"/>
  <c r="D18" i="1" s="1"/>
  <c r="D23" i="1"/>
  <c r="D26" i="1"/>
  <c r="D49" i="1"/>
  <c r="D50" i="1"/>
  <c r="D55" i="1"/>
  <c r="D58" i="1"/>
  <c r="D59" i="1"/>
  <c r="D63" i="1"/>
  <c r="D64" i="1"/>
  <c r="D65" i="1"/>
  <c r="D66" i="1"/>
  <c r="E22" i="1"/>
  <c r="E21" i="1" s="1"/>
  <c r="E25" i="1"/>
  <c r="E24" i="1" s="1"/>
  <c r="D24" i="1" s="1"/>
  <c r="E34" i="1" l="1"/>
  <c r="D34" i="1" s="1"/>
  <c r="E32" i="1"/>
  <c r="D44" i="1"/>
  <c r="E40" i="1"/>
  <c r="D40" i="1" s="1"/>
  <c r="E37" i="1"/>
  <c r="D37" i="1" s="1"/>
  <c r="E17" i="1"/>
  <c r="D25" i="1"/>
  <c r="D22" i="1"/>
  <c r="D21" i="1"/>
  <c r="E20" i="1"/>
  <c r="D20" i="1" s="1"/>
  <c r="E14" i="1"/>
  <c r="D14" i="1" s="1"/>
  <c r="E48" i="1"/>
  <c r="E57" i="1"/>
  <c r="D32" i="1" l="1"/>
  <c r="E31" i="1"/>
  <c r="E30" i="1" s="1"/>
  <c r="D17" i="1"/>
  <c r="E16" i="1"/>
  <c r="D16" i="1" s="1"/>
  <c r="E56" i="1"/>
  <c r="D56" i="1" s="1"/>
  <c r="D57" i="1"/>
  <c r="E46" i="1"/>
  <c r="D48" i="1"/>
  <c r="E47" i="1"/>
  <c r="D47" i="1" s="1"/>
  <c r="E54" i="1"/>
  <c r="D54" i="1" s="1"/>
  <c r="D31" i="1" l="1"/>
  <c r="D46" i="1"/>
  <c r="E53" i="1"/>
  <c r="D53" i="1" s="1"/>
  <c r="F13" i="1"/>
  <c r="F12" i="1" s="1"/>
  <c r="G13" i="1"/>
  <c r="G12" i="1" s="1"/>
  <c r="E13" i="1"/>
  <c r="D13" i="1" s="1"/>
  <c r="E29" i="1" l="1"/>
  <c r="D30" i="1"/>
  <c r="E52" i="1"/>
  <c r="E12" i="1"/>
  <c r="F11" i="1"/>
  <c r="G11" i="1"/>
  <c r="D52" i="1" l="1"/>
  <c r="E51" i="1"/>
  <c r="D29" i="1"/>
  <c r="E28" i="1"/>
  <c r="E11" i="1"/>
  <c r="D12" i="1"/>
  <c r="F55" i="1"/>
  <c r="D28" i="1" l="1"/>
  <c r="E27" i="1"/>
  <c r="E10" i="1"/>
  <c r="D11" i="1"/>
  <c r="F53" i="1"/>
  <c r="F52" i="1" s="1"/>
  <c r="G10" i="1"/>
  <c r="F10" i="1"/>
  <c r="G55" i="1"/>
  <c r="D27" i="1" l="1"/>
  <c r="E15" i="1"/>
  <c r="D51" i="1"/>
  <c r="G53" i="1"/>
  <c r="G52" i="1" s="1"/>
  <c r="D10" i="1"/>
  <c r="E67" i="1" l="1"/>
  <c r="D15" i="1"/>
  <c r="F51" i="1"/>
  <c r="D67" i="1" l="1"/>
  <c r="I67" i="1"/>
  <c r="G51" i="1"/>
  <c r="F15" i="1" l="1"/>
  <c r="G15" i="1" l="1"/>
  <c r="G71" i="1" l="1"/>
  <c r="F71" i="1"/>
</calcChain>
</file>

<file path=xl/sharedStrings.xml><?xml version="1.0" encoding="utf-8"?>
<sst xmlns="http://schemas.openxmlformats.org/spreadsheetml/2006/main" count="135" uniqueCount="90">
  <si>
    <t>JUDETUL ARGES</t>
  </si>
  <si>
    <t>ANEXA  nr. 1</t>
  </si>
  <si>
    <t xml:space="preserve">DIRECTIA ECONOMICA </t>
  </si>
  <si>
    <t>La HCJ nr.                /17.12.2025</t>
  </si>
  <si>
    <t xml:space="preserve">SERVICIUL BUGET IMPOZITE TAXE SI VENITURI </t>
  </si>
  <si>
    <t xml:space="preserve">INFLUENTE </t>
  </si>
  <si>
    <t xml:space="preserve"> LA BUGET LOCAL 2025</t>
  </si>
  <si>
    <t xml:space="preserve">mii lei </t>
  </si>
  <si>
    <t>DENUMIRE INDICATORI</t>
  </si>
  <si>
    <t>COD</t>
  </si>
  <si>
    <t>PROPUNERE 2025</t>
  </si>
  <si>
    <t>TRIM IV</t>
  </si>
  <si>
    <t>VENITURI - TOTAL</t>
  </si>
  <si>
    <t>SECTIUNEA DE FUNCTIONARE</t>
  </si>
  <si>
    <t>SUBVENTII</t>
  </si>
  <si>
    <t>.00.17</t>
  </si>
  <si>
    <t>Subventii de la bugetul de stat</t>
  </si>
  <si>
    <t>Alte drepturi pentru dizabilitate si adoptie</t>
  </si>
  <si>
    <t>42.02.21</t>
  </si>
  <si>
    <t xml:space="preserve">TOTAL CHELTUIELI </t>
  </si>
  <si>
    <t>AUTORITĂȚI PUBLICE ȘI ACȚIUNI EXTERNE</t>
  </si>
  <si>
    <t>51.02</t>
  </si>
  <si>
    <t>Autorităţi executive</t>
  </si>
  <si>
    <t>51.02.01.03</t>
  </si>
  <si>
    <t>SECTIUNEA DE DEZVOLTARE</t>
  </si>
  <si>
    <t xml:space="preserve">Cheltuieli de capital </t>
  </si>
  <si>
    <r>
      <t>70</t>
    </r>
    <r>
      <rPr>
        <b/>
        <sz val="12"/>
        <color theme="0"/>
        <rFont val="Times New Roman"/>
        <family val="1"/>
        <charset val="238"/>
      </rPr>
      <t>..</t>
    </r>
  </si>
  <si>
    <t xml:space="preserve">INVATAMANT </t>
  </si>
  <si>
    <t>65.02</t>
  </si>
  <si>
    <t>CENTRUL SCOLAR DE EDUCATIE INCLUZIVA "SF. FILOFTEIA" STEFANESTI</t>
  </si>
  <si>
    <t>65.02.07.04</t>
  </si>
  <si>
    <t>Ajutoare sociale in numerar</t>
  </si>
  <si>
    <t>57.02.01.</t>
  </si>
  <si>
    <t>GRADINITA SPECIALA SFANTA ELENA PITESTI</t>
  </si>
  <si>
    <t>SANATATE</t>
  </si>
  <si>
    <t xml:space="preserve">SPITALE </t>
  </si>
  <si>
    <t>66.02.06</t>
  </si>
  <si>
    <t>Transferuri de capital - pentrut finantarea investitiilor la spitale</t>
  </si>
  <si>
    <t>51.02.12</t>
  </si>
  <si>
    <t>SPITALUL JUDETEAN DE URGENTA PITESTI</t>
  </si>
  <si>
    <t xml:space="preserve">SPITALUL DE PSIHIATRIE „SF. MARIA” VEDEA </t>
  </si>
  <si>
    <t xml:space="preserve">SPITALUL DE BOLI CRONICE CALINESTI </t>
  </si>
  <si>
    <t xml:space="preserve">SPITALUL DE PNEUMOFTIZIOLOGIE LEORDENI </t>
  </si>
  <si>
    <t xml:space="preserve">SPITALUL DE RECUPERARE RESPIRATORIE SI PNEUMOLOGIE "SF. ANDREI" VALEA IASULUI </t>
  </si>
  <si>
    <t xml:space="preserve">CULTURA, RECREERE SI RELIGIE </t>
  </si>
  <si>
    <t>67.02</t>
  </si>
  <si>
    <t>BIBLIOTECA JUDETEANA DINICU GOLESCU PITESTI</t>
  </si>
  <si>
    <t xml:space="preserve">Bunuri si servicii </t>
  </si>
  <si>
    <r>
      <t>20</t>
    </r>
    <r>
      <rPr>
        <sz val="11"/>
        <color theme="0"/>
        <rFont val="Times New Roman"/>
        <family val="1"/>
      </rPr>
      <t>..</t>
    </r>
  </si>
  <si>
    <t>Plati efectuate in anii precedenti si recuperate in anul curent in sectiunea de functionare a bugetului local</t>
  </si>
  <si>
    <t xml:space="preserve">ASIGURARI SI ASIST. SOCIALA </t>
  </si>
  <si>
    <t>.4.1.1</t>
  </si>
  <si>
    <t xml:space="preserve"> DIRECTIA GENERALA DE ASISTENTA SOCIALA SI PROTECTIA COPILULUI ARGES</t>
  </si>
  <si>
    <t>68.02.06</t>
  </si>
  <si>
    <t xml:space="preserve">Asistenta sociala </t>
  </si>
  <si>
    <t>57.02</t>
  </si>
  <si>
    <t>57.02.01</t>
  </si>
  <si>
    <t>DREPTURI PERSOANE CU HANDICAP</t>
  </si>
  <si>
    <t>Ajutoare sociale in natura</t>
  </si>
  <si>
    <t>57.02.02</t>
  </si>
  <si>
    <t>UNITATEA DE ASISTENTA MEDICO-SOCIALA DEDULESTI</t>
  </si>
  <si>
    <t>68.02.12</t>
  </si>
  <si>
    <t>Alte transferuri  de capital catre institutii publice</t>
  </si>
  <si>
    <t>51.02.29</t>
  </si>
  <si>
    <t xml:space="preserve">TRANSPORTURI </t>
  </si>
  <si>
    <t>84.02</t>
  </si>
  <si>
    <t xml:space="preserve">DRUMURI ȘI PODURI JUDEȚENE </t>
  </si>
  <si>
    <t>84.02.03.01</t>
  </si>
  <si>
    <t xml:space="preserve"> DEFICIT</t>
  </si>
  <si>
    <t>mii lei</t>
  </si>
  <si>
    <t xml:space="preserve">Sume utilizate din excedentul bugetului local </t>
  </si>
  <si>
    <t>TOTAL, din care:</t>
  </si>
  <si>
    <t xml:space="preserve">Sistem Desktop PC cu monitor </t>
  </si>
  <si>
    <t>Licența Microsoft Windows 11 PRO OEM</t>
  </si>
  <si>
    <t>"Sistem de alimentare cu apa "Măncioiu" - captare, înmagazinare și transport apă către UAT Cuca și UAT Morărești"</t>
  </si>
  <si>
    <t>Construire corp de cladire nou la Spitalul Judetean de Urgenta Pitesti</t>
  </si>
  <si>
    <t>Dotari independente</t>
  </si>
  <si>
    <t>Achizitia si montaj de centrale termice din punctul termic la Pavilion I</t>
  </si>
  <si>
    <t xml:space="preserve">Concentrator oxigen </t>
  </si>
  <si>
    <t xml:space="preserve">Paturi spital </t>
  </si>
  <si>
    <t>Masina de spalat  profesionala</t>
  </si>
  <si>
    <t xml:space="preserve">Masina de spalat profesionala </t>
  </si>
  <si>
    <t>Centrala termica 35kw</t>
  </si>
  <si>
    <t xml:space="preserve">Sonda laser </t>
  </si>
  <si>
    <t xml:space="preserve">Combina fizioterapie </t>
  </si>
  <si>
    <t>Uscator de rufe profesional</t>
  </si>
  <si>
    <t xml:space="preserve"> TRANSPORTURI </t>
  </si>
  <si>
    <t>Cheltuieli de capital</t>
  </si>
  <si>
    <t>Modernizare DJ 679A Bârla (DJ 679) – Căldăraru, 
Km 0+000 - Km 12+835, L=12,835 km</t>
  </si>
  <si>
    <t>" Modernizare DJ 703E Pitești (DN 67) - Băbana - Cocu, Km 2+237 - Km 19+911, L= 17,674 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</si>
</sst>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color rgb="FF006100"/>
      <name val="Calibri"/>
      <family val="2"/>
      <scheme val="minor"/>
    </font>
    <font>
      <sz val="1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4" fillId="0" borderId="0"/>
    <xf numFmtId="0" fontId="15" fillId="0" borderId="0"/>
    <xf numFmtId="0" fontId="3" fillId="0" borderId="0"/>
    <xf numFmtId="0" fontId="2" fillId="0" borderId="0"/>
    <xf numFmtId="0" fontId="17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0" borderId="0"/>
  </cellStyleXfs>
  <cellXfs count="157">
    <xf numFmtId="0" fontId="0" fillId="0" borderId="0" xfId="0"/>
    <xf numFmtId="4" fontId="4" fillId="2" borderId="0" xfId="0" applyNumberFormat="1" applyFont="1" applyFill="1" applyAlignment="1">
      <alignment horizontal="left"/>
    </xf>
    <xf numFmtId="4" fontId="4" fillId="2" borderId="0" xfId="0" applyNumberFormat="1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" fontId="7" fillId="2" borderId="0" xfId="0" applyNumberFormat="1" applyFont="1" applyFill="1"/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11" fillId="3" borderId="2" xfId="0" applyFont="1" applyFill="1" applyBorder="1"/>
    <xf numFmtId="4" fontId="8" fillId="4" borderId="1" xfId="0" applyNumberFormat="1" applyFont="1" applyFill="1" applyBorder="1"/>
    <xf numFmtId="4" fontId="8" fillId="2" borderId="1" xfId="0" applyNumberFormat="1" applyFont="1" applyFill="1" applyBorder="1"/>
    <xf numFmtId="0" fontId="11" fillId="0" borderId="3" xfId="0" applyFont="1" applyBorder="1"/>
    <xf numFmtId="0" fontId="11" fillId="0" borderId="0" xfId="0" applyFont="1"/>
    <xf numFmtId="0" fontId="11" fillId="3" borderId="3" xfId="0" applyFont="1" applyFill="1" applyBorder="1"/>
    <xf numFmtId="4" fontId="8" fillId="5" borderId="1" xfId="0" applyNumberFormat="1" applyFont="1" applyFill="1" applyBorder="1"/>
    <xf numFmtId="4" fontId="8" fillId="8" borderId="1" xfId="0" applyNumberFormat="1" applyFont="1" applyFill="1" applyBorder="1"/>
    <xf numFmtId="4" fontId="8" fillId="9" borderId="1" xfId="0" applyNumberFormat="1" applyFont="1" applyFill="1" applyBorder="1"/>
    <xf numFmtId="14" fontId="13" fillId="0" borderId="3" xfId="0" applyNumberFormat="1" applyFont="1" applyBorder="1"/>
    <xf numFmtId="0" fontId="11" fillId="10" borderId="3" xfId="0" applyFont="1" applyFill="1" applyBorder="1"/>
    <xf numFmtId="4" fontId="12" fillId="10" borderId="1" xfId="0" applyNumberFormat="1" applyFont="1" applyFill="1" applyBorder="1"/>
    <xf numFmtId="4" fontId="8" fillId="6" borderId="1" xfId="0" applyNumberFormat="1" applyFont="1" applyFill="1" applyBorder="1"/>
    <xf numFmtId="4" fontId="8" fillId="11" borderId="1" xfId="0" applyNumberFormat="1" applyFont="1" applyFill="1" applyBorder="1"/>
    <xf numFmtId="0" fontId="9" fillId="0" borderId="3" xfId="0" applyFont="1" applyBorder="1" applyAlignment="1">
      <alignment wrapText="1"/>
    </xf>
    <xf numFmtId="4" fontId="8" fillId="13" borderId="1" xfId="0" applyNumberFormat="1" applyFont="1" applyFill="1" applyBorder="1"/>
    <xf numFmtId="0" fontId="0" fillId="0" borderId="0" xfId="0" applyAlignment="1">
      <alignment horizontal="center"/>
    </xf>
    <xf numFmtId="0" fontId="18" fillId="9" borderId="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/>
    </xf>
    <xf numFmtId="0" fontId="19" fillId="2" borderId="1" xfId="1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8" fillId="9" borderId="1" xfId="0" applyNumberFormat="1" applyFont="1" applyFill="1" applyBorder="1"/>
    <xf numFmtId="4" fontId="18" fillId="11" borderId="1" xfId="0" applyNumberFormat="1" applyFont="1" applyFill="1" applyBorder="1"/>
    <xf numFmtId="4" fontId="19" fillId="0" borderId="1" xfId="0" applyNumberFormat="1" applyFont="1" applyBorder="1"/>
    <xf numFmtId="0" fontId="18" fillId="7" borderId="1" xfId="0" applyFont="1" applyFill="1" applyBorder="1"/>
    <xf numFmtId="0" fontId="18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1" borderId="1" xfId="0" applyFont="1" applyFill="1" applyBorder="1"/>
    <xf numFmtId="0" fontId="18" fillId="11" borderId="1" xfId="0" applyFont="1" applyFill="1" applyBorder="1" applyAlignment="1">
      <alignment horizontal="center"/>
    </xf>
    <xf numFmtId="0" fontId="18" fillId="13" borderId="1" xfId="0" applyFont="1" applyFill="1" applyBorder="1"/>
    <xf numFmtId="0" fontId="18" fillId="13" borderId="1" xfId="0" applyFont="1" applyFill="1" applyBorder="1" applyAlignment="1">
      <alignment horizontal="center"/>
    </xf>
    <xf numFmtId="4" fontId="18" fillId="13" borderId="1" xfId="0" applyNumberFormat="1" applyFont="1" applyFill="1" applyBorder="1"/>
    <xf numFmtId="0" fontId="18" fillId="6" borderId="1" xfId="0" applyFont="1" applyFill="1" applyBorder="1"/>
    <xf numFmtId="0" fontId="19" fillId="6" borderId="1" xfId="0" applyFont="1" applyFill="1" applyBorder="1" applyAlignment="1">
      <alignment horizontal="center"/>
    </xf>
    <xf numFmtId="4" fontId="18" fillId="6" borderId="1" xfId="0" applyNumberFormat="1" applyFont="1" applyFill="1" applyBorder="1"/>
    <xf numFmtId="0" fontId="19" fillId="12" borderId="1" xfId="0" applyFont="1" applyFill="1" applyBorder="1"/>
    <xf numFmtId="0" fontId="19" fillId="12" borderId="1" xfId="0" applyFont="1" applyFill="1" applyBorder="1" applyAlignment="1">
      <alignment horizontal="center"/>
    </xf>
    <xf numFmtId="4" fontId="19" fillId="2" borderId="1" xfId="0" applyNumberFormat="1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4" fontId="18" fillId="7" borderId="1" xfId="0" applyNumberFormat="1" applyFont="1" applyFill="1" applyBorder="1"/>
    <xf numFmtId="2" fontId="18" fillId="2" borderId="1" xfId="10" applyNumberFormat="1" applyFont="1" applyFill="1" applyBorder="1" applyAlignment="1">
      <alignment horizontal="center" vertical="center" wrapText="1"/>
    </xf>
    <xf numFmtId="2" fontId="19" fillId="2" borderId="1" xfId="10" applyNumberFormat="1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wrapText="1"/>
    </xf>
    <xf numFmtId="0" fontId="18" fillId="9" borderId="1" xfId="0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4" fontId="18" fillId="2" borderId="1" xfId="0" applyNumberFormat="1" applyFont="1" applyFill="1" applyBorder="1"/>
    <xf numFmtId="0" fontId="18" fillId="9" borderId="1" xfId="0" applyFont="1" applyFill="1" applyBorder="1" applyAlignment="1">
      <alignment horizontal="center" wrapText="1"/>
    </xf>
    <xf numFmtId="4" fontId="8" fillId="4" borderId="4" xfId="0" applyNumberFormat="1" applyFont="1" applyFill="1" applyBorder="1"/>
    <xf numFmtId="0" fontId="15" fillId="0" borderId="0" xfId="7"/>
    <xf numFmtId="0" fontId="11" fillId="7" borderId="1" xfId="7" applyFont="1" applyFill="1" applyBorder="1"/>
    <xf numFmtId="0" fontId="11" fillId="7" borderId="1" xfId="7" applyFont="1" applyFill="1" applyBorder="1" applyAlignment="1">
      <alignment horizontal="center"/>
    </xf>
    <xf numFmtId="0" fontId="11" fillId="0" borderId="1" xfId="7" applyFont="1" applyBorder="1" applyAlignment="1">
      <alignment horizontal="center"/>
    </xf>
    <xf numFmtId="0" fontId="4" fillId="2" borderId="1" xfId="7" applyFont="1" applyFill="1" applyBorder="1" applyAlignment="1">
      <alignment vertical="center"/>
    </xf>
    <xf numFmtId="0" fontId="4" fillId="0" borderId="1" xfId="7" applyFont="1" applyBorder="1" applyAlignment="1">
      <alignment horizontal="center" vertical="center"/>
    </xf>
    <xf numFmtId="0" fontId="22" fillId="2" borderId="1" xfId="11" applyFont="1" applyFill="1" applyBorder="1" applyAlignment="1">
      <alignment horizontal="left" vertical="center" wrapText="1"/>
    </xf>
    <xf numFmtId="2" fontId="4" fillId="2" borderId="1" xfId="11" applyNumberFormat="1" applyFont="1" applyFill="1" applyBorder="1" applyAlignment="1">
      <alignment horizontal="center" vertical="center" wrapText="1"/>
    </xf>
    <xf numFmtId="0" fontId="24" fillId="0" borderId="0" xfId="7" applyFont="1" applyAlignment="1">
      <alignment vertical="center"/>
    </xf>
    <xf numFmtId="0" fontId="4" fillId="15" borderId="1" xfId="7" applyFont="1" applyFill="1" applyBorder="1" applyAlignment="1">
      <alignment vertical="center"/>
    </xf>
    <xf numFmtId="4" fontId="4" fillId="15" borderId="1" xfId="7" applyNumberFormat="1" applyFont="1" applyFill="1" applyBorder="1" applyAlignment="1">
      <alignment vertical="center"/>
    </xf>
    <xf numFmtId="0" fontId="22" fillId="0" borderId="1" xfId="7" applyFont="1" applyBorder="1"/>
    <xf numFmtId="4" fontId="25" fillId="7" borderId="1" xfId="7" applyNumberFormat="1" applyFont="1" applyFill="1" applyBorder="1"/>
    <xf numFmtId="4" fontId="25" fillId="0" borderId="1" xfId="7" applyNumberFormat="1" applyFont="1" applyBorder="1"/>
    <xf numFmtId="0" fontId="25" fillId="0" borderId="1" xfId="7" applyFont="1" applyBorder="1" applyAlignment="1">
      <alignment wrapText="1"/>
    </xf>
    <xf numFmtId="0" fontId="22" fillId="0" borderId="0" xfId="7" applyFont="1" applyAlignment="1">
      <alignment horizontal="right" vertical="center"/>
    </xf>
    <xf numFmtId="0" fontId="4" fillId="7" borderId="1" xfId="7" applyFont="1" applyFill="1" applyBorder="1"/>
    <xf numFmtId="0" fontId="4" fillId="0" borderId="1" xfId="7" applyFont="1" applyBorder="1"/>
    <xf numFmtId="0" fontId="19" fillId="2" borderId="0" xfId="1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/>
    <xf numFmtId="2" fontId="4" fillId="15" borderId="1" xfId="11" applyNumberFormat="1" applyFont="1" applyFill="1" applyBorder="1" applyAlignment="1">
      <alignment horizontal="center" vertical="center" wrapText="1"/>
    </xf>
    <xf numFmtId="0" fontId="4" fillId="15" borderId="1" xfId="11" applyFont="1" applyFill="1" applyBorder="1" applyAlignment="1">
      <alignment horizontal="left" vertical="center" wrapText="1"/>
    </xf>
    <xf numFmtId="0" fontId="11" fillId="7" borderId="1" xfId="0" applyFont="1" applyFill="1" applyBorder="1"/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wrapText="1"/>
    </xf>
    <xf numFmtId="0" fontId="11" fillId="9" borderId="1" xfId="0" applyFont="1" applyFill="1" applyBorder="1" applyAlignment="1">
      <alignment horizontal="center"/>
    </xf>
    <xf numFmtId="0" fontId="11" fillId="0" borderId="1" xfId="0" applyFont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4" fontId="18" fillId="2" borderId="0" xfId="0" applyNumberFormat="1" applyFont="1" applyFill="1"/>
    <xf numFmtId="4" fontId="18" fillId="15" borderId="1" xfId="0" applyNumberFormat="1" applyFont="1" applyFill="1" applyBorder="1"/>
    <xf numFmtId="0" fontId="18" fillId="9" borderId="1" xfId="0" applyFont="1" applyFill="1" applyBorder="1"/>
    <xf numFmtId="0" fontId="4" fillId="7" borderId="1" xfId="0" applyFont="1" applyFill="1" applyBorder="1" applyAlignment="1">
      <alignment vertical="center"/>
    </xf>
    <xf numFmtId="2" fontId="4" fillId="7" borderId="1" xfId="10" applyNumberFormat="1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" fontId="4" fillId="2" borderId="1" xfId="10" applyNumberFormat="1" applyFont="1" applyFill="1" applyBorder="1" applyAlignment="1">
      <alignment horizontal="center" vertical="center" wrapText="1"/>
    </xf>
    <xf numFmtId="0" fontId="22" fillId="2" borderId="1" xfId="1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4" fontId="16" fillId="2" borderId="1" xfId="0" applyNumberFormat="1" applyFont="1" applyFill="1" applyBorder="1"/>
    <xf numFmtId="4" fontId="16" fillId="7" borderId="1" xfId="0" applyNumberFormat="1" applyFont="1" applyFill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9" fillId="9" borderId="1" xfId="0" applyFont="1" applyFill="1" applyBorder="1" applyAlignment="1">
      <alignment horizontal="center"/>
    </xf>
    <xf numFmtId="0" fontId="26" fillId="9" borderId="0" xfId="0" applyFont="1" applyFill="1"/>
    <xf numFmtId="4" fontId="11" fillId="9" borderId="1" xfId="0" applyNumberFormat="1" applyFont="1" applyFill="1" applyBorder="1"/>
    <xf numFmtId="4" fontId="16" fillId="9" borderId="1" xfId="0" applyNumberFormat="1" applyFont="1" applyFill="1" applyBorder="1"/>
    <xf numFmtId="0" fontId="26" fillId="9" borderId="0" xfId="0" applyFont="1" applyFill="1" applyAlignment="1">
      <alignment wrapText="1"/>
    </xf>
    <xf numFmtId="0" fontId="11" fillId="9" borderId="0" xfId="0" applyFont="1" applyFill="1"/>
    <xf numFmtId="4" fontId="16" fillId="11" borderId="1" xfId="0" applyNumberFormat="1" applyFont="1" applyFill="1" applyBorder="1"/>
    <xf numFmtId="0" fontId="11" fillId="9" borderId="1" xfId="0" applyFont="1" applyFill="1" applyBorder="1"/>
    <xf numFmtId="0" fontId="8" fillId="9" borderId="1" xfId="0" applyFont="1" applyFill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" fontId="3" fillId="0" borderId="0" xfId="0" applyNumberFormat="1" applyFont="1"/>
    <xf numFmtId="0" fontId="11" fillId="10" borderId="0" xfId="0" applyFont="1" applyFill="1"/>
    <xf numFmtId="4" fontId="12" fillId="10" borderId="0" xfId="0" applyNumberFormat="1" applyFont="1" applyFill="1"/>
    <xf numFmtId="4" fontId="4" fillId="2" borderId="1" xfId="7" applyNumberFormat="1" applyFont="1" applyFill="1" applyBorder="1" applyAlignment="1">
      <alignment vertical="center"/>
    </xf>
    <xf numFmtId="4" fontId="22" fillId="2" borderId="1" xfId="7" applyNumberFormat="1" applyFont="1" applyFill="1" applyBorder="1" applyAlignment="1">
      <alignment vertical="center"/>
    </xf>
    <xf numFmtId="4" fontId="16" fillId="2" borderId="1" xfId="7" applyNumberFormat="1" applyFont="1" applyFill="1" applyBorder="1" applyAlignment="1">
      <alignment vertical="center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4" fontId="11" fillId="7" borderId="1" xfId="7" applyNumberFormat="1" applyFont="1" applyFill="1" applyBorder="1" applyAlignment="1">
      <alignment horizontal="right" vertical="center" wrapText="1"/>
    </xf>
    <xf numFmtId="4" fontId="11" fillId="2" borderId="1" xfId="7" applyNumberFormat="1" applyFont="1" applyFill="1" applyBorder="1" applyAlignment="1">
      <alignment horizontal="right" vertical="center" wrapText="1"/>
    </xf>
    <xf numFmtId="4" fontId="16" fillId="2" borderId="1" xfId="7" applyNumberFormat="1" applyFont="1" applyFill="1" applyBorder="1" applyAlignment="1">
      <alignment horizontal="right" vertical="center" wrapText="1"/>
    </xf>
    <xf numFmtId="4" fontId="11" fillId="15" borderId="1" xfId="7" applyNumberFormat="1" applyFont="1" applyFill="1" applyBorder="1" applyAlignment="1">
      <alignment horizontal="right" vertical="center" wrapText="1"/>
    </xf>
    <xf numFmtId="0" fontId="11" fillId="12" borderId="1" xfId="0" applyFont="1" applyFill="1" applyBorder="1"/>
    <xf numFmtId="4" fontId="4" fillId="12" borderId="1" xfId="7" applyNumberFormat="1" applyFont="1" applyFill="1" applyBorder="1" applyAlignment="1">
      <alignment vertical="center"/>
    </xf>
    <xf numFmtId="4" fontId="11" fillId="9" borderId="1" xfId="7" applyNumberFormat="1" applyFont="1" applyFill="1" applyBorder="1" applyAlignment="1">
      <alignment vertical="center"/>
    </xf>
    <xf numFmtId="4" fontId="4" fillId="9" borderId="1" xfId="7" applyNumberFormat="1" applyFont="1" applyFill="1" applyBorder="1" applyAlignment="1">
      <alignment vertical="center"/>
    </xf>
    <xf numFmtId="0" fontId="26" fillId="12" borderId="1" xfId="0" applyFont="1" applyFill="1" applyBorder="1"/>
    <xf numFmtId="0" fontId="27" fillId="0" borderId="1" xfId="0" applyFont="1" applyBorder="1" applyAlignment="1">
      <alignment wrapText="1"/>
    </xf>
    <xf numFmtId="0" fontId="27" fillId="0" borderId="1" xfId="0" applyFont="1" applyBorder="1"/>
    <xf numFmtId="0" fontId="16" fillId="0" borderId="1" xfId="0" applyFont="1" applyBorder="1" applyAlignment="1">
      <alignment horizontal="justify" vertical="center"/>
    </xf>
    <xf numFmtId="0" fontId="26" fillId="9" borderId="1" xfId="0" applyFont="1" applyFill="1" applyBorder="1"/>
    <xf numFmtId="0" fontId="26" fillId="9" borderId="1" xfId="0" applyFont="1" applyFill="1" applyBorder="1" applyAlignment="1">
      <alignment wrapText="1"/>
    </xf>
    <xf numFmtId="4" fontId="4" fillId="7" borderId="1" xfId="7" applyNumberFormat="1" applyFont="1" applyFill="1" applyBorder="1" applyAlignment="1">
      <alignment vertical="center"/>
    </xf>
    <xf numFmtId="0" fontId="16" fillId="0" borderId="0" xfId="0" applyFont="1"/>
    <xf numFmtId="4" fontId="16" fillId="0" borderId="1" xfId="0" applyNumberFormat="1" applyFont="1" applyBorder="1"/>
    <xf numFmtId="0" fontId="11" fillId="7" borderId="1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</cellXfs>
  <cellStyles count="13">
    <cellStyle name="Bun" xfId="10" builtinId="26"/>
    <cellStyle name="Good 2" xfId="11" xr:uid="{DC91768D-F83F-49D5-A4AC-56C24E775A37}"/>
    <cellStyle name="Normal" xfId="0" builtinId="0"/>
    <cellStyle name="Normal 2" xfId="6" xr:uid="{00000000-0005-0000-0000-000002000000}"/>
    <cellStyle name="Normal 2 2" xfId="12" xr:uid="{4A51C7F7-1348-40D0-984E-C440268FDBE7}"/>
    <cellStyle name="Normal 3" xfId="7" xr:uid="{00000000-0005-0000-0000-000003000000}"/>
    <cellStyle name="Normal 3 2 2" xfId="8" xr:uid="{00000000-0005-0000-0000-000004000000}"/>
    <cellStyle name="Normal 3 2 2 2" xfId="1" xr:uid="{00000000-0005-0000-0000-000005000000}"/>
    <cellStyle name="Normal 4" xfId="4" xr:uid="{00000000-0005-0000-0000-000006000000}"/>
    <cellStyle name="Normal 5" xfId="9" xr:uid="{00000000-0005-0000-0000-000007000000}"/>
    <cellStyle name="Normal 5 4" xfId="2" xr:uid="{00000000-0005-0000-0000-000008000000}"/>
    <cellStyle name="Normal 5 4 4 2 2" xfId="5" xr:uid="{00000000-0005-0000-0000-000009000000}"/>
    <cellStyle name="Normal 7 2 2" xfId="3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topLeftCell="B62" zoomScale="98" zoomScaleNormal="98" workbookViewId="0">
      <selection activeCell="B81" sqref="B81"/>
    </sheetView>
  </sheetViews>
  <sheetFormatPr defaultRowHeight="12.75"/>
  <cols>
    <col min="1" max="1" width="4.7109375" style="7" hidden="1" customWidth="1"/>
    <col min="2" max="2" width="48" style="7" customWidth="1"/>
    <col min="3" max="3" width="12.85546875" style="6" customWidth="1"/>
    <col min="4" max="4" width="16.140625" style="7" customWidth="1"/>
    <col min="5" max="5" width="17.5703125" style="7" customWidth="1"/>
    <col min="6" max="6" width="0.28515625" style="7" hidden="1" customWidth="1"/>
    <col min="7" max="7" width="4.85546875" style="7" hidden="1" customWidth="1"/>
    <col min="8" max="16384" width="9.140625" style="7"/>
  </cols>
  <sheetData>
    <row r="1" spans="1:7" s="4" customFormat="1" ht="15.75">
      <c r="A1" s="1" t="s">
        <v>0</v>
      </c>
      <c r="B1" s="2" t="s">
        <v>0</v>
      </c>
      <c r="C1" s="3"/>
      <c r="D1" s="155" t="s">
        <v>1</v>
      </c>
      <c r="E1" s="155"/>
    </row>
    <row r="2" spans="1:7" ht="15.75">
      <c r="A2" s="5" t="s">
        <v>2</v>
      </c>
      <c r="B2" s="3" t="s">
        <v>2</v>
      </c>
      <c r="D2" s="156" t="s">
        <v>3</v>
      </c>
      <c r="E2" s="156"/>
    </row>
    <row r="3" spans="1:7" ht="18" customHeight="1">
      <c r="A3" s="8"/>
      <c r="B3" s="2" t="s">
        <v>4</v>
      </c>
      <c r="C3" s="9"/>
    </row>
    <row r="4" spans="1:7" ht="18" customHeight="1">
      <c r="A4" s="8"/>
      <c r="B4" s="2"/>
      <c r="C4" s="9"/>
    </row>
    <row r="5" spans="1:7" ht="18" customHeight="1">
      <c r="A5" s="8"/>
      <c r="B5" s="154" t="s">
        <v>5</v>
      </c>
      <c r="C5" s="154"/>
      <c r="D5" s="154"/>
      <c r="E5" s="154"/>
      <c r="F5" s="154"/>
      <c r="G5" s="154"/>
    </row>
    <row r="6" spans="1:7" ht="18" customHeight="1">
      <c r="A6" s="8"/>
      <c r="B6" s="154" t="s">
        <v>6</v>
      </c>
      <c r="C6" s="154"/>
      <c r="D6" s="154"/>
      <c r="E6" s="154"/>
      <c r="F6" s="154"/>
      <c r="G6" s="154"/>
    </row>
    <row r="7" spans="1:7" ht="18" customHeight="1">
      <c r="A7" s="8"/>
      <c r="B7" s="10"/>
      <c r="C7" s="11"/>
      <c r="D7" s="12"/>
      <c r="E7" s="12"/>
      <c r="F7" s="12"/>
      <c r="G7" s="12"/>
    </row>
    <row r="8" spans="1:7" ht="11.25" customHeight="1">
      <c r="A8" s="13"/>
      <c r="B8" s="14"/>
      <c r="C8" s="15"/>
      <c r="E8" s="33" t="s">
        <v>7</v>
      </c>
    </row>
    <row r="9" spans="1:7" ht="63.75" customHeight="1">
      <c r="A9" s="31"/>
      <c r="B9" s="43" t="s">
        <v>8</v>
      </c>
      <c r="C9" s="44" t="s">
        <v>9</v>
      </c>
      <c r="D9" s="44" t="s">
        <v>10</v>
      </c>
      <c r="E9" s="44" t="s">
        <v>11</v>
      </c>
      <c r="F9" s="16"/>
      <c r="G9" s="16"/>
    </row>
    <row r="10" spans="1:7" ht="22.5" customHeight="1">
      <c r="A10" s="17"/>
      <c r="B10" s="45" t="s">
        <v>12</v>
      </c>
      <c r="C10" s="46"/>
      <c r="D10" s="39">
        <f>E10</f>
        <v>2089</v>
      </c>
      <c r="E10" s="39">
        <f>E11</f>
        <v>2089</v>
      </c>
      <c r="F10" s="30" t="e">
        <f>F11+#REF!</f>
        <v>#REF!</v>
      </c>
      <c r="G10" s="30" t="e">
        <f>G11+#REF!</f>
        <v>#REF!</v>
      </c>
    </row>
    <row r="11" spans="1:7" ht="22.5" customHeight="1">
      <c r="A11" s="17"/>
      <c r="B11" s="47" t="s">
        <v>13</v>
      </c>
      <c r="C11" s="48"/>
      <c r="D11" s="39">
        <f t="shared" ref="D11:D67" si="0">E11</f>
        <v>2089</v>
      </c>
      <c r="E11" s="49">
        <f>E12</f>
        <v>2089</v>
      </c>
      <c r="F11" s="32" t="e">
        <f>#REF!+F12+#REF!</f>
        <v>#REF!</v>
      </c>
      <c r="G11" s="32" t="e">
        <f>#REF!+G12+#REF!</f>
        <v>#REF!</v>
      </c>
    </row>
    <row r="12" spans="1:7" ht="26.25" customHeight="1">
      <c r="A12" s="17"/>
      <c r="B12" s="50" t="s">
        <v>14</v>
      </c>
      <c r="C12" s="51" t="s">
        <v>15</v>
      </c>
      <c r="D12" s="39">
        <f t="shared" si="0"/>
        <v>2089</v>
      </c>
      <c r="E12" s="52">
        <f>E13</f>
        <v>2089</v>
      </c>
      <c r="F12" s="29">
        <f t="shared" ref="F12:G13" si="1">F13</f>
        <v>0</v>
      </c>
      <c r="G12" s="29">
        <f t="shared" si="1"/>
        <v>0</v>
      </c>
    </row>
    <row r="13" spans="1:7" ht="27" customHeight="1">
      <c r="A13" s="17"/>
      <c r="B13" s="53" t="s">
        <v>16</v>
      </c>
      <c r="C13" s="54">
        <v>42.02</v>
      </c>
      <c r="D13" s="39">
        <f t="shared" si="0"/>
        <v>2089</v>
      </c>
      <c r="E13" s="55">
        <f>E14</f>
        <v>2089</v>
      </c>
      <c r="F13" s="19">
        <f t="shared" si="1"/>
        <v>0</v>
      </c>
      <c r="G13" s="19">
        <f t="shared" si="1"/>
        <v>0</v>
      </c>
    </row>
    <row r="14" spans="1:7" ht="22.5" customHeight="1">
      <c r="A14" s="17"/>
      <c r="B14" s="56" t="s">
        <v>17</v>
      </c>
      <c r="C14" s="57" t="s">
        <v>18</v>
      </c>
      <c r="D14" s="39">
        <f t="shared" si="0"/>
        <v>2089</v>
      </c>
      <c r="E14" s="55">
        <f>8+2081</f>
        <v>2089</v>
      </c>
      <c r="F14" s="19"/>
      <c r="G14" s="19"/>
    </row>
    <row r="15" spans="1:7" ht="23.25" customHeight="1">
      <c r="A15" s="22"/>
      <c r="B15" s="45" t="s">
        <v>19</v>
      </c>
      <c r="C15" s="46"/>
      <c r="D15" s="39">
        <f t="shared" si="0"/>
        <v>9632</v>
      </c>
      <c r="E15" s="39">
        <f>E46+E51+E63+E16+E20+E27</f>
        <v>9632</v>
      </c>
      <c r="F15" s="30" t="e">
        <f>#REF!+#REF!+#REF!+F51+#REF!+#REF!</f>
        <v>#REF!</v>
      </c>
      <c r="G15" s="30" t="e">
        <f>#REF!+#REF!+#REF!+G51+#REF!+#REF!</f>
        <v>#REF!</v>
      </c>
    </row>
    <row r="16" spans="1:7" ht="23.25" customHeight="1">
      <c r="A16" s="22"/>
      <c r="B16" s="103" t="s">
        <v>20</v>
      </c>
      <c r="C16" s="104" t="s">
        <v>21</v>
      </c>
      <c r="D16" s="59">
        <f t="shared" si="0"/>
        <v>81</v>
      </c>
      <c r="E16" s="59">
        <f>E17</f>
        <v>81</v>
      </c>
      <c r="F16" s="30"/>
      <c r="G16" s="30"/>
    </row>
    <row r="17" spans="1:7" ht="23.25" customHeight="1">
      <c r="A17" s="22"/>
      <c r="B17" s="105" t="s">
        <v>22</v>
      </c>
      <c r="C17" s="106" t="s">
        <v>23</v>
      </c>
      <c r="D17" s="38">
        <f t="shared" si="0"/>
        <v>81</v>
      </c>
      <c r="E17" s="38">
        <f>E18</f>
        <v>81</v>
      </c>
      <c r="F17" s="30"/>
      <c r="G17" s="30"/>
    </row>
    <row r="18" spans="1:7" ht="23.25" customHeight="1">
      <c r="A18" s="22"/>
      <c r="B18" s="107" t="s">
        <v>24</v>
      </c>
      <c r="C18" s="108"/>
      <c r="D18" s="39">
        <f t="shared" si="0"/>
        <v>81</v>
      </c>
      <c r="E18" s="112">
        <f>E19</f>
        <v>81</v>
      </c>
      <c r="F18" s="30"/>
      <c r="G18" s="30"/>
    </row>
    <row r="19" spans="1:7" ht="23.25" customHeight="1">
      <c r="A19" s="22"/>
      <c r="B19" s="109" t="s">
        <v>25</v>
      </c>
      <c r="C19" s="108" t="s">
        <v>26</v>
      </c>
      <c r="D19" s="39">
        <f t="shared" si="0"/>
        <v>81</v>
      </c>
      <c r="E19" s="112">
        <f>9+72</f>
        <v>81</v>
      </c>
      <c r="F19" s="30"/>
      <c r="G19" s="30"/>
    </row>
    <row r="20" spans="1:7" ht="23.25" customHeight="1">
      <c r="A20" s="22"/>
      <c r="B20" s="92" t="s">
        <v>27</v>
      </c>
      <c r="C20" s="93" t="s">
        <v>28</v>
      </c>
      <c r="D20" s="59">
        <f t="shared" si="0"/>
        <v>0</v>
      </c>
      <c r="E20" s="59">
        <f>E21+E24</f>
        <v>0</v>
      </c>
      <c r="F20" s="30"/>
      <c r="G20" s="30"/>
    </row>
    <row r="21" spans="1:7" ht="33" customHeight="1">
      <c r="A21" s="22"/>
      <c r="B21" s="94" t="s">
        <v>29</v>
      </c>
      <c r="C21" s="95" t="s">
        <v>30</v>
      </c>
      <c r="D21" s="38">
        <f t="shared" si="0"/>
        <v>39</v>
      </c>
      <c r="E21" s="38">
        <f>E22</f>
        <v>39</v>
      </c>
      <c r="F21" s="30"/>
      <c r="G21" s="30"/>
    </row>
    <row r="22" spans="1:7" ht="23.25" customHeight="1">
      <c r="A22" s="22"/>
      <c r="B22" s="96" t="s">
        <v>13</v>
      </c>
      <c r="C22" s="97"/>
      <c r="D22" s="39">
        <f t="shared" si="0"/>
        <v>39</v>
      </c>
      <c r="E22" s="112">
        <f>E23</f>
        <v>39</v>
      </c>
      <c r="F22" s="30"/>
      <c r="G22" s="30"/>
    </row>
    <row r="23" spans="1:7" ht="23.25" customHeight="1">
      <c r="A23" s="22"/>
      <c r="B23" s="98" t="s">
        <v>31</v>
      </c>
      <c r="C23" s="99" t="s">
        <v>32</v>
      </c>
      <c r="D23" s="39">
        <f t="shared" si="0"/>
        <v>39</v>
      </c>
      <c r="E23" s="112">
        <v>39</v>
      </c>
      <c r="F23" s="30"/>
      <c r="G23" s="30"/>
    </row>
    <row r="24" spans="1:7" ht="23.25" customHeight="1">
      <c r="A24" s="22"/>
      <c r="B24" s="102" t="s">
        <v>33</v>
      </c>
      <c r="C24" s="95" t="s">
        <v>30</v>
      </c>
      <c r="D24" s="38">
        <f t="shared" si="0"/>
        <v>-39</v>
      </c>
      <c r="E24" s="38">
        <f>E25</f>
        <v>-39</v>
      </c>
      <c r="F24" s="30"/>
      <c r="G24" s="30"/>
    </row>
    <row r="25" spans="1:7" ht="23.25" customHeight="1">
      <c r="A25" s="22"/>
      <c r="B25" s="96" t="s">
        <v>13</v>
      </c>
      <c r="C25" s="97"/>
      <c r="D25" s="39">
        <f t="shared" si="0"/>
        <v>-39</v>
      </c>
      <c r="E25" s="112">
        <f>E26</f>
        <v>-39</v>
      </c>
      <c r="F25" s="30"/>
      <c r="G25" s="30"/>
    </row>
    <row r="26" spans="1:7" ht="23.25" customHeight="1">
      <c r="A26" s="22"/>
      <c r="B26" s="98" t="s">
        <v>31</v>
      </c>
      <c r="C26" s="99" t="s">
        <v>32</v>
      </c>
      <c r="D26" s="39">
        <f t="shared" si="0"/>
        <v>-39</v>
      </c>
      <c r="E26" s="112">
        <v>-39</v>
      </c>
      <c r="F26" s="30"/>
      <c r="G26" s="30"/>
    </row>
    <row r="27" spans="1:7" ht="23.25" customHeight="1">
      <c r="A27" s="22"/>
      <c r="B27" s="92" t="s">
        <v>34</v>
      </c>
      <c r="C27" s="110">
        <v>66.02</v>
      </c>
      <c r="D27" s="59">
        <f>E27</f>
        <v>4631</v>
      </c>
      <c r="E27" s="59">
        <f>E28</f>
        <v>4631</v>
      </c>
      <c r="F27" s="30"/>
      <c r="G27" s="30"/>
    </row>
    <row r="28" spans="1:7" ht="23.25" customHeight="1">
      <c r="A28" s="22"/>
      <c r="B28" s="123" t="s">
        <v>35</v>
      </c>
      <c r="C28" s="111" t="s">
        <v>36</v>
      </c>
      <c r="D28" s="38">
        <f t="shared" ref="D28:D45" si="2">E28</f>
        <v>4631</v>
      </c>
      <c r="E28" s="38">
        <f>E29</f>
        <v>4631</v>
      </c>
      <c r="F28" s="30"/>
      <c r="G28" s="30"/>
    </row>
    <row r="29" spans="1:7" ht="23.25" customHeight="1">
      <c r="A29" s="22"/>
      <c r="B29" s="64" t="s">
        <v>24</v>
      </c>
      <c r="C29" s="57"/>
      <c r="D29" s="122">
        <f t="shared" si="2"/>
        <v>4631</v>
      </c>
      <c r="E29" s="112">
        <f>E30</f>
        <v>4631</v>
      </c>
      <c r="F29" s="30"/>
      <c r="G29" s="30"/>
    </row>
    <row r="30" spans="1:7" ht="27.75" customHeight="1">
      <c r="A30" s="22"/>
      <c r="B30" s="114" t="s">
        <v>37</v>
      </c>
      <c r="C30" s="57" t="s">
        <v>38</v>
      </c>
      <c r="D30" s="122">
        <f t="shared" si="2"/>
        <v>4631</v>
      </c>
      <c r="E30" s="112">
        <f>E31+E34+E37+E43+E40</f>
        <v>4631</v>
      </c>
      <c r="F30" s="30"/>
      <c r="G30" s="30"/>
    </row>
    <row r="31" spans="1:7" ht="21.75" customHeight="1">
      <c r="A31" s="22"/>
      <c r="B31" s="117" t="s">
        <v>39</v>
      </c>
      <c r="C31" s="116"/>
      <c r="D31" s="38">
        <f t="shared" si="2"/>
        <v>4263</v>
      </c>
      <c r="E31" s="38">
        <f>E32</f>
        <v>4263</v>
      </c>
      <c r="F31" s="30"/>
      <c r="G31" s="30"/>
    </row>
    <row r="32" spans="1:7" ht="21.75" customHeight="1">
      <c r="A32" s="22"/>
      <c r="B32" s="115" t="s">
        <v>24</v>
      </c>
      <c r="C32" s="57"/>
      <c r="D32" s="122">
        <f t="shared" si="2"/>
        <v>4263</v>
      </c>
      <c r="E32" s="112">
        <f>E33</f>
        <v>4263</v>
      </c>
      <c r="F32" s="30"/>
      <c r="G32" s="30"/>
    </row>
    <row r="33" spans="1:7" ht="31.5" customHeight="1">
      <c r="A33" s="22"/>
      <c r="B33" s="114" t="s">
        <v>37</v>
      </c>
      <c r="C33" s="57" t="s">
        <v>38</v>
      </c>
      <c r="D33" s="122">
        <f t="shared" si="2"/>
        <v>4263</v>
      </c>
      <c r="E33" s="112">
        <f>4026+237</f>
        <v>4263</v>
      </c>
      <c r="F33" s="30"/>
      <c r="G33" s="30"/>
    </row>
    <row r="34" spans="1:7" ht="23.25" customHeight="1">
      <c r="A34" s="22"/>
      <c r="B34" s="121" t="s">
        <v>40</v>
      </c>
      <c r="C34" s="95"/>
      <c r="D34" s="118">
        <f t="shared" si="2"/>
        <v>150</v>
      </c>
      <c r="E34" s="118">
        <f>E35</f>
        <v>150</v>
      </c>
      <c r="F34" s="30"/>
      <c r="G34" s="30"/>
    </row>
    <row r="35" spans="1:7" ht="23.25" customHeight="1">
      <c r="A35" s="22"/>
      <c r="B35" s="115" t="s">
        <v>24</v>
      </c>
      <c r="C35" s="57"/>
      <c r="D35" s="122">
        <f t="shared" si="2"/>
        <v>150</v>
      </c>
      <c r="E35" s="112">
        <f>E36</f>
        <v>150</v>
      </c>
      <c r="F35" s="30"/>
      <c r="G35" s="30"/>
    </row>
    <row r="36" spans="1:7" ht="29.25" customHeight="1">
      <c r="A36" s="22"/>
      <c r="B36" s="114" t="s">
        <v>37</v>
      </c>
      <c r="C36" s="57" t="s">
        <v>38</v>
      </c>
      <c r="D36" s="122">
        <f t="shared" si="2"/>
        <v>150</v>
      </c>
      <c r="E36" s="112">
        <v>150</v>
      </c>
      <c r="F36" s="30"/>
      <c r="G36" s="30"/>
    </row>
    <row r="37" spans="1:7" ht="21" customHeight="1">
      <c r="A37" s="22"/>
      <c r="B37" s="117" t="s">
        <v>41</v>
      </c>
      <c r="C37" s="95"/>
      <c r="D37" s="118">
        <f t="shared" si="2"/>
        <v>80</v>
      </c>
      <c r="E37" s="118">
        <f>E38</f>
        <v>80</v>
      </c>
      <c r="F37" s="30"/>
      <c r="G37" s="30"/>
    </row>
    <row r="38" spans="1:7" ht="21" customHeight="1">
      <c r="A38" s="22"/>
      <c r="B38" s="115" t="s">
        <v>24</v>
      </c>
      <c r="C38" s="57"/>
      <c r="D38" s="122">
        <f t="shared" si="2"/>
        <v>80</v>
      </c>
      <c r="E38" s="112">
        <f>E39</f>
        <v>80</v>
      </c>
      <c r="F38" s="30"/>
      <c r="G38" s="30"/>
    </row>
    <row r="39" spans="1:7" ht="29.25" customHeight="1">
      <c r="A39" s="22"/>
      <c r="B39" s="114" t="s">
        <v>37</v>
      </c>
      <c r="C39" s="57" t="s">
        <v>38</v>
      </c>
      <c r="D39" s="122">
        <f t="shared" si="2"/>
        <v>80</v>
      </c>
      <c r="E39" s="112">
        <v>80</v>
      </c>
      <c r="F39" s="30"/>
      <c r="G39" s="30"/>
    </row>
    <row r="40" spans="1:7" ht="20.25" customHeight="1">
      <c r="A40" s="22"/>
      <c r="B40" s="117" t="s">
        <v>42</v>
      </c>
      <c r="C40" s="95"/>
      <c r="D40" s="118">
        <f t="shared" si="2"/>
        <v>63</v>
      </c>
      <c r="E40" s="118">
        <f>E41</f>
        <v>63</v>
      </c>
      <c r="F40" s="30"/>
      <c r="G40" s="30"/>
    </row>
    <row r="41" spans="1:7" ht="20.25" customHeight="1">
      <c r="A41" s="22"/>
      <c r="B41" s="115" t="s">
        <v>24</v>
      </c>
      <c r="C41" s="57"/>
      <c r="D41" s="122">
        <f t="shared" si="2"/>
        <v>63</v>
      </c>
      <c r="E41" s="112">
        <f>E42</f>
        <v>63</v>
      </c>
      <c r="F41" s="30"/>
      <c r="G41" s="30"/>
    </row>
    <row r="42" spans="1:7" ht="30.75" customHeight="1">
      <c r="A42" s="22"/>
      <c r="B42" s="114" t="s">
        <v>37</v>
      </c>
      <c r="C42" s="57" t="s">
        <v>38</v>
      </c>
      <c r="D42" s="122">
        <f t="shared" si="2"/>
        <v>63</v>
      </c>
      <c r="E42" s="112">
        <v>63</v>
      </c>
      <c r="F42" s="30"/>
      <c r="G42" s="30"/>
    </row>
    <row r="43" spans="1:7" ht="33.75" customHeight="1">
      <c r="A43" s="22"/>
      <c r="B43" s="120" t="s">
        <v>43</v>
      </c>
      <c r="C43" s="95"/>
      <c r="D43" s="118">
        <f t="shared" si="2"/>
        <v>75</v>
      </c>
      <c r="E43" s="118">
        <f>E44</f>
        <v>75</v>
      </c>
      <c r="F43" s="30"/>
      <c r="G43" s="30"/>
    </row>
    <row r="44" spans="1:7" ht="23.25" customHeight="1">
      <c r="A44" s="22"/>
      <c r="B44" s="115" t="s">
        <v>24</v>
      </c>
      <c r="C44" s="57"/>
      <c r="D44" s="122">
        <f t="shared" si="2"/>
        <v>75</v>
      </c>
      <c r="E44" s="112">
        <f>E45</f>
        <v>75</v>
      </c>
      <c r="F44" s="30"/>
      <c r="G44" s="30"/>
    </row>
    <row r="45" spans="1:7" ht="29.25" customHeight="1">
      <c r="A45" s="22"/>
      <c r="B45" s="114" t="s">
        <v>37</v>
      </c>
      <c r="C45" s="57" t="s">
        <v>38</v>
      </c>
      <c r="D45" s="122">
        <f t="shared" si="2"/>
        <v>75</v>
      </c>
      <c r="E45" s="112">
        <v>75</v>
      </c>
      <c r="F45" s="30"/>
      <c r="G45" s="30"/>
    </row>
    <row r="46" spans="1:7" ht="22.5" customHeight="1">
      <c r="A46" s="22"/>
      <c r="B46" s="41" t="s">
        <v>44</v>
      </c>
      <c r="C46" s="58" t="s">
        <v>45</v>
      </c>
      <c r="D46" s="59">
        <f t="shared" si="0"/>
        <v>0</v>
      </c>
      <c r="E46" s="113">
        <f>E48</f>
        <v>0</v>
      </c>
      <c r="F46" s="30"/>
      <c r="G46" s="30"/>
    </row>
    <row r="47" spans="1:7" ht="34.5" customHeight="1">
      <c r="A47" s="22"/>
      <c r="B47" s="67" t="s">
        <v>46</v>
      </c>
      <c r="C47" s="63"/>
      <c r="D47" s="38">
        <f t="shared" si="0"/>
        <v>0</v>
      </c>
      <c r="E47" s="38">
        <f>E48</f>
        <v>0</v>
      </c>
      <c r="F47" s="30"/>
      <c r="G47" s="30"/>
    </row>
    <row r="48" spans="1:7" ht="27.75" customHeight="1">
      <c r="A48" s="22"/>
      <c r="B48" s="42" t="s">
        <v>13</v>
      </c>
      <c r="C48" s="60"/>
      <c r="D48" s="39">
        <f t="shared" si="0"/>
        <v>0</v>
      </c>
      <c r="E48" s="39">
        <f>E49+E50</f>
        <v>0</v>
      </c>
      <c r="F48" s="30"/>
      <c r="G48" s="30"/>
    </row>
    <row r="49" spans="1:7" ht="22.5" customHeight="1">
      <c r="A49" s="22"/>
      <c r="B49" s="36" t="s">
        <v>47</v>
      </c>
      <c r="C49" s="61" t="s">
        <v>48</v>
      </c>
      <c r="D49" s="39">
        <f t="shared" si="0"/>
        <v>4.37</v>
      </c>
      <c r="E49" s="55">
        <v>4.37</v>
      </c>
      <c r="F49" s="30"/>
      <c r="G49" s="30"/>
    </row>
    <row r="50" spans="1:7" ht="29.25" customHeight="1">
      <c r="A50" s="22"/>
      <c r="B50" s="36" t="s">
        <v>49</v>
      </c>
      <c r="C50" s="61">
        <v>85.01</v>
      </c>
      <c r="D50" s="39">
        <f t="shared" si="0"/>
        <v>-4.37</v>
      </c>
      <c r="E50" s="55">
        <v>-4.37</v>
      </c>
      <c r="F50" s="30"/>
      <c r="G50" s="30"/>
    </row>
    <row r="51" spans="1:7" ht="24" customHeight="1">
      <c r="A51" s="22">
        <v>4</v>
      </c>
      <c r="B51" s="41" t="s">
        <v>50</v>
      </c>
      <c r="C51" s="58">
        <v>68.02</v>
      </c>
      <c r="D51" s="59">
        <f t="shared" si="0"/>
        <v>2124</v>
      </c>
      <c r="E51" s="59">
        <f>E52+E60</f>
        <v>2124</v>
      </c>
      <c r="F51" s="24" t="e">
        <f>F52+#REF!</f>
        <v>#REF!</v>
      </c>
      <c r="G51" s="24" t="e">
        <f>G52+#REF!</f>
        <v>#REF!</v>
      </c>
    </row>
    <row r="52" spans="1:7" ht="40.5" customHeight="1">
      <c r="A52" s="26" t="s">
        <v>51</v>
      </c>
      <c r="B52" s="62" t="s">
        <v>52</v>
      </c>
      <c r="C52" s="63" t="s">
        <v>53</v>
      </c>
      <c r="D52" s="38">
        <f t="shared" si="0"/>
        <v>2089</v>
      </c>
      <c r="E52" s="38">
        <f>E53+E56</f>
        <v>2089</v>
      </c>
      <c r="F52" s="25" t="e">
        <f t="shared" ref="F52:G52" si="3">F53</f>
        <v>#REF!</v>
      </c>
      <c r="G52" s="25" t="e">
        <f t="shared" si="3"/>
        <v>#REF!</v>
      </c>
    </row>
    <row r="53" spans="1:7" ht="23.25" customHeight="1">
      <c r="A53" s="20"/>
      <c r="B53" s="64" t="s">
        <v>13</v>
      </c>
      <c r="C53" s="65"/>
      <c r="D53" s="39">
        <f t="shared" si="0"/>
        <v>8</v>
      </c>
      <c r="E53" s="66">
        <f>E54</f>
        <v>8</v>
      </c>
      <c r="F53" s="23" t="e">
        <f>#REF!+#REF!+#REF!</f>
        <v>#REF!</v>
      </c>
      <c r="G53" s="23" t="e">
        <f>#REF!+#REF!+#REF!</f>
        <v>#REF!</v>
      </c>
    </row>
    <row r="54" spans="1:7" ht="20.25" customHeight="1">
      <c r="A54" s="20"/>
      <c r="B54" s="56" t="s">
        <v>54</v>
      </c>
      <c r="C54" s="65" t="s">
        <v>55</v>
      </c>
      <c r="D54" s="39">
        <f t="shared" si="0"/>
        <v>8</v>
      </c>
      <c r="E54" s="40">
        <f>E55</f>
        <v>8</v>
      </c>
      <c r="F54" s="18"/>
      <c r="G54" s="18"/>
    </row>
    <row r="55" spans="1:7" ht="18.75" customHeight="1">
      <c r="A55" s="20"/>
      <c r="B55" s="56" t="s">
        <v>31</v>
      </c>
      <c r="C55" s="57" t="s">
        <v>56</v>
      </c>
      <c r="D55" s="39">
        <f t="shared" si="0"/>
        <v>8</v>
      </c>
      <c r="E55" s="40">
        <v>8</v>
      </c>
      <c r="F55" s="18" t="e">
        <f>#REF!+E55+#REF!+#REF!</f>
        <v>#REF!</v>
      </c>
      <c r="G55" s="18" t="e">
        <f t="shared" ref="G55" si="4">D55-F55</f>
        <v>#REF!</v>
      </c>
    </row>
    <row r="56" spans="1:7" ht="27.75" customHeight="1">
      <c r="A56" s="20"/>
      <c r="B56" s="34" t="s">
        <v>57</v>
      </c>
      <c r="C56" s="35" t="s">
        <v>53</v>
      </c>
      <c r="D56" s="38">
        <f t="shared" si="0"/>
        <v>2081</v>
      </c>
      <c r="E56" s="38">
        <f>E57</f>
        <v>2081</v>
      </c>
      <c r="F56" s="18"/>
      <c r="G56" s="18"/>
    </row>
    <row r="57" spans="1:7" ht="18.75" customHeight="1">
      <c r="A57" s="20"/>
      <c r="B57" s="36" t="s">
        <v>54</v>
      </c>
      <c r="C57" s="37" t="s">
        <v>55</v>
      </c>
      <c r="D57" s="39">
        <f t="shared" si="0"/>
        <v>2081</v>
      </c>
      <c r="E57" s="39">
        <f>E58+E59</f>
        <v>2081</v>
      </c>
      <c r="F57" s="18"/>
      <c r="G57" s="18"/>
    </row>
    <row r="58" spans="1:7" ht="18.75" customHeight="1">
      <c r="A58" s="20"/>
      <c r="B58" s="36" t="s">
        <v>31</v>
      </c>
      <c r="C58" s="37" t="s">
        <v>56</v>
      </c>
      <c r="D58" s="39">
        <f t="shared" si="0"/>
        <v>40</v>
      </c>
      <c r="E58" s="40">
        <v>40</v>
      </c>
      <c r="F58" s="18"/>
      <c r="G58" s="18"/>
    </row>
    <row r="59" spans="1:7" ht="18.75" customHeight="1">
      <c r="A59" s="20"/>
      <c r="B59" s="36" t="s">
        <v>58</v>
      </c>
      <c r="C59" s="37" t="s">
        <v>59</v>
      </c>
      <c r="D59" s="39">
        <f t="shared" si="0"/>
        <v>2041</v>
      </c>
      <c r="E59" s="40">
        <v>2041</v>
      </c>
      <c r="F59" s="18"/>
      <c r="G59" s="18"/>
    </row>
    <row r="60" spans="1:7" ht="28.5" customHeight="1">
      <c r="A60" s="20"/>
      <c r="B60" s="124" t="s">
        <v>60</v>
      </c>
      <c r="C60" s="111" t="s">
        <v>61</v>
      </c>
      <c r="D60" s="38">
        <f t="shared" si="0"/>
        <v>35</v>
      </c>
      <c r="E60" s="119">
        <f>E61</f>
        <v>35</v>
      </c>
      <c r="F60" s="18"/>
      <c r="G60" s="18"/>
    </row>
    <row r="61" spans="1:7" ht="18.75" customHeight="1">
      <c r="A61" s="20"/>
      <c r="B61" s="125" t="s">
        <v>24</v>
      </c>
      <c r="C61" s="126"/>
      <c r="D61" s="39">
        <f t="shared" si="0"/>
        <v>35</v>
      </c>
      <c r="E61" s="40">
        <f>E62</f>
        <v>35</v>
      </c>
      <c r="F61" s="18"/>
      <c r="G61" s="18"/>
    </row>
    <row r="62" spans="1:7" ht="18.75" customHeight="1">
      <c r="A62" s="20"/>
      <c r="B62" s="127" t="s">
        <v>62</v>
      </c>
      <c r="C62" s="126" t="s">
        <v>63</v>
      </c>
      <c r="D62" s="39">
        <f t="shared" si="0"/>
        <v>35</v>
      </c>
      <c r="E62" s="40">
        <f>35</f>
        <v>35</v>
      </c>
      <c r="F62" s="18"/>
      <c r="G62" s="18"/>
    </row>
    <row r="63" spans="1:7" ht="18.75" customHeight="1">
      <c r="A63" s="20"/>
      <c r="B63" s="85" t="s">
        <v>64</v>
      </c>
      <c r="C63" s="71" t="s">
        <v>65</v>
      </c>
      <c r="D63" s="59">
        <f t="shared" si="0"/>
        <v>2796</v>
      </c>
      <c r="E63" s="136">
        <f>E64</f>
        <v>2796</v>
      </c>
      <c r="F63" s="18"/>
      <c r="G63" s="18"/>
    </row>
    <row r="64" spans="1:7" ht="18.75" customHeight="1">
      <c r="A64" s="20"/>
      <c r="B64" s="86" t="s">
        <v>66</v>
      </c>
      <c r="C64" s="72" t="s">
        <v>67</v>
      </c>
      <c r="D64" s="39">
        <f t="shared" si="0"/>
        <v>2796</v>
      </c>
      <c r="E64" s="137">
        <f>E65</f>
        <v>2796</v>
      </c>
      <c r="F64" s="18"/>
      <c r="G64" s="18"/>
    </row>
    <row r="65" spans="1:9" ht="18.75" customHeight="1">
      <c r="A65" s="20"/>
      <c r="B65" s="73" t="s">
        <v>24</v>
      </c>
      <c r="C65" s="74"/>
      <c r="D65" s="39">
        <f t="shared" si="0"/>
        <v>2796</v>
      </c>
      <c r="E65" s="138">
        <f>E66</f>
        <v>2796</v>
      </c>
      <c r="F65" s="18"/>
      <c r="G65" s="18"/>
    </row>
    <row r="66" spans="1:9" ht="18.75" customHeight="1">
      <c r="A66" s="20"/>
      <c r="B66" s="75" t="s">
        <v>25</v>
      </c>
      <c r="C66" s="76" t="s">
        <v>26</v>
      </c>
      <c r="D66" s="39">
        <f t="shared" si="0"/>
        <v>2796</v>
      </c>
      <c r="E66" s="138">
        <f>17+2779</f>
        <v>2796</v>
      </c>
      <c r="F66" s="18"/>
      <c r="G66" s="18"/>
    </row>
    <row r="67" spans="1:9" ht="18.75" customHeight="1">
      <c r="A67" s="20"/>
      <c r="B67" s="91" t="s">
        <v>68</v>
      </c>
      <c r="C67" s="90"/>
      <c r="D67" s="101">
        <f t="shared" si="0"/>
        <v>-7543</v>
      </c>
      <c r="E67" s="139">
        <f>E10-E15</f>
        <v>-7543</v>
      </c>
      <c r="F67" s="68"/>
      <c r="G67" s="18"/>
      <c r="H67" s="7">
        <v>7557</v>
      </c>
      <c r="I67" s="128">
        <f>H67+E67</f>
        <v>14</v>
      </c>
    </row>
    <row r="68" spans="1:9" ht="18.75" customHeight="1">
      <c r="A68" s="20"/>
      <c r="B68" s="87"/>
      <c r="C68" s="88"/>
      <c r="D68" s="100"/>
      <c r="E68" s="89"/>
      <c r="F68" s="68"/>
      <c r="G68" s="18"/>
    </row>
    <row r="69" spans="1:9" ht="18.75" customHeight="1">
      <c r="A69" s="20"/>
      <c r="B69" s="77"/>
      <c r="C69" s="84" t="s">
        <v>69</v>
      </c>
      <c r="D69" s="69"/>
      <c r="E69" s="69"/>
      <c r="F69" s="18"/>
      <c r="G69" s="18"/>
    </row>
    <row r="70" spans="1:9" ht="18.75" customHeight="1">
      <c r="A70" s="20"/>
      <c r="B70" s="78" t="s">
        <v>70</v>
      </c>
      <c r="C70" s="79">
        <f>C71</f>
        <v>7543</v>
      </c>
      <c r="D70" s="69"/>
      <c r="E70" s="69"/>
      <c r="F70" s="18"/>
      <c r="G70" s="18"/>
    </row>
    <row r="71" spans="1:9" ht="22.5" customHeight="1">
      <c r="A71" s="27"/>
      <c r="B71" s="78" t="s">
        <v>71</v>
      </c>
      <c r="C71" s="79">
        <f>C72+C76+C93+C96</f>
        <v>7543</v>
      </c>
      <c r="D71" s="69"/>
      <c r="E71" s="69"/>
      <c r="F71" s="28" t="e">
        <f>F10-F15</f>
        <v>#REF!</v>
      </c>
      <c r="G71" s="28" t="e">
        <f>G10-G15</f>
        <v>#REF!</v>
      </c>
    </row>
    <row r="72" spans="1:9" ht="22.5" customHeight="1">
      <c r="A72" s="129"/>
      <c r="B72" s="153" t="s">
        <v>20</v>
      </c>
      <c r="C72" s="150">
        <f>C73+C75+C74</f>
        <v>81</v>
      </c>
      <c r="D72" s="69"/>
      <c r="E72" s="69"/>
      <c r="F72" s="130"/>
      <c r="G72" s="130"/>
    </row>
    <row r="73" spans="1:9" ht="18.75" customHeight="1">
      <c r="A73" s="129"/>
      <c r="B73" s="134" t="s">
        <v>72</v>
      </c>
      <c r="C73" s="132">
        <v>8</v>
      </c>
      <c r="D73" s="69"/>
      <c r="E73" s="69"/>
      <c r="F73" s="130"/>
      <c r="G73" s="130"/>
    </row>
    <row r="74" spans="1:9" ht="19.5" customHeight="1">
      <c r="A74" s="129"/>
      <c r="B74" s="134" t="s">
        <v>73</v>
      </c>
      <c r="C74" s="132">
        <v>1</v>
      </c>
      <c r="D74" s="69"/>
      <c r="E74" s="69"/>
      <c r="F74" s="130"/>
      <c r="G74" s="130"/>
    </row>
    <row r="75" spans="1:9" ht="51" customHeight="1">
      <c r="A75" s="129"/>
      <c r="B75" s="135" t="s">
        <v>74</v>
      </c>
      <c r="C75" s="132">
        <v>72</v>
      </c>
      <c r="D75" s="69"/>
      <c r="E75" s="69"/>
      <c r="F75" s="130"/>
      <c r="G75" s="130"/>
    </row>
    <row r="76" spans="1:9" ht="22.5" customHeight="1">
      <c r="A76" s="129"/>
      <c r="B76" s="92" t="s">
        <v>34</v>
      </c>
      <c r="C76" s="150">
        <f>C77</f>
        <v>4631</v>
      </c>
      <c r="D76" s="69"/>
      <c r="E76" s="69"/>
      <c r="F76" s="130"/>
      <c r="G76" s="130"/>
    </row>
    <row r="77" spans="1:9" ht="22.5" customHeight="1">
      <c r="A77" s="129"/>
      <c r="B77" s="140" t="s">
        <v>35</v>
      </c>
      <c r="C77" s="141">
        <f>C78+C81+C83+C87+C90</f>
        <v>4631</v>
      </c>
      <c r="D77" s="69"/>
      <c r="E77" s="69"/>
      <c r="F77" s="130"/>
      <c r="G77" s="130"/>
    </row>
    <row r="78" spans="1:9" ht="22.5" customHeight="1">
      <c r="A78" s="129"/>
      <c r="B78" s="144" t="s">
        <v>39</v>
      </c>
      <c r="C78" s="141">
        <f>C79+C80</f>
        <v>4263</v>
      </c>
      <c r="D78" s="69"/>
      <c r="E78" s="69"/>
      <c r="F78" s="130"/>
      <c r="G78" s="130"/>
    </row>
    <row r="79" spans="1:9" ht="27.75" customHeight="1">
      <c r="A79" s="129"/>
      <c r="B79" s="145" t="s">
        <v>75</v>
      </c>
      <c r="C79" s="133">
        <f>4026</f>
        <v>4026</v>
      </c>
      <c r="D79" s="69"/>
      <c r="E79" s="69"/>
      <c r="F79" s="130"/>
      <c r="G79" s="130"/>
    </row>
    <row r="80" spans="1:9" ht="22.5" customHeight="1">
      <c r="A80" s="129"/>
      <c r="B80" s="145" t="s">
        <v>76</v>
      </c>
      <c r="C80" s="133">
        <v>237</v>
      </c>
      <c r="D80" s="69"/>
      <c r="E80" s="69"/>
      <c r="F80" s="130"/>
      <c r="G80" s="130"/>
    </row>
    <row r="81" spans="1:7" ht="22.5" customHeight="1">
      <c r="A81" s="129"/>
      <c r="B81" s="123" t="s">
        <v>40</v>
      </c>
      <c r="C81" s="142">
        <f>C82</f>
        <v>150</v>
      </c>
      <c r="D81" s="69"/>
      <c r="E81" s="69"/>
      <c r="F81" s="130"/>
      <c r="G81" s="130"/>
    </row>
    <row r="82" spans="1:7" ht="29.25" customHeight="1">
      <c r="A82" s="129"/>
      <c r="B82" s="147" t="s">
        <v>77</v>
      </c>
      <c r="C82" s="133">
        <v>150</v>
      </c>
      <c r="D82" s="69"/>
      <c r="E82" s="69"/>
      <c r="F82" s="130"/>
      <c r="G82" s="130"/>
    </row>
    <row r="83" spans="1:7" ht="22.5" customHeight="1">
      <c r="A83" s="129"/>
      <c r="B83" s="148" t="s">
        <v>41</v>
      </c>
      <c r="C83" s="142">
        <f>C84+C85+C86</f>
        <v>80</v>
      </c>
      <c r="D83" s="69"/>
      <c r="E83" s="69"/>
      <c r="F83" s="130"/>
      <c r="G83" s="130"/>
    </row>
    <row r="84" spans="1:7" ht="15.75" customHeight="1">
      <c r="A84" s="129"/>
      <c r="B84" s="146" t="s">
        <v>78</v>
      </c>
      <c r="C84" s="133">
        <v>40</v>
      </c>
      <c r="D84" s="69"/>
      <c r="E84" s="69"/>
      <c r="F84" s="130"/>
      <c r="G84" s="130"/>
    </row>
    <row r="85" spans="1:7" ht="18" customHeight="1">
      <c r="A85" s="129"/>
      <c r="B85" s="146" t="s">
        <v>79</v>
      </c>
      <c r="C85" s="133">
        <v>32</v>
      </c>
      <c r="D85" s="69"/>
      <c r="E85" s="69"/>
      <c r="F85" s="130"/>
      <c r="G85" s="130"/>
    </row>
    <row r="86" spans="1:7" ht="16.5" customHeight="1">
      <c r="A86" s="129"/>
      <c r="B86" s="146" t="s">
        <v>80</v>
      </c>
      <c r="C86" s="133">
        <v>8</v>
      </c>
      <c r="D86" s="69"/>
      <c r="E86" s="69"/>
      <c r="F86" s="130"/>
      <c r="G86" s="130"/>
    </row>
    <row r="87" spans="1:7" ht="22.5" customHeight="1">
      <c r="A87" s="129"/>
      <c r="B87" s="148" t="s">
        <v>42</v>
      </c>
      <c r="C87" s="142">
        <f>C88+C89</f>
        <v>63</v>
      </c>
      <c r="D87" s="69"/>
      <c r="E87" s="69"/>
      <c r="F87" s="130"/>
      <c r="G87" s="130"/>
    </row>
    <row r="88" spans="1:7" ht="15" customHeight="1">
      <c r="A88" s="129"/>
      <c r="B88" s="146" t="s">
        <v>81</v>
      </c>
      <c r="C88" s="133">
        <v>50</v>
      </c>
      <c r="D88" s="69"/>
      <c r="E88" s="69"/>
      <c r="F88" s="130"/>
      <c r="G88" s="130"/>
    </row>
    <row r="89" spans="1:7" ht="15" customHeight="1">
      <c r="A89" s="129"/>
      <c r="B89" s="146" t="s">
        <v>82</v>
      </c>
      <c r="C89" s="133">
        <v>13</v>
      </c>
      <c r="D89" s="69"/>
      <c r="E89" s="69"/>
      <c r="F89" s="130"/>
      <c r="G89" s="130"/>
    </row>
    <row r="90" spans="1:7" ht="32.25" customHeight="1">
      <c r="A90" s="129"/>
      <c r="B90" s="149" t="s">
        <v>43</v>
      </c>
      <c r="C90" s="142">
        <f>C91+C92</f>
        <v>75</v>
      </c>
      <c r="D90" s="69"/>
      <c r="E90" s="69"/>
      <c r="F90" s="130"/>
      <c r="G90" s="130"/>
    </row>
    <row r="91" spans="1:7" ht="22.5" customHeight="1">
      <c r="A91" s="129"/>
      <c r="B91" s="146" t="s">
        <v>83</v>
      </c>
      <c r="C91" s="133">
        <v>8</v>
      </c>
      <c r="D91" s="69"/>
      <c r="E91" s="69"/>
      <c r="F91" s="130"/>
      <c r="G91" s="130"/>
    </row>
    <row r="92" spans="1:7" ht="21" customHeight="1">
      <c r="A92" s="129"/>
      <c r="B92" s="146" t="s">
        <v>84</v>
      </c>
      <c r="C92" s="132">
        <v>67</v>
      </c>
      <c r="D92" s="69"/>
      <c r="E92" s="69"/>
      <c r="F92" s="130"/>
      <c r="G92" s="130"/>
    </row>
    <row r="93" spans="1:7" ht="22.5" customHeight="1">
      <c r="A93" s="129"/>
      <c r="B93" s="41" t="s">
        <v>50</v>
      </c>
      <c r="C93" s="150">
        <f>C94</f>
        <v>35</v>
      </c>
      <c r="D93" s="69"/>
      <c r="E93" s="69"/>
      <c r="F93" s="130"/>
      <c r="G93" s="130"/>
    </row>
    <row r="94" spans="1:7" ht="30" customHeight="1">
      <c r="A94" s="129"/>
      <c r="B94" s="124" t="s">
        <v>60</v>
      </c>
      <c r="C94" s="143">
        <f>C95</f>
        <v>35</v>
      </c>
      <c r="D94" s="69"/>
      <c r="E94" s="69"/>
      <c r="F94" s="130"/>
      <c r="G94" s="130"/>
    </row>
    <row r="95" spans="1:7" ht="22.5" customHeight="1">
      <c r="A95" s="129"/>
      <c r="B95" s="151" t="s">
        <v>85</v>
      </c>
      <c r="C95" s="131">
        <v>35</v>
      </c>
      <c r="D95" s="69"/>
      <c r="E95" s="69"/>
      <c r="F95" s="130"/>
      <c r="G95" s="130"/>
    </row>
    <row r="96" spans="1:7" ht="22.5" customHeight="1">
      <c r="A96" s="21"/>
      <c r="B96" s="70" t="s">
        <v>86</v>
      </c>
      <c r="C96" s="81">
        <f>C97</f>
        <v>2796</v>
      </c>
      <c r="D96" s="69"/>
      <c r="E96" s="69"/>
    </row>
    <row r="97" spans="2:5" ht="15.75">
      <c r="B97" s="80" t="s">
        <v>87</v>
      </c>
      <c r="C97" s="82">
        <f>C98+C99</f>
        <v>2796</v>
      </c>
      <c r="D97" s="69"/>
      <c r="E97" s="69"/>
    </row>
    <row r="98" spans="2:5" ht="30">
      <c r="B98" s="83" t="s">
        <v>88</v>
      </c>
      <c r="C98" s="82">
        <v>17</v>
      </c>
      <c r="D98" s="69"/>
      <c r="E98" s="69"/>
    </row>
    <row r="99" spans="2:5" ht="30">
      <c r="B99" s="114" t="s">
        <v>89</v>
      </c>
      <c r="C99" s="152">
        <v>2779</v>
      </c>
    </row>
  </sheetData>
  <mergeCells count="4">
    <mergeCell ref="B5:G5"/>
    <mergeCell ref="B6:G6"/>
    <mergeCell ref="D1:E1"/>
    <mergeCell ref="D2:E2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53DA47-8C52-4C6F-828A-C8BD2BB2B555}"/>
</file>

<file path=customXml/itemProps2.xml><?xml version="1.0" encoding="utf-8"?>
<ds:datastoreItem xmlns:ds="http://schemas.openxmlformats.org/officeDocument/2006/customXml" ds:itemID="{9D0B33E0-2142-48D2-92D1-A0BC1F0EE34F}"/>
</file>

<file path=customXml/itemProps3.xml><?xml version="1.0" encoding="utf-8"?>
<ds:datastoreItem xmlns:ds="http://schemas.openxmlformats.org/officeDocument/2006/customXml" ds:itemID="{9FEDF68C-FCEA-4CE8-B0A2-DD2008D7C6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2024-04-30T06:51:01Z</dcterms:created>
  <dcterms:modified xsi:type="dcterms:W3CDTF">2025-12-15T09:08:20Z</dcterms:modified>
  <cp:category/>
  <cp:contentStatus/>
</cp:coreProperties>
</file>