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LVARE DESKTOP\2025\RECTIFICARI 2025\NOV EXTRAORDINARA\"/>
    </mc:Choice>
  </mc:AlternateContent>
  <xr:revisionPtr revIDLastSave="0" documentId="8_{7106A03D-C768-4A6C-9367-28D879427E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1" sheetId="3" r:id="rId1"/>
    <sheet name="Anexa 1 (a)" sheetId="4" r:id="rId2"/>
  </sheets>
  <definedNames>
    <definedName name="_xlnm.Print_Titles" localSheetId="0">'Anexa 1'!$17:$17</definedName>
    <definedName name="_xlnm.Print_Titles" localSheetId="1">'Anexa 1 (a)'!$20:$20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3" l="1"/>
  <c r="D83" i="3"/>
  <c r="D84" i="3"/>
  <c r="E51" i="3"/>
  <c r="F50" i="3"/>
  <c r="F49" i="3" s="1"/>
  <c r="D79" i="3"/>
  <c r="D78" i="3"/>
  <c r="F35" i="3"/>
  <c r="E49" i="3" l="1"/>
  <c r="F48" i="3"/>
  <c r="E48" i="3" s="1"/>
  <c r="E50" i="3"/>
  <c r="D75" i="3"/>
  <c r="F33" i="3"/>
  <c r="F32" i="3" s="1"/>
  <c r="E32" i="3" s="1"/>
  <c r="E33" i="3"/>
  <c r="E47" i="3"/>
  <c r="F46" i="3"/>
  <c r="E46" i="3" s="1"/>
  <c r="F66" i="3"/>
  <c r="E66" i="3" s="1"/>
  <c r="F45" i="3" l="1"/>
  <c r="F65" i="3"/>
  <c r="E45" i="3" l="1"/>
  <c r="F44" i="3"/>
  <c r="E65" i="3"/>
  <c r="E44" i="3" l="1"/>
  <c r="F43" i="3"/>
  <c r="E43" i="3" s="1"/>
  <c r="F31" i="4"/>
  <c r="E31" i="4" s="1"/>
  <c r="E59" i="3"/>
  <c r="F58" i="3"/>
  <c r="F57" i="3" s="1"/>
  <c r="E57" i="3" s="1"/>
  <c r="G58" i="3"/>
  <c r="E55" i="3"/>
  <c r="F54" i="3"/>
  <c r="E54" i="3" s="1"/>
  <c r="F30" i="4" l="1"/>
  <c r="F29" i="4" s="1"/>
  <c r="F28" i="4" s="1"/>
  <c r="E28" i="4" s="1"/>
  <c r="E29" i="4"/>
  <c r="E30" i="4"/>
  <c r="E58" i="3"/>
  <c r="F56" i="3"/>
  <c r="F53" i="3"/>
  <c r="E53" i="3" s="1"/>
  <c r="E56" i="3" l="1"/>
  <c r="E68" i="3"/>
  <c r="F67" i="3"/>
  <c r="F64" i="3" s="1"/>
  <c r="D87" i="3"/>
  <c r="D86" i="3" s="1"/>
  <c r="E67" i="3" l="1"/>
  <c r="F63" i="3"/>
  <c r="E63" i="3" s="1"/>
  <c r="E64" i="3"/>
  <c r="E42" i="3"/>
  <c r="F41" i="3"/>
  <c r="E41" i="3" s="1"/>
  <c r="D81" i="3"/>
  <c r="D80" i="3" s="1"/>
  <c r="F40" i="3" l="1"/>
  <c r="E62" i="3"/>
  <c r="F61" i="3"/>
  <c r="E61" i="3" s="1"/>
  <c r="E26" i="3"/>
  <c r="F25" i="3"/>
  <c r="F24" i="3" s="1"/>
  <c r="E24" i="3" s="1"/>
  <c r="F27" i="3"/>
  <c r="E40" i="3" l="1"/>
  <c r="F39" i="3"/>
  <c r="E39" i="3" s="1"/>
  <c r="E25" i="3"/>
  <c r="F60" i="3"/>
  <c r="F52" i="3" s="1"/>
  <c r="F23" i="4"/>
  <c r="E23" i="4" s="1"/>
  <c r="E34" i="4"/>
  <c r="F33" i="4"/>
  <c r="E33" i="4" s="1"/>
  <c r="F32" i="4"/>
  <c r="E32" i="4" s="1"/>
  <c r="E27" i="4" s="1"/>
  <c r="E26" i="4"/>
  <c r="E25" i="4"/>
  <c r="E24" i="4"/>
  <c r="E22" i="4" l="1"/>
  <c r="F27" i="4"/>
  <c r="E60" i="3"/>
  <c r="E52" i="3"/>
  <c r="F22" i="4"/>
  <c r="E27" i="3"/>
  <c r="E28" i="3"/>
  <c r="E23" i="3"/>
  <c r="E22" i="3"/>
  <c r="F21" i="3"/>
  <c r="F20" i="3" l="1"/>
  <c r="E20" i="3" s="1"/>
  <c r="E19" i="3" s="1"/>
  <c r="E21" i="3"/>
  <c r="F19" i="3" l="1"/>
  <c r="F37" i="3"/>
  <c r="E37" i="3" s="1"/>
  <c r="E38" i="3"/>
  <c r="F36" i="3"/>
  <c r="E36" i="3" s="1"/>
  <c r="F34" i="3"/>
  <c r="F31" i="3" s="1"/>
  <c r="E35" i="3" l="1"/>
  <c r="E34" i="3"/>
  <c r="F30" i="3" l="1"/>
  <c r="F29" i="3" s="1"/>
  <c r="E29" i="3" l="1"/>
  <c r="F69" i="3"/>
  <c r="G69" i="3" s="1"/>
  <c r="E31" i="3"/>
  <c r="E30" i="3" s="1"/>
  <c r="D73" i="3"/>
  <c r="E69" i="3" l="1"/>
</calcChain>
</file>

<file path=xl/sharedStrings.xml><?xml version="1.0" encoding="utf-8"?>
<sst xmlns="http://schemas.openxmlformats.org/spreadsheetml/2006/main" count="138" uniqueCount="79">
  <si>
    <t>CONSILIUL JUDEȚEAN ARGEȘ</t>
  </si>
  <si>
    <t>DIRECȚIA ECONOMICĂ</t>
  </si>
  <si>
    <t>SERVICIUL BUGET IMPOZITE TAXE ȘI VENITURI</t>
  </si>
  <si>
    <t>ANEXA nr. 1</t>
  </si>
  <si>
    <t>La Hot. CJ. ______/_____.11.2025</t>
  </si>
  <si>
    <t>INFLUENTE</t>
  </si>
  <si>
    <t xml:space="preserve">INFLUENȚE </t>
  </si>
  <si>
    <t>LA BUGETUL LOCAL PE ANUL 2024</t>
  </si>
  <si>
    <t>LA BUGETUL LOCAL PE ANUL 2025</t>
  </si>
  <si>
    <t>mii lei</t>
  </si>
  <si>
    <t>DENUMIRE INDICATORI</t>
  </si>
  <si>
    <t>COD</t>
  </si>
  <si>
    <t>PROPUNERE 2025</t>
  </si>
  <si>
    <t>TRIM 
IV</t>
  </si>
  <si>
    <t xml:space="preserve"> TOTAL VENITURI </t>
  </si>
  <si>
    <t>SECTIUNEA DE FUNCTIONARE</t>
  </si>
  <si>
    <t xml:space="preserve">SUME DEFALCATE DIN TVA </t>
  </si>
  <si>
    <t>Sume def din TVA pt echilibrarea bugete locale</t>
  </si>
  <si>
    <t>11.02.06</t>
  </si>
  <si>
    <t>Varsaminte din sectiunea  de functionare pentru finantarea sectiunii de 
dezvoltare a bugetului local (cu semnul minus)</t>
  </si>
  <si>
    <t>37.02.03</t>
  </si>
  <si>
    <t>SUBVENȚII</t>
  </si>
  <si>
    <t>Subventii de la bugetul de stat</t>
  </si>
  <si>
    <t>42.02</t>
  </si>
  <si>
    <t>Alte drepturi pentru dizabilitate si adoptie</t>
  </si>
  <si>
    <t>42.02.21</t>
  </si>
  <si>
    <t>SECTIUNEA DE DEZVOLTARE</t>
  </si>
  <si>
    <t>Varsaminte din sectiunea de functionare</t>
  </si>
  <si>
    <t>37.02.04</t>
  </si>
  <si>
    <t xml:space="preserve">TOTAL CHELTUIELI </t>
  </si>
  <si>
    <t>50.02</t>
  </si>
  <si>
    <t>AUTORITĂȚI PUBLICE ȘI ACȚIUNI EXTERNE</t>
  </si>
  <si>
    <t>Autorităţi executive</t>
  </si>
  <si>
    <t>51.02.01.03</t>
  </si>
  <si>
    <t>Cheltuieli  cu bunuri si servicii</t>
  </si>
  <si>
    <t xml:space="preserve">Cheltuieli de capital </t>
  </si>
  <si>
    <r>
      <t>70</t>
    </r>
    <r>
      <rPr>
        <b/>
        <sz val="12"/>
        <color theme="0"/>
        <rFont val="Times New Roman"/>
        <family val="1"/>
        <charset val="238"/>
      </rPr>
      <t>..</t>
    </r>
  </si>
  <si>
    <t>Proiect "Laborator de Radioterapie Spitalul Județean de Urgență Pitești"</t>
  </si>
  <si>
    <t>APARARE</t>
  </si>
  <si>
    <t>CENTRUL MILITAR JUDETEAN ARGES "GENERAL CONSTANTIN  CHRISTESCU"</t>
  </si>
  <si>
    <t>60.02.02</t>
  </si>
  <si>
    <t>SANATATE</t>
  </si>
  <si>
    <t xml:space="preserve">SPITALE </t>
  </si>
  <si>
    <t>66.02.06</t>
  </si>
  <si>
    <t xml:space="preserve"> Transferuri curente, din care:</t>
  </si>
  <si>
    <t>51.01</t>
  </si>
  <si>
    <t xml:space="preserve">Transferuri din bugetele locale pentru finantarea cheltuielilor curente in domeniul sanatatii </t>
  </si>
  <si>
    <t>51.01.46</t>
  </si>
  <si>
    <t xml:space="preserve">CULTURA, RECREERE SI RELIGIE </t>
  </si>
  <si>
    <t>67.02</t>
  </si>
  <si>
    <t>CENTRUL "DOINA ARGESULUI"</t>
  </si>
  <si>
    <t>67.02.03.04</t>
  </si>
  <si>
    <t>Alte transferuri  de capital catre institutii publice</t>
  </si>
  <si>
    <t>51.02.29</t>
  </si>
  <si>
    <t xml:space="preserve">ASIGURĂRI ȘI ASISTENȚĂ SOCIALĂ </t>
  </si>
  <si>
    <t xml:space="preserve">DIRECTIA GENERALA DE ASISTENTA SOCIALA SI PROTECTIE SOCIALA - ASISTENTA SOCIALA IN CAZ DE BOLI SI INVALIDITATE </t>
  </si>
  <si>
    <t>68.02.05</t>
  </si>
  <si>
    <t xml:space="preserve"> DIRECTIA GENERALA DE ASISTENTA SOCIALA SI PROTECTIA COPILULUI ARGES- ASISTENTA SOCIALA PENTRU FAMILIE SI COPII</t>
  </si>
  <si>
    <t>68.02.06</t>
  </si>
  <si>
    <t xml:space="preserve">Cheltuieli de personal </t>
  </si>
  <si>
    <t>Drepturi persoane cu handicap</t>
  </si>
  <si>
    <t>SECTIUNEA DE FUNCȚIONARE</t>
  </si>
  <si>
    <t xml:space="preserve">Ajutoare sociale in natura </t>
  </si>
  <si>
    <t>57.02.02</t>
  </si>
  <si>
    <t xml:space="preserve">TRANSPORTURI </t>
  </si>
  <si>
    <t>84.02</t>
  </si>
  <si>
    <t xml:space="preserve">DRUMURI SI PODURI JUDETENE </t>
  </si>
  <si>
    <t>84.02.03.01</t>
  </si>
  <si>
    <t xml:space="preserve">DEFICIT </t>
  </si>
  <si>
    <t xml:space="preserve">Sume utilizate din excedentul bugetului local </t>
  </si>
  <si>
    <t>TOTAL, din care:</t>
  </si>
  <si>
    <t>Servicii de proiectare faza – Studiu de fezabilitate (Tema de proiectare, studii topografice, planuri amplasament vizate O.C.P.I., studii geotehnice verificate A.F., documentații necesare obținerii Certificatelor de Urbanism și a avizelor solicitate prin acestea, studii de soluții, A.T.R.-uri, Studiu de Fezabilitate) pentru obiectivul de investiții „Înființare parcuri fotovoltaice cu capacități de stocare integrate pentru consumul propriu al Consiliului Județean Argeș și al partenerilor implicați”</t>
  </si>
  <si>
    <t xml:space="preserve">Sistem Desktop PC + monitor </t>
  </si>
  <si>
    <t xml:space="preserve">Licența Microsoft Windows 11 PRO OEM </t>
  </si>
  <si>
    <t>“Sistem alarma pentru biroul informatica si comunicatii”.</t>
  </si>
  <si>
    <t>Servicii expertiza tehnica si audit energetic cladire</t>
  </si>
  <si>
    <t>“Modernizare DJ 703B Moraresti (DN 7-km 148+980) – Salistea – Vedea- Lim. Jud. Olt (km 34+714)- Marghia- Padureti- Costesti- Serbanesti- Silistea- Cateasca- Leordeni (DN 7- km 91+230), km 77+826-km 83+126, L= 5,3km, comuna Cateasca, judetul Arges”</t>
  </si>
  <si>
    <t>ANEXA nr. 1a</t>
  </si>
  <si>
    <t>Cheltuieli de personal (cheltuieli buget local)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</si>
</sst>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b/>
      <u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9C0006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4" borderId="0" applyNumberFormat="0" applyBorder="0" applyAlignment="0" applyProtection="0"/>
    <xf numFmtId="0" fontId="11" fillId="0" borderId="0"/>
    <xf numFmtId="0" fontId="10" fillId="0" borderId="0"/>
    <xf numFmtId="0" fontId="12" fillId="0" borderId="0"/>
    <xf numFmtId="0" fontId="12" fillId="0" borderId="0"/>
    <xf numFmtId="0" fontId="25" fillId="10" borderId="0" applyNumberFormat="0" applyBorder="0" applyAlignment="0" applyProtection="0"/>
  </cellStyleXfs>
  <cellXfs count="126">
    <xf numFmtId="0" fontId="0" fillId="0" borderId="0" xfId="0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4" fontId="14" fillId="5" borderId="2" xfId="0" applyNumberFormat="1" applyFont="1" applyFill="1" applyBorder="1" applyAlignment="1">
      <alignment horizontal="right" vertical="center" wrapText="1"/>
    </xf>
    <xf numFmtId="4" fontId="14" fillId="6" borderId="2" xfId="0" applyNumberFormat="1" applyFont="1" applyFill="1" applyBorder="1" applyAlignment="1">
      <alignment horizontal="right" vertical="center" wrapText="1"/>
    </xf>
    <xf numFmtId="4" fontId="14" fillId="6" borderId="1" xfId="0" applyNumberFormat="1" applyFont="1" applyFill="1" applyBorder="1" applyAlignment="1">
      <alignment horizontal="right" vertical="center" wrapText="1"/>
    </xf>
    <xf numFmtId="4" fontId="14" fillId="2" borderId="2" xfId="0" applyNumberFormat="1" applyFont="1" applyFill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4" fontId="14" fillId="7" borderId="1" xfId="0" applyNumberFormat="1" applyFont="1" applyFill="1" applyBorder="1" applyAlignment="1">
      <alignment horizontal="right" vertical="center" wrapText="1"/>
    </xf>
    <xf numFmtId="0" fontId="6" fillId="0" borderId="0" xfId="5" applyFont="1" applyAlignment="1">
      <alignment vertical="center"/>
    </xf>
    <xf numFmtId="4" fontId="14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wrapText="1"/>
    </xf>
    <xf numFmtId="2" fontId="14" fillId="5" borderId="1" xfId="1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4" fillId="6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2" fontId="14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/>
    </xf>
    <xf numFmtId="4" fontId="17" fillId="7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4" fillId="8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/>
    </xf>
    <xf numFmtId="0" fontId="14" fillId="6" borderId="1" xfId="1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2" fontId="14" fillId="6" borderId="1" xfId="1" applyNumberFormat="1" applyFont="1" applyFill="1" applyBorder="1" applyAlignment="1">
      <alignment horizontal="center" vertical="center" wrapText="1"/>
    </xf>
    <xf numFmtId="4" fontId="15" fillId="6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0" fillId="6" borderId="5" xfId="0" applyFont="1" applyFill="1" applyBorder="1" applyAlignment="1">
      <alignment vertical="center"/>
    </xf>
    <xf numFmtId="0" fontId="20" fillId="6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9" borderId="1" xfId="0" applyFont="1" applyFill="1" applyBorder="1" applyAlignment="1">
      <alignment vertical="center"/>
    </xf>
    <xf numFmtId="0" fontId="14" fillId="9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horizontal="right" vertical="center" wrapText="1"/>
    </xf>
    <xf numFmtId="4" fontId="17" fillId="2" borderId="0" xfId="0" applyNumberFormat="1" applyFont="1" applyFill="1" applyAlignment="1">
      <alignment vertic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wrapText="1"/>
    </xf>
    <xf numFmtId="0" fontId="6" fillId="9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/>
    <xf numFmtId="2" fontId="9" fillId="0" borderId="1" xfId="0" applyNumberFormat="1" applyFont="1" applyBorder="1" applyAlignment="1">
      <alignment vertical="center"/>
    </xf>
    <xf numFmtId="0" fontId="23" fillId="0" borderId="3" xfId="0" applyFont="1" applyBorder="1" applyAlignment="1">
      <alignment horizontal="center"/>
    </xf>
    <xf numFmtId="0" fontId="23" fillId="0" borderId="6" xfId="0" applyFont="1" applyBorder="1"/>
    <xf numFmtId="0" fontId="24" fillId="0" borderId="5" xfId="0" applyFont="1" applyBorder="1"/>
    <xf numFmtId="0" fontId="24" fillId="0" borderId="3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4" fontId="14" fillId="8" borderId="1" xfId="0" applyNumberFormat="1" applyFont="1" applyFill="1" applyBorder="1" applyAlignment="1">
      <alignment vertical="center"/>
    </xf>
    <xf numFmtId="4" fontId="14" fillId="6" borderId="1" xfId="0" applyNumberFormat="1" applyFont="1" applyFill="1" applyBorder="1" applyAlignment="1">
      <alignment vertical="center"/>
    </xf>
    <xf numFmtId="0" fontId="6" fillId="9" borderId="1" xfId="6" applyFont="1" applyFill="1" applyBorder="1" applyAlignment="1">
      <alignment vertical="center" wrapText="1"/>
    </xf>
    <xf numFmtId="0" fontId="6" fillId="9" borderId="1" xfId="6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" fontId="14" fillId="9" borderId="2" xfId="0" applyNumberFormat="1" applyFont="1" applyFill="1" applyBorder="1" applyAlignment="1">
      <alignment horizontal="right" vertical="center" wrapText="1"/>
    </xf>
    <xf numFmtId="4" fontId="14" fillId="9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15" fillId="0" borderId="2" xfId="0" applyNumberFormat="1" applyFont="1" applyBorder="1" applyAlignment="1">
      <alignment horizontal="right" vertical="center" wrapText="1"/>
    </xf>
    <xf numFmtId="0" fontId="5" fillId="9" borderId="1" xfId="0" applyFont="1" applyFill="1" applyBorder="1"/>
    <xf numFmtId="0" fontId="26" fillId="9" borderId="1" xfId="0" applyFont="1" applyFill="1" applyBorder="1" applyAlignment="1">
      <alignment horizontal="center"/>
    </xf>
    <xf numFmtId="0" fontId="5" fillId="0" borderId="1" xfId="0" applyFont="1" applyBorder="1"/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5" fillId="0" borderId="1" xfId="0" applyFont="1" applyBorder="1" applyAlignment="1">
      <alignment horizontal="center"/>
    </xf>
    <xf numFmtId="0" fontId="26" fillId="0" borderId="1" xfId="0" applyFont="1" applyBorder="1" applyAlignment="1">
      <alignment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/>
    </xf>
    <xf numFmtId="0" fontId="14" fillId="9" borderId="1" xfId="0" applyFont="1" applyFill="1" applyBorder="1"/>
    <xf numFmtId="0" fontId="14" fillId="9" borderId="1" xfId="0" applyFont="1" applyFill="1" applyBorder="1" applyAlignment="1">
      <alignment horizontal="center"/>
    </xf>
    <xf numFmtId="2" fontId="9" fillId="6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7">
    <cellStyle name="Bun" xfId="1" builtinId="26"/>
    <cellStyle name="Eronat" xfId="6" builtinId="27"/>
    <cellStyle name="Normal" xfId="0" builtinId="0"/>
    <cellStyle name="Normal 2" xfId="5" xr:uid="{30942D55-470F-4146-A4E5-1869416C076A}"/>
    <cellStyle name="Normal 3" xfId="2" xr:uid="{00000000-0005-0000-0000-000002000000}"/>
    <cellStyle name="Normal 3 2 2" xfId="3" xr:uid="{00000000-0005-0000-0000-000003000000}"/>
    <cellStyle name="Normal 5 4" xfId="4" xr:uid="{00000000-0005-0000-0000-000004000000}"/>
  </cellStyles>
  <dxfs count="0"/>
  <tableStyles count="0" defaultTableStyle="TableStyleMedium9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topLeftCell="B49" zoomScaleNormal="100" workbookViewId="0">
      <selection activeCell="F29" sqref="F29"/>
    </sheetView>
  </sheetViews>
  <sheetFormatPr defaultRowHeight="15"/>
  <cols>
    <col min="1" max="1" width="4.140625" style="18" hidden="1" customWidth="1"/>
    <col min="2" max="2" width="9" style="18" customWidth="1"/>
    <col min="3" max="3" width="61" style="17" customWidth="1"/>
    <col min="4" max="4" width="11.7109375" style="17" customWidth="1"/>
    <col min="5" max="5" width="15.85546875" style="17" customWidth="1"/>
    <col min="6" max="6" width="15.140625" style="17" customWidth="1"/>
    <col min="7" max="16384" width="9.140625" style="18"/>
  </cols>
  <sheetData>
    <row r="1" spans="1:6">
      <c r="A1" s="14"/>
      <c r="B1" s="14"/>
      <c r="C1" s="15" t="s">
        <v>0</v>
      </c>
      <c r="D1" s="15"/>
      <c r="E1" s="16"/>
    </row>
    <row r="2" spans="1:6">
      <c r="A2" s="14"/>
      <c r="B2" s="14"/>
      <c r="C2" s="12" t="s">
        <v>1</v>
      </c>
      <c r="D2" s="15"/>
      <c r="E2" s="16"/>
      <c r="F2" s="16"/>
    </row>
    <row r="3" spans="1:6">
      <c r="A3" s="14"/>
      <c r="B3" s="14"/>
      <c r="C3" s="12" t="s">
        <v>2</v>
      </c>
      <c r="D3" s="15"/>
      <c r="E3" s="16"/>
      <c r="F3" s="16"/>
    </row>
    <row r="4" spans="1:6">
      <c r="A4" s="14"/>
      <c r="B4" s="14"/>
      <c r="C4" s="15"/>
      <c r="D4" s="15"/>
      <c r="E4" s="16"/>
      <c r="F4" s="16"/>
    </row>
    <row r="5" spans="1:6">
      <c r="A5" s="14"/>
      <c r="B5" s="14"/>
      <c r="C5" s="15"/>
      <c r="D5" s="15"/>
      <c r="E5" s="16"/>
      <c r="F5" s="16" t="s">
        <v>3</v>
      </c>
    </row>
    <row r="6" spans="1:6" ht="18">
      <c r="A6" s="19"/>
      <c r="B6" s="19"/>
      <c r="C6" s="120"/>
      <c r="D6" s="120"/>
      <c r="E6" s="21" t="s">
        <v>4</v>
      </c>
    </row>
    <row r="7" spans="1:6" ht="18">
      <c r="A7" s="19"/>
      <c r="B7" s="19"/>
      <c r="C7" s="20"/>
      <c r="D7" s="20"/>
      <c r="F7" s="22"/>
    </row>
    <row r="8" spans="1:6" ht="18">
      <c r="A8" s="19"/>
      <c r="B8" s="19"/>
      <c r="C8" s="20"/>
      <c r="D8" s="20"/>
      <c r="E8" s="23"/>
      <c r="F8" s="23"/>
    </row>
    <row r="9" spans="1:6" ht="18.75">
      <c r="A9" s="24" t="s">
        <v>5</v>
      </c>
      <c r="B9" s="24"/>
      <c r="C9" s="122" t="s">
        <v>6</v>
      </c>
      <c r="D9" s="123"/>
      <c r="E9" s="123"/>
      <c r="F9" s="123"/>
    </row>
    <row r="10" spans="1:6" ht="18.75">
      <c r="A10" s="25" t="s">
        <v>7</v>
      </c>
      <c r="B10" s="25"/>
      <c r="C10" s="124" t="s">
        <v>8</v>
      </c>
      <c r="D10" s="125"/>
      <c r="E10" s="125"/>
      <c r="F10" s="125"/>
    </row>
    <row r="11" spans="1:6" ht="15.75">
      <c r="A11" s="26"/>
      <c r="B11" s="26"/>
      <c r="C11" s="26"/>
      <c r="D11" s="26"/>
      <c r="E11" s="26"/>
      <c r="F11" s="26"/>
    </row>
    <row r="12" spans="1:6" ht="15.75">
      <c r="A12" s="26"/>
      <c r="B12" s="26"/>
      <c r="C12" s="26"/>
      <c r="D12" s="26"/>
      <c r="E12" s="26"/>
      <c r="F12" s="27" t="s">
        <v>9</v>
      </c>
    </row>
    <row r="13" spans="1:6" ht="15.75" hidden="1">
      <c r="A13" s="26"/>
      <c r="B13" s="26"/>
      <c r="C13" s="26"/>
      <c r="D13" s="26"/>
      <c r="E13" s="26"/>
      <c r="F13" s="26"/>
    </row>
    <row r="14" spans="1:6" ht="15.75" hidden="1">
      <c r="A14" s="26"/>
      <c r="B14" s="26"/>
      <c r="C14" s="26"/>
      <c r="D14" s="26"/>
      <c r="E14" s="26"/>
      <c r="F14" s="26"/>
    </row>
    <row r="15" spans="1:6" ht="15" hidden="1" customHeight="1">
      <c r="A15" s="14"/>
      <c r="B15" s="14"/>
      <c r="C15" s="121"/>
      <c r="D15" s="121"/>
      <c r="E15" s="121"/>
      <c r="F15" s="28"/>
    </row>
    <row r="16" spans="1:6" hidden="1">
      <c r="A16" s="14"/>
      <c r="B16" s="14"/>
      <c r="C16" s="21"/>
      <c r="D16" s="29"/>
      <c r="E16" s="22"/>
      <c r="F16" s="22"/>
    </row>
    <row r="17" spans="1:6" ht="33.75" customHeight="1">
      <c r="A17" s="14"/>
      <c r="B17" s="14"/>
      <c r="C17" s="1" t="s">
        <v>10</v>
      </c>
      <c r="D17" s="2" t="s">
        <v>11</v>
      </c>
      <c r="E17" s="2" t="s">
        <v>12</v>
      </c>
      <c r="F17" s="2" t="s">
        <v>13</v>
      </c>
    </row>
    <row r="18" spans="1:6" ht="29.25" hidden="1" customHeight="1">
      <c r="A18" s="30"/>
      <c r="B18" s="14"/>
      <c r="C18" s="3"/>
      <c r="D18" s="3"/>
      <c r="E18" s="4"/>
      <c r="F18" s="4"/>
    </row>
    <row r="19" spans="1:6" ht="29.25" customHeight="1">
      <c r="A19" s="50"/>
      <c r="B19" s="14"/>
      <c r="C19" s="51" t="s">
        <v>14</v>
      </c>
      <c r="D19" s="51"/>
      <c r="E19" s="5">
        <f>E20+E27</f>
        <v>12012</v>
      </c>
      <c r="F19" s="5">
        <f>F20+F27</f>
        <v>12012</v>
      </c>
    </row>
    <row r="20" spans="1:6" ht="29.25" customHeight="1">
      <c r="A20" s="50"/>
      <c r="B20" s="14"/>
      <c r="C20" s="52" t="s">
        <v>15</v>
      </c>
      <c r="D20" s="3"/>
      <c r="E20" s="48">
        <f>F20</f>
        <v>12012</v>
      </c>
      <c r="F20" s="48">
        <f>F21+F23+F24</f>
        <v>12012</v>
      </c>
    </row>
    <row r="21" spans="1:6" ht="29.25" customHeight="1">
      <c r="A21" s="50"/>
      <c r="B21" s="14"/>
      <c r="C21" s="52" t="s">
        <v>16</v>
      </c>
      <c r="D21" s="3">
        <v>11.02</v>
      </c>
      <c r="E21" s="8">
        <f>F21</f>
        <v>10212</v>
      </c>
      <c r="F21" s="8">
        <f>F22</f>
        <v>10212</v>
      </c>
    </row>
    <row r="22" spans="1:6" ht="29.25" customHeight="1">
      <c r="A22" s="50"/>
      <c r="B22" s="14"/>
      <c r="C22" s="53" t="s">
        <v>17</v>
      </c>
      <c r="D22" s="60" t="s">
        <v>18</v>
      </c>
      <c r="E22" s="61">
        <f>F22</f>
        <v>10212</v>
      </c>
      <c r="F22" s="61">
        <v>10212</v>
      </c>
    </row>
    <row r="23" spans="1:6" ht="35.25" hidden="1" customHeight="1">
      <c r="A23" s="50"/>
      <c r="B23" s="14"/>
      <c r="C23" s="54" t="s">
        <v>19</v>
      </c>
      <c r="D23" s="3" t="s">
        <v>20</v>
      </c>
      <c r="E23" s="8">
        <f>F23</f>
        <v>0</v>
      </c>
      <c r="F23" s="8">
        <v>0</v>
      </c>
    </row>
    <row r="24" spans="1:6" ht="21.75" customHeight="1">
      <c r="A24" s="50"/>
      <c r="B24" s="14"/>
      <c r="C24" s="62" t="s">
        <v>21</v>
      </c>
      <c r="D24" s="1">
        <v>42</v>
      </c>
      <c r="E24" s="8">
        <f>F24</f>
        <v>1800</v>
      </c>
      <c r="F24" s="8">
        <f>F25</f>
        <v>1800</v>
      </c>
    </row>
    <row r="25" spans="1:6" ht="24" customHeight="1">
      <c r="A25" s="50"/>
      <c r="B25" s="14"/>
      <c r="C25" s="63" t="s">
        <v>22</v>
      </c>
      <c r="D25" s="64" t="s">
        <v>23</v>
      </c>
      <c r="E25" s="61">
        <f t="shared" ref="E25:E26" si="0">F25</f>
        <v>1800</v>
      </c>
      <c r="F25" s="61">
        <f>F26</f>
        <v>1800</v>
      </c>
    </row>
    <row r="26" spans="1:6" ht="18" customHeight="1">
      <c r="A26" s="50"/>
      <c r="B26" s="14"/>
      <c r="C26" s="63" t="s">
        <v>24</v>
      </c>
      <c r="D26" s="64" t="s">
        <v>25</v>
      </c>
      <c r="E26" s="61">
        <f t="shared" si="0"/>
        <v>1800</v>
      </c>
      <c r="F26" s="61">
        <v>1800</v>
      </c>
    </row>
    <row r="27" spans="1:6" ht="21.75" hidden="1" customHeight="1">
      <c r="A27" s="50"/>
      <c r="B27" s="14"/>
      <c r="C27" s="52" t="s">
        <v>26</v>
      </c>
      <c r="D27" s="3"/>
      <c r="E27" s="61">
        <f>F27</f>
        <v>0</v>
      </c>
      <c r="F27" s="61">
        <f>F28</f>
        <v>0</v>
      </c>
    </row>
    <row r="28" spans="1:6" ht="23.25" hidden="1" customHeight="1">
      <c r="A28" s="50"/>
      <c r="B28" s="14"/>
      <c r="C28" s="53" t="s">
        <v>27</v>
      </c>
      <c r="D28" s="3" t="s">
        <v>28</v>
      </c>
      <c r="E28" s="61">
        <f>F28</f>
        <v>0</v>
      </c>
      <c r="F28" s="61">
        <v>0</v>
      </c>
    </row>
    <row r="29" spans="1:6" ht="30" customHeight="1">
      <c r="A29" s="31"/>
      <c r="B29" s="14"/>
      <c r="C29" s="32" t="s">
        <v>29</v>
      </c>
      <c r="D29" s="33" t="s">
        <v>30</v>
      </c>
      <c r="E29" s="5">
        <f>F29</f>
        <v>21547</v>
      </c>
      <c r="F29" s="5">
        <f>F30+F52+F39+F63+F43+F48</f>
        <v>21547</v>
      </c>
    </row>
    <row r="30" spans="1:6" ht="30" customHeight="1">
      <c r="A30" s="34"/>
      <c r="B30" s="14"/>
      <c r="C30" s="35" t="s">
        <v>31</v>
      </c>
      <c r="D30" s="55">
        <v>51.02</v>
      </c>
      <c r="E30" s="6">
        <f>E31+E36</f>
        <v>9004</v>
      </c>
      <c r="F30" s="6">
        <f>F31+F36</f>
        <v>9004</v>
      </c>
    </row>
    <row r="31" spans="1:6" ht="24" customHeight="1">
      <c r="A31" s="34"/>
      <c r="B31" s="14"/>
      <c r="C31" s="67" t="s">
        <v>32</v>
      </c>
      <c r="D31" s="68" t="s">
        <v>33</v>
      </c>
      <c r="E31" s="69">
        <f t="shared" ref="E31:E42" si="1">F31</f>
        <v>4</v>
      </c>
      <c r="F31" s="70">
        <f>F34+F32</f>
        <v>4</v>
      </c>
    </row>
    <row r="32" spans="1:6" ht="24" customHeight="1">
      <c r="A32" s="34"/>
      <c r="B32" s="14"/>
      <c r="C32" s="98" t="s">
        <v>15</v>
      </c>
      <c r="D32" s="99"/>
      <c r="E32" s="61">
        <f>F32</f>
        <v>-376</v>
      </c>
      <c r="F32" s="9">
        <f>F33</f>
        <v>-376</v>
      </c>
    </row>
    <row r="33" spans="1:6" ht="24" customHeight="1">
      <c r="A33" s="34"/>
      <c r="B33" s="14"/>
      <c r="C33" s="100" t="s">
        <v>34</v>
      </c>
      <c r="D33" s="82">
        <v>20</v>
      </c>
      <c r="E33" s="61">
        <f>F33</f>
        <v>-376</v>
      </c>
      <c r="F33" s="10">
        <f>-300-76</f>
        <v>-376</v>
      </c>
    </row>
    <row r="34" spans="1:6" ht="22.5" customHeight="1">
      <c r="A34" s="34"/>
      <c r="B34" s="14"/>
      <c r="C34" s="36" t="s">
        <v>26</v>
      </c>
      <c r="D34" s="37"/>
      <c r="E34" s="61">
        <f t="shared" si="1"/>
        <v>380</v>
      </c>
      <c r="F34" s="10">
        <f>F35</f>
        <v>380</v>
      </c>
    </row>
    <row r="35" spans="1:6" ht="19.5" customHeight="1">
      <c r="A35" s="34"/>
      <c r="B35" s="14"/>
      <c r="C35" s="38" t="s">
        <v>35</v>
      </c>
      <c r="D35" s="37" t="s">
        <v>36</v>
      </c>
      <c r="E35" s="61">
        <f t="shared" si="1"/>
        <v>380</v>
      </c>
      <c r="F35" s="10">
        <f>315+37+28</f>
        <v>380</v>
      </c>
    </row>
    <row r="36" spans="1:6" ht="30.75" customHeight="1">
      <c r="A36" s="34"/>
      <c r="B36" s="14"/>
      <c r="C36" s="71" t="s">
        <v>37</v>
      </c>
      <c r="D36" s="68" t="s">
        <v>33</v>
      </c>
      <c r="E36" s="69">
        <f t="shared" si="1"/>
        <v>9000</v>
      </c>
      <c r="F36" s="70">
        <f>F38</f>
        <v>9000</v>
      </c>
    </row>
    <row r="37" spans="1:6" ht="22.5" customHeight="1">
      <c r="A37" s="34"/>
      <c r="B37" s="14"/>
      <c r="C37" s="36" t="s">
        <v>26</v>
      </c>
      <c r="D37" s="1"/>
      <c r="E37" s="104">
        <f t="shared" si="1"/>
        <v>9000</v>
      </c>
      <c r="F37" s="49">
        <f>F38</f>
        <v>9000</v>
      </c>
    </row>
    <row r="38" spans="1:6" ht="19.5" customHeight="1">
      <c r="A38" s="34"/>
      <c r="B38" s="14"/>
      <c r="C38" s="38" t="s">
        <v>35</v>
      </c>
      <c r="D38" s="37" t="s">
        <v>36</v>
      </c>
      <c r="E38" s="61">
        <f t="shared" si="1"/>
        <v>9000</v>
      </c>
      <c r="F38" s="10">
        <v>9000</v>
      </c>
    </row>
    <row r="39" spans="1:6" ht="19.5" customHeight="1">
      <c r="A39" s="34"/>
      <c r="B39" s="14"/>
      <c r="C39" s="75" t="s">
        <v>38</v>
      </c>
      <c r="D39" s="76">
        <v>60.02</v>
      </c>
      <c r="E39" s="6">
        <f t="shared" si="1"/>
        <v>9</v>
      </c>
      <c r="F39" s="56">
        <f>F40</f>
        <v>9</v>
      </c>
    </row>
    <row r="40" spans="1:6" ht="27.75" customHeight="1">
      <c r="A40" s="34"/>
      <c r="B40" s="14"/>
      <c r="C40" s="77" t="s">
        <v>39</v>
      </c>
      <c r="D40" s="78" t="s">
        <v>40</v>
      </c>
      <c r="E40" s="61">
        <f t="shared" si="1"/>
        <v>9</v>
      </c>
      <c r="F40" s="10">
        <f>F41</f>
        <v>9</v>
      </c>
    </row>
    <row r="41" spans="1:6" ht="19.5" customHeight="1">
      <c r="A41" s="34"/>
      <c r="B41" s="14"/>
      <c r="C41" s="79" t="s">
        <v>26</v>
      </c>
      <c r="D41" s="80"/>
      <c r="E41" s="61">
        <f t="shared" si="1"/>
        <v>9</v>
      </c>
      <c r="F41" s="10">
        <f>F42</f>
        <v>9</v>
      </c>
    </row>
    <row r="42" spans="1:6" ht="19.5" customHeight="1">
      <c r="A42" s="34"/>
      <c r="B42" s="14"/>
      <c r="C42" s="81" t="s">
        <v>35</v>
      </c>
      <c r="D42" s="82">
        <v>70</v>
      </c>
      <c r="E42" s="61">
        <f t="shared" si="1"/>
        <v>9</v>
      </c>
      <c r="F42" s="10">
        <v>9</v>
      </c>
    </row>
    <row r="43" spans="1:6" ht="19.5" customHeight="1">
      <c r="A43" s="34"/>
      <c r="B43" s="14"/>
      <c r="C43" s="112" t="s">
        <v>41</v>
      </c>
      <c r="D43" s="113">
        <v>66.02</v>
      </c>
      <c r="E43" s="6">
        <f>F43</f>
        <v>300</v>
      </c>
      <c r="F43" s="56">
        <f>F44</f>
        <v>300</v>
      </c>
    </row>
    <row r="44" spans="1:6" ht="19.5" customHeight="1">
      <c r="A44" s="34"/>
      <c r="B44" s="14"/>
      <c r="C44" s="105" t="s">
        <v>42</v>
      </c>
      <c r="D44" s="106" t="s">
        <v>43</v>
      </c>
      <c r="E44" s="61">
        <f>F44</f>
        <v>300</v>
      </c>
      <c r="F44" s="10">
        <f>F45</f>
        <v>300</v>
      </c>
    </row>
    <row r="45" spans="1:6" ht="19.5" customHeight="1">
      <c r="A45" s="34"/>
      <c r="B45" s="14"/>
      <c r="C45" s="107" t="s">
        <v>15</v>
      </c>
      <c r="D45" s="108"/>
      <c r="E45" s="61">
        <f t="shared" ref="E45:E51" si="2">F45</f>
        <v>300</v>
      </c>
      <c r="F45" s="10">
        <f>F46</f>
        <v>300</v>
      </c>
    </row>
    <row r="46" spans="1:6" ht="19.5" customHeight="1">
      <c r="A46" s="34"/>
      <c r="B46" s="14"/>
      <c r="C46" s="109" t="s">
        <v>44</v>
      </c>
      <c r="D46" s="110" t="s">
        <v>45</v>
      </c>
      <c r="E46" s="61">
        <f t="shared" si="2"/>
        <v>300</v>
      </c>
      <c r="F46" s="10">
        <f>F47</f>
        <v>300</v>
      </c>
    </row>
    <row r="47" spans="1:6" ht="27" customHeight="1">
      <c r="A47" s="34"/>
      <c r="B47" s="14"/>
      <c r="C47" s="111" t="s">
        <v>46</v>
      </c>
      <c r="D47" s="108" t="s">
        <v>47</v>
      </c>
      <c r="E47" s="61">
        <f t="shared" si="2"/>
        <v>300</v>
      </c>
      <c r="F47" s="10">
        <v>300</v>
      </c>
    </row>
    <row r="48" spans="1:6" ht="27" customHeight="1">
      <c r="A48" s="34"/>
      <c r="B48" s="14"/>
      <c r="C48" s="115" t="s">
        <v>48</v>
      </c>
      <c r="D48" s="116" t="s">
        <v>49</v>
      </c>
      <c r="E48" s="6">
        <f t="shared" si="2"/>
        <v>140</v>
      </c>
      <c r="F48" s="7">
        <f>F49</f>
        <v>140</v>
      </c>
    </row>
    <row r="49" spans="1:7" ht="27" customHeight="1">
      <c r="A49" s="34"/>
      <c r="B49" s="14"/>
      <c r="C49" s="117" t="s">
        <v>50</v>
      </c>
      <c r="D49" s="118" t="s">
        <v>51</v>
      </c>
      <c r="E49" s="61">
        <f t="shared" si="2"/>
        <v>140</v>
      </c>
      <c r="F49" s="10">
        <f>F50</f>
        <v>140</v>
      </c>
    </row>
    <row r="50" spans="1:7" ht="24" customHeight="1">
      <c r="A50" s="34"/>
      <c r="B50" s="14"/>
      <c r="C50" s="111" t="s">
        <v>26</v>
      </c>
      <c r="D50" s="108"/>
      <c r="E50" s="61">
        <f t="shared" si="2"/>
        <v>140</v>
      </c>
      <c r="F50" s="10">
        <f>F51</f>
        <v>140</v>
      </c>
    </row>
    <row r="51" spans="1:7" ht="18" customHeight="1">
      <c r="A51" s="34"/>
      <c r="B51" s="14"/>
      <c r="C51" s="111" t="s">
        <v>52</v>
      </c>
      <c r="D51" s="108" t="s">
        <v>53</v>
      </c>
      <c r="E51" s="61">
        <f t="shared" si="2"/>
        <v>140</v>
      </c>
      <c r="F51" s="10">
        <v>140</v>
      </c>
    </row>
    <row r="52" spans="1:7" ht="19.5" customHeight="1">
      <c r="A52" s="34"/>
      <c r="B52" s="14"/>
      <c r="C52" s="47" t="s">
        <v>54</v>
      </c>
      <c r="D52" s="55">
        <v>68.02</v>
      </c>
      <c r="E52" s="6">
        <f>F52</f>
        <v>12012</v>
      </c>
      <c r="F52" s="7">
        <f>F60+F53+F56</f>
        <v>12012</v>
      </c>
    </row>
    <row r="53" spans="1:7" ht="42.75" customHeight="1">
      <c r="A53" s="34"/>
      <c r="B53" s="14"/>
      <c r="C53" s="96" t="s">
        <v>55</v>
      </c>
      <c r="D53" s="97" t="s">
        <v>56</v>
      </c>
      <c r="E53" s="101">
        <f t="shared" ref="E53:E59" si="3">F53</f>
        <v>1204</v>
      </c>
      <c r="F53" s="102">
        <f>F54</f>
        <v>1204</v>
      </c>
    </row>
    <row r="54" spans="1:7" ht="19.5" customHeight="1">
      <c r="A54" s="34"/>
      <c r="B54" s="14"/>
      <c r="C54" s="98" t="s">
        <v>15</v>
      </c>
      <c r="D54" s="99"/>
      <c r="E54" s="61">
        <f t="shared" si="3"/>
        <v>1204</v>
      </c>
      <c r="F54" s="10">
        <f>F55</f>
        <v>1204</v>
      </c>
    </row>
    <row r="55" spans="1:7" ht="19.5" customHeight="1">
      <c r="A55" s="34"/>
      <c r="B55" s="14"/>
      <c r="C55" s="100" t="s">
        <v>34</v>
      </c>
      <c r="D55" s="82">
        <v>20</v>
      </c>
      <c r="E55" s="61">
        <f t="shared" si="3"/>
        <v>1204</v>
      </c>
      <c r="F55" s="10">
        <v>1204</v>
      </c>
    </row>
    <row r="56" spans="1:7" ht="50.25" customHeight="1">
      <c r="A56" s="34"/>
      <c r="B56" s="14"/>
      <c r="C56" s="96" t="s">
        <v>57</v>
      </c>
      <c r="D56" s="97" t="s">
        <v>58</v>
      </c>
      <c r="E56" s="101">
        <f t="shared" si="3"/>
        <v>9008</v>
      </c>
      <c r="F56" s="102">
        <f>F57</f>
        <v>9008</v>
      </c>
    </row>
    <row r="57" spans="1:7" ht="19.5" customHeight="1">
      <c r="A57" s="34"/>
      <c r="B57" s="14"/>
      <c r="C57" s="98" t="s">
        <v>15</v>
      </c>
      <c r="D57" s="99"/>
      <c r="E57" s="8">
        <f t="shared" si="3"/>
        <v>9008</v>
      </c>
      <c r="F57" s="9">
        <f>F58+F59</f>
        <v>9008</v>
      </c>
    </row>
    <row r="58" spans="1:7" ht="19.5" customHeight="1">
      <c r="A58" s="34"/>
      <c r="B58" s="14"/>
      <c r="C58" s="98" t="s">
        <v>59</v>
      </c>
      <c r="D58" s="82">
        <v>10</v>
      </c>
      <c r="E58" s="61">
        <f t="shared" si="3"/>
        <v>7785</v>
      </c>
      <c r="F58" s="10">
        <f>1673+6112</f>
        <v>7785</v>
      </c>
      <c r="G58" s="18">
        <f>10212-4100</f>
        <v>6112</v>
      </c>
    </row>
    <row r="59" spans="1:7" ht="19.5" customHeight="1">
      <c r="A59" s="34"/>
      <c r="B59" s="14"/>
      <c r="C59" s="100" t="s">
        <v>34</v>
      </c>
      <c r="D59" s="82">
        <v>20</v>
      </c>
      <c r="E59" s="61">
        <f t="shared" si="3"/>
        <v>1223</v>
      </c>
      <c r="F59" s="10">
        <v>1223</v>
      </c>
    </row>
    <row r="60" spans="1:7" ht="19.5" customHeight="1">
      <c r="A60" s="57"/>
      <c r="B60" s="14"/>
      <c r="C60" s="65" t="s">
        <v>60</v>
      </c>
      <c r="D60" s="66" t="s">
        <v>58</v>
      </c>
      <c r="E60" s="69">
        <f>F60</f>
        <v>1800</v>
      </c>
      <c r="F60" s="70">
        <f>F61</f>
        <v>1800</v>
      </c>
    </row>
    <row r="61" spans="1:7" ht="19.5" customHeight="1">
      <c r="A61" s="57"/>
      <c r="B61" s="14"/>
      <c r="C61" s="62" t="s">
        <v>61</v>
      </c>
      <c r="D61" s="1"/>
      <c r="E61" s="104">
        <f>F61</f>
        <v>1800</v>
      </c>
      <c r="F61" s="49">
        <f>F62</f>
        <v>1800</v>
      </c>
    </row>
    <row r="62" spans="1:7" ht="19.5" customHeight="1">
      <c r="A62" s="34"/>
      <c r="B62" s="14"/>
      <c r="C62" s="63" t="s">
        <v>62</v>
      </c>
      <c r="D62" s="64" t="s">
        <v>63</v>
      </c>
      <c r="E62" s="61">
        <f>F62</f>
        <v>1800</v>
      </c>
      <c r="F62" s="10">
        <v>1800</v>
      </c>
    </row>
    <row r="63" spans="1:7" ht="22.5" customHeight="1">
      <c r="A63" s="34"/>
      <c r="B63" s="14"/>
      <c r="C63" s="75" t="s">
        <v>64</v>
      </c>
      <c r="D63" s="76" t="s">
        <v>65</v>
      </c>
      <c r="E63" s="6">
        <f t="shared" ref="E63:E68" si="4">F63</f>
        <v>82</v>
      </c>
      <c r="F63" s="56">
        <f>F64</f>
        <v>82</v>
      </c>
    </row>
    <row r="64" spans="1:7" ht="19.5" customHeight="1">
      <c r="A64" s="34"/>
      <c r="B64" s="14"/>
      <c r="C64" s="91" t="s">
        <v>66</v>
      </c>
      <c r="D64" s="92" t="s">
        <v>67</v>
      </c>
      <c r="E64" s="8">
        <f t="shared" si="4"/>
        <v>82</v>
      </c>
      <c r="F64" s="10">
        <f>F67+F65</f>
        <v>82</v>
      </c>
    </row>
    <row r="65" spans="1:7" ht="19.5" customHeight="1">
      <c r="A65" s="34"/>
      <c r="B65" s="14"/>
      <c r="C65" s="98" t="s">
        <v>15</v>
      </c>
      <c r="D65" s="99"/>
      <c r="E65" s="61">
        <f t="shared" si="4"/>
        <v>76</v>
      </c>
      <c r="F65" s="10">
        <f>F66</f>
        <v>76</v>
      </c>
    </row>
    <row r="66" spans="1:7" ht="19.5" customHeight="1">
      <c r="A66" s="34"/>
      <c r="B66" s="14"/>
      <c r="C66" s="100" t="s">
        <v>34</v>
      </c>
      <c r="D66" s="82">
        <v>20</v>
      </c>
      <c r="E66" s="61">
        <f t="shared" si="4"/>
        <v>76</v>
      </c>
      <c r="F66" s="10">
        <f>6188-6112</f>
        <v>76</v>
      </c>
    </row>
    <row r="67" spans="1:7" ht="19.5" customHeight="1">
      <c r="A67" s="34"/>
      <c r="B67" s="14"/>
      <c r="C67" s="36" t="s">
        <v>26</v>
      </c>
      <c r="D67" s="1"/>
      <c r="E67" s="61">
        <f t="shared" si="4"/>
        <v>6</v>
      </c>
      <c r="F67" s="10">
        <f>F68</f>
        <v>6</v>
      </c>
    </row>
    <row r="68" spans="1:7" ht="19.5" customHeight="1">
      <c r="A68" s="34"/>
      <c r="B68" s="14"/>
      <c r="C68" s="38" t="s">
        <v>35</v>
      </c>
      <c r="D68" s="37" t="s">
        <v>36</v>
      </c>
      <c r="E68" s="61">
        <f t="shared" si="4"/>
        <v>6</v>
      </c>
      <c r="F68" s="10">
        <v>6</v>
      </c>
    </row>
    <row r="69" spans="1:7" ht="20.25" customHeight="1">
      <c r="C69" s="39" t="s">
        <v>68</v>
      </c>
      <c r="D69" s="39"/>
      <c r="E69" s="11">
        <f>F69</f>
        <v>-9535</v>
      </c>
      <c r="F69" s="40">
        <f>F19-F29</f>
        <v>-9535</v>
      </c>
      <c r="G69" s="103">
        <f>F69+G58</f>
        <v>-3423</v>
      </c>
    </row>
    <row r="70" spans="1:7" ht="20.25" customHeight="1">
      <c r="C70" s="72"/>
      <c r="D70" s="72"/>
      <c r="E70" s="73"/>
      <c r="F70" s="74"/>
    </row>
    <row r="71" spans="1:7" ht="15.75">
      <c r="C71" s="43"/>
      <c r="D71" s="43"/>
      <c r="E71" s="43"/>
      <c r="F71" s="43"/>
    </row>
    <row r="72" spans="1:7" ht="15.75">
      <c r="C72" s="43"/>
      <c r="D72" s="27" t="s">
        <v>9</v>
      </c>
      <c r="E72" s="43"/>
      <c r="F72" s="43"/>
    </row>
    <row r="73" spans="1:7" ht="26.25" customHeight="1">
      <c r="C73" s="44" t="s">
        <v>69</v>
      </c>
      <c r="D73" s="94">
        <f>D74</f>
        <v>9535</v>
      </c>
      <c r="E73" s="43"/>
      <c r="F73" s="43"/>
    </row>
    <row r="74" spans="1:7" ht="20.25" customHeight="1">
      <c r="C74" s="44" t="s">
        <v>70</v>
      </c>
      <c r="D74" s="94">
        <f>D75+D80+D86+D83</f>
        <v>9535</v>
      </c>
      <c r="E74" s="43"/>
      <c r="F74" s="43"/>
    </row>
    <row r="75" spans="1:7" ht="26.25" customHeight="1">
      <c r="C75" s="35" t="s">
        <v>31</v>
      </c>
      <c r="D75" s="95">
        <f>D76+D77+D78+D79</f>
        <v>9380</v>
      </c>
      <c r="E75" s="43"/>
      <c r="F75" s="43"/>
    </row>
    <row r="76" spans="1:7" ht="35.25" customHeight="1">
      <c r="C76" s="45" t="s">
        <v>37</v>
      </c>
      <c r="D76" s="114">
        <v>9000</v>
      </c>
      <c r="E76" s="43"/>
      <c r="F76" s="43"/>
    </row>
    <row r="77" spans="1:7" ht="126">
      <c r="C77" s="46" t="s">
        <v>71</v>
      </c>
      <c r="D77" s="114">
        <v>315</v>
      </c>
      <c r="E77" s="43"/>
      <c r="F77" s="43"/>
    </row>
    <row r="78" spans="1:7" ht="15.75">
      <c r="C78" s="83" t="s">
        <v>72</v>
      </c>
      <c r="D78" s="114">
        <f>33+25</f>
        <v>58</v>
      </c>
      <c r="E78" s="43"/>
      <c r="F78" s="43"/>
    </row>
    <row r="79" spans="1:7" ht="15.75">
      <c r="C79" s="83" t="s">
        <v>73</v>
      </c>
      <c r="D79" s="114">
        <f>4+3</f>
        <v>7</v>
      </c>
      <c r="E79" s="43"/>
      <c r="F79" s="43"/>
    </row>
    <row r="80" spans="1:7">
      <c r="C80" s="75" t="s">
        <v>38</v>
      </c>
      <c r="D80" s="119">
        <f>D81</f>
        <v>9</v>
      </c>
    </row>
    <row r="81" spans="3:4" ht="28.5">
      <c r="C81" s="77" t="s">
        <v>39</v>
      </c>
      <c r="D81" s="84">
        <f>D82</f>
        <v>9</v>
      </c>
    </row>
    <row r="82" spans="3:4" ht="15.75">
      <c r="C82" s="83" t="s">
        <v>74</v>
      </c>
      <c r="D82" s="84">
        <v>9</v>
      </c>
    </row>
    <row r="83" spans="3:4" ht="15.75">
      <c r="C83" s="115" t="s">
        <v>48</v>
      </c>
      <c r="D83" s="119">
        <f>D84</f>
        <v>140</v>
      </c>
    </row>
    <row r="84" spans="3:4" ht="15.75">
      <c r="C84" s="117" t="s">
        <v>50</v>
      </c>
      <c r="D84" s="84">
        <f>D85</f>
        <v>140</v>
      </c>
    </row>
    <row r="85" spans="3:4" ht="15.75">
      <c r="C85" s="83" t="s">
        <v>75</v>
      </c>
      <c r="D85" s="84">
        <v>140</v>
      </c>
    </row>
    <row r="86" spans="3:4">
      <c r="C86" s="75" t="s">
        <v>64</v>
      </c>
      <c r="D86" s="119">
        <f>D87</f>
        <v>6</v>
      </c>
    </row>
    <row r="87" spans="3:4">
      <c r="C87" s="91" t="s">
        <v>66</v>
      </c>
      <c r="D87" s="84">
        <f>D88</f>
        <v>6</v>
      </c>
    </row>
    <row r="88" spans="3:4" ht="63">
      <c r="C88" s="93" t="s">
        <v>76</v>
      </c>
      <c r="D88" s="84">
        <v>6</v>
      </c>
    </row>
  </sheetData>
  <mergeCells count="4">
    <mergeCell ref="C6:D6"/>
    <mergeCell ref="C15:E15"/>
    <mergeCell ref="C9:F9"/>
    <mergeCell ref="C10:F10"/>
  </mergeCells>
  <pageMargins left="0.47244094488188998" right="0.511811023622047" top="0.43307086614173201" bottom="0.511811023622047" header="0.31496062992126" footer="0.31496062992126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2770-52F1-4FD3-9AB5-DD20B4E52F33}">
  <dimension ref="A1:F37"/>
  <sheetViews>
    <sheetView topLeftCell="B2" zoomScaleNormal="100" workbookViewId="0">
      <selection activeCell="C11" sqref="C11:E12"/>
    </sheetView>
  </sheetViews>
  <sheetFormatPr defaultRowHeight="15"/>
  <cols>
    <col min="1" max="1" width="4.140625" style="18" hidden="1" customWidth="1"/>
    <col min="2" max="2" width="9" style="18" customWidth="1"/>
    <col min="3" max="3" width="61" style="17" customWidth="1"/>
    <col min="4" max="4" width="11.7109375" style="17" customWidth="1"/>
    <col min="5" max="5" width="15.85546875" style="17" customWidth="1"/>
    <col min="6" max="6" width="15.140625" style="17" customWidth="1"/>
    <col min="7" max="16384" width="9.140625" style="18"/>
  </cols>
  <sheetData>
    <row r="1" spans="1:6">
      <c r="A1" s="14"/>
      <c r="B1" s="14"/>
      <c r="C1" s="15" t="s">
        <v>0</v>
      </c>
      <c r="D1" s="15"/>
      <c r="E1" s="16"/>
    </row>
    <row r="2" spans="1:6">
      <c r="A2" s="14"/>
      <c r="B2" s="14"/>
      <c r="C2" s="12" t="s">
        <v>1</v>
      </c>
      <c r="D2" s="15"/>
      <c r="E2" s="16"/>
      <c r="F2" s="16"/>
    </row>
    <row r="3" spans="1:6">
      <c r="A3" s="14"/>
      <c r="B3" s="14"/>
      <c r="C3" s="12" t="s">
        <v>2</v>
      </c>
      <c r="D3" s="15"/>
      <c r="E3" s="16"/>
      <c r="F3" s="16"/>
    </row>
    <row r="4" spans="1:6">
      <c r="A4" s="14"/>
      <c r="B4" s="14"/>
      <c r="C4" s="15"/>
      <c r="D4" s="15"/>
      <c r="E4" s="16"/>
      <c r="F4" s="16"/>
    </row>
    <row r="5" spans="1:6">
      <c r="A5" s="14"/>
      <c r="B5" s="14"/>
      <c r="C5" s="15"/>
      <c r="D5" s="15"/>
      <c r="E5" s="16"/>
      <c r="F5" s="16" t="s">
        <v>77</v>
      </c>
    </row>
    <row r="6" spans="1:6" ht="18">
      <c r="A6" s="19"/>
      <c r="B6" s="19"/>
      <c r="C6" s="120"/>
      <c r="D6" s="120"/>
      <c r="E6" s="21" t="s">
        <v>4</v>
      </c>
    </row>
    <row r="7" spans="1:6" ht="18">
      <c r="A7" s="19"/>
      <c r="B7" s="19"/>
      <c r="C7" s="20"/>
      <c r="D7" s="20"/>
      <c r="F7" s="22"/>
    </row>
    <row r="8" spans="1:6" ht="18">
      <c r="A8" s="19"/>
      <c r="B8" s="19"/>
      <c r="C8" s="20"/>
      <c r="D8" s="20"/>
      <c r="E8" s="23"/>
      <c r="F8" s="23"/>
    </row>
    <row r="9" spans="1:6" ht="18.75">
      <c r="A9" s="24" t="s">
        <v>5</v>
      </c>
      <c r="B9" s="24"/>
      <c r="C9" s="122" t="s">
        <v>6</v>
      </c>
      <c r="D9" s="123"/>
      <c r="E9" s="123"/>
      <c r="F9" s="123"/>
    </row>
    <row r="10" spans="1:6" ht="18.75">
      <c r="A10" s="25" t="s">
        <v>7</v>
      </c>
      <c r="B10" s="25"/>
      <c r="C10" s="124" t="s">
        <v>8</v>
      </c>
      <c r="D10" s="125"/>
      <c r="E10" s="125"/>
      <c r="F10" s="125"/>
    </row>
    <row r="11" spans="1:6" ht="18.75">
      <c r="A11" s="25"/>
      <c r="B11" s="25"/>
      <c r="C11" s="89"/>
      <c r="D11" s="90"/>
      <c r="E11" s="90"/>
      <c r="F11" s="90"/>
    </row>
    <row r="12" spans="1:6" ht="18.75">
      <c r="A12" s="25"/>
      <c r="B12" s="25"/>
      <c r="C12" s="89"/>
      <c r="D12" s="90"/>
      <c r="E12" s="90"/>
      <c r="F12" s="90"/>
    </row>
    <row r="13" spans="1:6" ht="18.75">
      <c r="A13" s="25"/>
      <c r="B13" s="25"/>
      <c r="C13" s="89"/>
      <c r="D13" s="90"/>
      <c r="E13" s="90"/>
      <c r="F13" s="90"/>
    </row>
    <row r="14" spans="1:6" ht="15.75">
      <c r="A14" s="26"/>
      <c r="B14" s="26"/>
      <c r="C14" s="26"/>
      <c r="D14" s="26"/>
      <c r="E14" s="26"/>
      <c r="F14" s="26"/>
    </row>
    <row r="15" spans="1:6" ht="15.75">
      <c r="A15" s="26"/>
      <c r="B15" s="26"/>
      <c r="C15" s="26"/>
      <c r="D15" s="26"/>
      <c r="E15" s="26"/>
      <c r="F15" s="27" t="s">
        <v>9</v>
      </c>
    </row>
    <row r="16" spans="1:6" ht="15.75" hidden="1">
      <c r="A16" s="26"/>
      <c r="B16" s="26"/>
      <c r="C16" s="26"/>
      <c r="D16" s="26"/>
      <c r="E16" s="26"/>
      <c r="F16" s="26"/>
    </row>
    <row r="17" spans="1:6" ht="15.75" hidden="1">
      <c r="A17" s="26"/>
      <c r="B17" s="26"/>
      <c r="C17" s="26"/>
      <c r="D17" s="26"/>
      <c r="E17" s="26"/>
      <c r="F17" s="26"/>
    </row>
    <row r="18" spans="1:6" ht="15" hidden="1" customHeight="1">
      <c r="A18" s="14"/>
      <c r="B18" s="14"/>
      <c r="C18" s="121"/>
      <c r="D18" s="121"/>
      <c r="E18" s="121"/>
      <c r="F18" s="28"/>
    </row>
    <row r="19" spans="1:6" hidden="1">
      <c r="A19" s="14"/>
      <c r="B19" s="14"/>
      <c r="C19" s="21"/>
      <c r="D19" s="29"/>
      <c r="E19" s="22"/>
      <c r="F19" s="22"/>
    </row>
    <row r="20" spans="1:6" ht="33.75" customHeight="1">
      <c r="A20" s="14"/>
      <c r="B20" s="14"/>
      <c r="C20" s="1" t="s">
        <v>10</v>
      </c>
      <c r="D20" s="2" t="s">
        <v>11</v>
      </c>
      <c r="E20" s="2" t="s">
        <v>12</v>
      </c>
      <c r="F20" s="2" t="s">
        <v>13</v>
      </c>
    </row>
    <row r="21" spans="1:6" ht="29.25" hidden="1" customHeight="1">
      <c r="A21" s="30"/>
      <c r="B21" s="14"/>
      <c r="C21" s="3"/>
      <c r="D21" s="3"/>
      <c r="E21" s="4"/>
      <c r="F21" s="4"/>
    </row>
    <row r="22" spans="1:6" ht="0.75" customHeight="1">
      <c r="A22" s="50"/>
      <c r="B22" s="14"/>
      <c r="C22" s="51" t="s">
        <v>14</v>
      </c>
      <c r="D22" s="51"/>
      <c r="E22" s="5">
        <f>E23+E25</f>
        <v>0</v>
      </c>
      <c r="F22" s="5">
        <f>F23+F25</f>
        <v>0</v>
      </c>
    </row>
    <row r="23" spans="1:6" ht="29.25" hidden="1" customHeight="1">
      <c r="A23" s="50"/>
      <c r="B23" s="14"/>
      <c r="C23" s="52" t="s">
        <v>15</v>
      </c>
      <c r="D23" s="3"/>
      <c r="E23" s="48">
        <f>F23</f>
        <v>0</v>
      </c>
      <c r="F23" s="48">
        <f>F24+F25</f>
        <v>0</v>
      </c>
    </row>
    <row r="24" spans="1:6" ht="35.25" hidden="1" customHeight="1">
      <c r="A24" s="50"/>
      <c r="B24" s="14"/>
      <c r="C24" s="54" t="s">
        <v>19</v>
      </c>
      <c r="D24" s="3" t="s">
        <v>20</v>
      </c>
      <c r="E24" s="8">
        <f>F24</f>
        <v>0</v>
      </c>
      <c r="F24" s="8"/>
    </row>
    <row r="25" spans="1:6" ht="29.25" hidden="1" customHeight="1">
      <c r="A25" s="50"/>
      <c r="B25" s="14"/>
      <c r="C25" s="52" t="s">
        <v>26</v>
      </c>
      <c r="D25" s="3"/>
      <c r="E25" s="8">
        <f>F25</f>
        <v>0</v>
      </c>
      <c r="F25" s="8"/>
    </row>
    <row r="26" spans="1:6" ht="29.25" hidden="1" customHeight="1">
      <c r="A26" s="50"/>
      <c r="B26" s="14"/>
      <c r="C26" s="53" t="s">
        <v>27</v>
      </c>
      <c r="D26" s="3" t="s">
        <v>28</v>
      </c>
      <c r="E26" s="8">
        <f>F26</f>
        <v>0</v>
      </c>
      <c r="F26" s="8"/>
    </row>
    <row r="27" spans="1:6" ht="30" customHeight="1">
      <c r="A27" s="31"/>
      <c r="B27" s="14"/>
      <c r="C27" s="32" t="s">
        <v>29</v>
      </c>
      <c r="D27" s="33" t="s">
        <v>30</v>
      </c>
      <c r="E27" s="5">
        <f>E28+E32</f>
        <v>0</v>
      </c>
      <c r="F27" s="5">
        <f>F28+F32</f>
        <v>0</v>
      </c>
    </row>
    <row r="28" spans="1:6" ht="33.75" customHeight="1">
      <c r="A28" s="34"/>
      <c r="B28" s="14"/>
      <c r="C28" s="47" t="s">
        <v>54</v>
      </c>
      <c r="D28" s="55">
        <v>68.02</v>
      </c>
      <c r="E28" s="6">
        <f>F28</f>
        <v>-6112</v>
      </c>
      <c r="F28" s="56">
        <f>F29</f>
        <v>-6112</v>
      </c>
    </row>
    <row r="29" spans="1:6" ht="44.25" customHeight="1">
      <c r="A29" s="34"/>
      <c r="B29" s="14"/>
      <c r="C29" s="96" t="s">
        <v>57</v>
      </c>
      <c r="D29" s="97" t="s">
        <v>58</v>
      </c>
      <c r="E29" s="8">
        <f>F29</f>
        <v>-6112</v>
      </c>
      <c r="F29" s="10">
        <f>F30</f>
        <v>-6112</v>
      </c>
    </row>
    <row r="30" spans="1:6" ht="23.25" customHeight="1">
      <c r="A30" s="34"/>
      <c r="B30" s="14"/>
      <c r="C30" s="86" t="s">
        <v>15</v>
      </c>
      <c r="D30" s="85"/>
      <c r="E30" s="8">
        <f t="shared" ref="E30:E31" si="0">F30</f>
        <v>-6112</v>
      </c>
      <c r="F30" s="10">
        <f>F31</f>
        <v>-6112</v>
      </c>
    </row>
    <row r="31" spans="1:6" ht="18.75" customHeight="1">
      <c r="A31" s="34"/>
      <c r="B31" s="14"/>
      <c r="C31" s="87" t="s">
        <v>78</v>
      </c>
      <c r="D31" s="88">
        <v>10</v>
      </c>
      <c r="E31" s="8">
        <f t="shared" si="0"/>
        <v>-6112</v>
      </c>
      <c r="F31" s="10">
        <f>-10212+4100</f>
        <v>-6112</v>
      </c>
    </row>
    <row r="32" spans="1:6" ht="30.75" customHeight="1">
      <c r="A32" s="34"/>
      <c r="B32" s="14"/>
      <c r="C32" s="58" t="s">
        <v>64</v>
      </c>
      <c r="D32" s="59" t="s">
        <v>65</v>
      </c>
      <c r="E32" s="6">
        <f t="shared" ref="E32:E34" si="1">F32</f>
        <v>6112</v>
      </c>
      <c r="F32" s="7">
        <f>F34</f>
        <v>6112</v>
      </c>
    </row>
    <row r="33" spans="1:6" ht="22.5" customHeight="1">
      <c r="A33" s="34"/>
      <c r="B33" s="14"/>
      <c r="C33" s="98" t="s">
        <v>15</v>
      </c>
      <c r="D33" s="99"/>
      <c r="E33" s="48">
        <f t="shared" si="1"/>
        <v>6112</v>
      </c>
      <c r="F33" s="49">
        <f>F34</f>
        <v>6112</v>
      </c>
    </row>
    <row r="34" spans="1:6" ht="19.5" customHeight="1">
      <c r="A34" s="34"/>
      <c r="B34" s="14"/>
      <c r="C34" s="100" t="s">
        <v>34</v>
      </c>
      <c r="D34" s="82">
        <v>20</v>
      </c>
      <c r="E34" s="8">
        <f t="shared" si="1"/>
        <v>6112</v>
      </c>
      <c r="F34" s="10">
        <v>6112</v>
      </c>
    </row>
    <row r="35" spans="1:6" ht="20.25" customHeight="1">
      <c r="C35" s="41"/>
      <c r="D35" s="41"/>
      <c r="E35" s="13"/>
      <c r="F35" s="42"/>
    </row>
    <row r="36" spans="1:6" ht="20.25" customHeight="1">
      <c r="C36" s="41"/>
      <c r="D36" s="41"/>
      <c r="E36" s="13"/>
      <c r="F36" s="42"/>
    </row>
    <row r="37" spans="1:6" ht="15.75">
      <c r="C37" s="43"/>
      <c r="D37" s="43"/>
      <c r="E37" s="43"/>
      <c r="F37" s="43"/>
    </row>
  </sheetData>
  <mergeCells count="4">
    <mergeCell ref="C6:D6"/>
    <mergeCell ref="C9:F9"/>
    <mergeCell ref="C10:F10"/>
    <mergeCell ref="C18:E18"/>
  </mergeCells>
  <pageMargins left="0.47244094488188998" right="0.511811023622047" top="0.43307086614173201" bottom="0.511811023622047" header="0.31496062992126" footer="0.31496062992126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CEE310-645E-4F15-8CDF-5CDA51675005}"/>
</file>

<file path=customXml/itemProps2.xml><?xml version="1.0" encoding="utf-8"?>
<ds:datastoreItem xmlns:ds="http://schemas.openxmlformats.org/officeDocument/2006/customXml" ds:itemID="{394475F0-8CFF-44AA-9A73-DADC30825DA7}"/>
</file>

<file path=customXml/itemProps3.xml><?xml version="1.0" encoding="utf-8"?>
<ds:datastoreItem xmlns:ds="http://schemas.openxmlformats.org/officeDocument/2006/customXml" ds:itemID="{5858FE3F-4879-4232-A6A4-3D45B089A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2020-09-07T10:07:37Z</dcterms:created>
  <dcterms:modified xsi:type="dcterms:W3CDTF">2025-11-14T08:01:38Z</dcterms:modified>
  <cp:category/>
  <cp:contentStatus/>
</cp:coreProperties>
</file>