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gislativ02\netcomm\BUGET SEDINTA OCTOMBRIE\RECTIFICARE ACTIV PROPRIE\"/>
    </mc:Choice>
  </mc:AlternateContent>
  <xr:revisionPtr revIDLastSave="0" documentId="8_{CFBF42F1-C12D-437D-932F-4FB49B2F52B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ep 26" sheetId="1" r:id="rId1"/>
    <sheet name="sep 26 (2)" sheetId="2" r:id="rId2"/>
  </sheets>
  <definedNames>
    <definedName name="_xlnm.Print_Titles" localSheetId="0">'sep 26'!$8:$8</definedName>
    <definedName name="_xlnm.Print_Titles" localSheetId="1">'sep 26 (2)'!$8:$8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9" i="2" l="1"/>
  <c r="C165" i="2"/>
  <c r="C166" i="2"/>
  <c r="D47" i="2"/>
  <c r="H46" i="2"/>
  <c r="I46" i="2"/>
  <c r="J46" i="2"/>
  <c r="G46" i="2"/>
  <c r="D46" i="2" s="1"/>
  <c r="G34" i="2"/>
  <c r="J30" i="2"/>
  <c r="H56" i="2"/>
  <c r="H55" i="2" s="1"/>
  <c r="I56" i="2"/>
  <c r="I55" i="2" s="1"/>
  <c r="J56" i="2"/>
  <c r="J55" i="2" s="1"/>
  <c r="G56" i="2"/>
  <c r="I30" i="2"/>
  <c r="I29" i="2" s="1"/>
  <c r="I28" i="2" s="1"/>
  <c r="I26" i="2" s="1"/>
  <c r="H30" i="2"/>
  <c r="H29" i="2" s="1"/>
  <c r="H28" i="2" s="1"/>
  <c r="J154" i="2"/>
  <c r="J153" i="2"/>
  <c r="J152" i="2"/>
  <c r="J150" i="2"/>
  <c r="J149" i="2"/>
  <c r="J148" i="2"/>
  <c r="J146" i="2"/>
  <c r="J145" i="2"/>
  <c r="J144" i="2"/>
  <c r="J143" i="2"/>
  <c r="J140" i="2"/>
  <c r="J139" i="2"/>
  <c r="J136" i="2"/>
  <c r="J135" i="2"/>
  <c r="J134" i="2" s="1"/>
  <c r="J131" i="2"/>
  <c r="J130" i="2" s="1"/>
  <c r="J129" i="2" s="1"/>
  <c r="J126" i="2"/>
  <c r="J125" i="2"/>
  <c r="J124" i="2"/>
  <c r="J118" i="2"/>
  <c r="J117" i="2" s="1"/>
  <c r="J114" i="2"/>
  <c r="J113" i="2"/>
  <c r="J109" i="2"/>
  <c r="J108" i="2" s="1"/>
  <c r="J104" i="2"/>
  <c r="J103" i="2"/>
  <c r="J101" i="2"/>
  <c r="J100" i="2"/>
  <c r="J97" i="2"/>
  <c r="J96" i="2"/>
  <c r="J95" i="2"/>
  <c r="J93" i="2"/>
  <c r="J90" i="2"/>
  <c r="J89" i="2"/>
  <c r="J88" i="2"/>
  <c r="J85" i="2"/>
  <c r="J84" i="2"/>
  <c r="J83" i="2"/>
  <c r="J79" i="2"/>
  <c r="J78" i="2"/>
  <c r="J77" i="2"/>
  <c r="J75" i="2"/>
  <c r="J73" i="2" s="1"/>
  <c r="J72" i="2" s="1"/>
  <c r="J74" i="2"/>
  <c r="J69" i="2"/>
  <c r="J68" i="2" s="1"/>
  <c r="J67" i="2" s="1"/>
  <c r="J65" i="2"/>
  <c r="J64" i="2"/>
  <c r="J61" i="2"/>
  <c r="J60" i="2"/>
  <c r="J59" i="2"/>
  <c r="J58" i="2"/>
  <c r="J52" i="2"/>
  <c r="J49" i="2"/>
  <c r="J44" i="2"/>
  <c r="J43" i="2" s="1"/>
  <c r="J42" i="2" s="1"/>
  <c r="J40" i="2"/>
  <c r="J39" i="2" s="1"/>
  <c r="J38" i="2" s="1"/>
  <c r="J37" i="2" s="1"/>
  <c r="J35" i="2"/>
  <c r="J33" i="2"/>
  <c r="J32" i="2"/>
  <c r="J29" i="2"/>
  <c r="J28" i="2"/>
  <c r="J27" i="2"/>
  <c r="J24" i="2"/>
  <c r="J23" i="2"/>
  <c r="J19" i="2"/>
  <c r="J17" i="2"/>
  <c r="J16" i="2"/>
  <c r="J12" i="2"/>
  <c r="I154" i="2"/>
  <c r="I153" i="2"/>
  <c r="I152" i="2"/>
  <c r="I150" i="2"/>
  <c r="I149" i="2"/>
  <c r="I148" i="2"/>
  <c r="I146" i="2"/>
  <c r="I145" i="2"/>
  <c r="I144" i="2"/>
  <c r="I143" i="2"/>
  <c r="I140" i="2"/>
  <c r="I139" i="2" s="1"/>
  <c r="I136" i="2"/>
  <c r="I135" i="2"/>
  <c r="I134" i="2"/>
  <c r="I131" i="2"/>
  <c r="I130" i="2"/>
  <c r="I129" i="2"/>
  <c r="I126" i="2"/>
  <c r="I125" i="2" s="1"/>
  <c r="I124" i="2" s="1"/>
  <c r="I118" i="2"/>
  <c r="I117" i="2" s="1"/>
  <c r="I114" i="2"/>
  <c r="I113" i="2"/>
  <c r="I109" i="2"/>
  <c r="I108" i="2"/>
  <c r="I104" i="2"/>
  <c r="I103" i="2"/>
  <c r="I101" i="2"/>
  <c r="I100" i="2"/>
  <c r="I97" i="2"/>
  <c r="I96" i="2"/>
  <c r="I95" i="2"/>
  <c r="I93" i="2"/>
  <c r="I90" i="2"/>
  <c r="I89" i="2"/>
  <c r="I88" i="2"/>
  <c r="I85" i="2"/>
  <c r="I84" i="2"/>
  <c r="I83" i="2"/>
  <c r="I79" i="2"/>
  <c r="I78" i="2"/>
  <c r="I77" i="2"/>
  <c r="I75" i="2"/>
  <c r="I73" i="2" s="1"/>
  <c r="I72" i="2" s="1"/>
  <c r="I74" i="2"/>
  <c r="I69" i="2"/>
  <c r="I68" i="2" s="1"/>
  <c r="I67" i="2" s="1"/>
  <c r="I65" i="2"/>
  <c r="I64" i="2" s="1"/>
  <c r="I61" i="2"/>
  <c r="I60" i="2"/>
  <c r="I59" i="2"/>
  <c r="I58" i="2"/>
  <c r="I52" i="2"/>
  <c r="I49" i="2"/>
  <c r="I44" i="2"/>
  <c r="I43" i="2"/>
  <c r="I42" i="2" s="1"/>
  <c r="I40" i="2"/>
  <c r="I39" i="2"/>
  <c r="I38" i="2"/>
  <c r="I37" i="2"/>
  <c r="I35" i="2"/>
  <c r="I33" i="2"/>
  <c r="I32" i="2"/>
  <c r="I27" i="2"/>
  <c r="I24" i="2"/>
  <c r="I23" i="2"/>
  <c r="I19" i="2"/>
  <c r="I17" i="2"/>
  <c r="I16" i="2" s="1"/>
  <c r="I12" i="2"/>
  <c r="H49" i="2"/>
  <c r="H52" i="2"/>
  <c r="H65" i="2"/>
  <c r="H64" i="2" s="1"/>
  <c r="H154" i="2"/>
  <c r="H153" i="2" s="1"/>
  <c r="H152" i="2" s="1"/>
  <c r="H150" i="2"/>
  <c r="H149" i="2"/>
  <c r="H148" i="2"/>
  <c r="H146" i="2"/>
  <c r="H145" i="2"/>
  <c r="H144" i="2" s="1"/>
  <c r="H140" i="2"/>
  <c r="H139" i="2" s="1"/>
  <c r="H136" i="2"/>
  <c r="H135" i="2"/>
  <c r="H134" i="2"/>
  <c r="H123" i="2" s="1"/>
  <c r="H131" i="2"/>
  <c r="H130" i="2"/>
  <c r="H129" i="2"/>
  <c r="H126" i="2"/>
  <c r="H125" i="2"/>
  <c r="H124" i="2"/>
  <c r="H118" i="2"/>
  <c r="H117" i="2"/>
  <c r="H114" i="2"/>
  <c r="H113" i="2"/>
  <c r="H109" i="2"/>
  <c r="H108" i="2"/>
  <c r="H104" i="2"/>
  <c r="H103" i="2"/>
  <c r="H101" i="2"/>
  <c r="H100" i="2"/>
  <c r="H97" i="2"/>
  <c r="H96" i="2"/>
  <c r="H95" i="2"/>
  <c r="H93" i="2"/>
  <c r="H90" i="2"/>
  <c r="H89" i="2" s="1"/>
  <c r="H85" i="2"/>
  <c r="H84" i="2"/>
  <c r="H83" i="2"/>
  <c r="H79" i="2"/>
  <c r="H78" i="2"/>
  <c r="H75" i="2"/>
  <c r="H74" i="2"/>
  <c r="H73" i="2"/>
  <c r="H72" i="2"/>
  <c r="H69" i="2"/>
  <c r="H68" i="2" s="1"/>
  <c r="H67" i="2" s="1"/>
  <c r="H61" i="2"/>
  <c r="H60" i="2"/>
  <c r="H59" i="2"/>
  <c r="H58" i="2"/>
  <c r="H44" i="2"/>
  <c r="H43" i="2"/>
  <c r="H42" i="2" s="1"/>
  <c r="H40" i="2"/>
  <c r="H39" i="2" s="1"/>
  <c r="H38" i="2" s="1"/>
  <c r="H37" i="2" s="1"/>
  <c r="H35" i="2"/>
  <c r="H33" i="2"/>
  <c r="H27" i="2"/>
  <c r="H24" i="2"/>
  <c r="H23" i="2"/>
  <c r="H19" i="2"/>
  <c r="H17" i="2" s="1"/>
  <c r="H16" i="2" s="1"/>
  <c r="H12" i="2"/>
  <c r="H88" i="2" l="1"/>
  <c r="H143" i="2"/>
  <c r="J123" i="2"/>
  <c r="I123" i="2"/>
  <c r="J107" i="2"/>
  <c r="I107" i="2"/>
  <c r="J48" i="2"/>
  <c r="H48" i="2"/>
  <c r="J26" i="2"/>
  <c r="H26" i="2"/>
  <c r="H11" i="2"/>
  <c r="H10" i="2"/>
  <c r="J11" i="2"/>
  <c r="I11" i="2"/>
  <c r="I10" i="2" s="1"/>
  <c r="I48" i="2"/>
  <c r="J10" i="2"/>
  <c r="J31" i="2"/>
  <c r="J156" i="2" s="1"/>
  <c r="I31" i="2"/>
  <c r="I156" i="2" s="1"/>
  <c r="H32" i="2"/>
  <c r="H77" i="2"/>
  <c r="H107" i="2"/>
  <c r="C172" i="2"/>
  <c r="C171" i="2" s="1"/>
  <c r="C168" i="2"/>
  <c r="C161" i="2"/>
  <c r="C160" i="2" s="1"/>
  <c r="D155" i="2"/>
  <c r="G154" i="2"/>
  <c r="F154" i="2"/>
  <c r="E154" i="2"/>
  <c r="D154" i="2"/>
  <c r="G153" i="2"/>
  <c r="D153" i="2" s="1"/>
  <c r="F153" i="2"/>
  <c r="F152" i="2" s="1"/>
  <c r="F31" i="2" s="1"/>
  <c r="E153" i="2"/>
  <c r="E152" i="2" s="1"/>
  <c r="E31" i="2" s="1"/>
  <c r="D151" i="2"/>
  <c r="G150" i="2"/>
  <c r="D150" i="2"/>
  <c r="G149" i="2"/>
  <c r="D149" i="2"/>
  <c r="G148" i="2"/>
  <c r="D148" i="2"/>
  <c r="D147" i="2"/>
  <c r="G146" i="2"/>
  <c r="D146" i="2"/>
  <c r="G145" i="2"/>
  <c r="G144" i="2" s="1"/>
  <c r="D145" i="2"/>
  <c r="D142" i="2"/>
  <c r="D141" i="2"/>
  <c r="G140" i="2"/>
  <c r="G139" i="2" s="1"/>
  <c r="D139" i="2" s="1"/>
  <c r="D138" i="2"/>
  <c r="D137" i="2"/>
  <c r="G136" i="2"/>
  <c r="D136" i="2"/>
  <c r="G135" i="2"/>
  <c r="G134" i="2" s="1"/>
  <c r="D134" i="2" s="1"/>
  <c r="D135" i="2"/>
  <c r="D133" i="2"/>
  <c r="D132" i="2"/>
  <c r="G131" i="2"/>
  <c r="D131" i="2" s="1"/>
  <c r="D128" i="2"/>
  <c r="D127" i="2"/>
  <c r="G126" i="2"/>
  <c r="D126" i="2"/>
  <c r="G125" i="2"/>
  <c r="G124" i="2" s="1"/>
  <c r="D125" i="2"/>
  <c r="D122" i="2"/>
  <c r="D121" i="2"/>
  <c r="D120" i="2"/>
  <c r="D119" i="2"/>
  <c r="G118" i="2"/>
  <c r="D118" i="2"/>
  <c r="G117" i="2"/>
  <c r="D117" i="2"/>
  <c r="D116" i="2"/>
  <c r="D115" i="2"/>
  <c r="G114" i="2"/>
  <c r="D114" i="2"/>
  <c r="G113" i="2"/>
  <c r="D113" i="2"/>
  <c r="D112" i="2"/>
  <c r="D111" i="2"/>
  <c r="D110" i="2"/>
  <c r="G109" i="2"/>
  <c r="D109" i="2"/>
  <c r="G108" i="2"/>
  <c r="D108" i="2"/>
  <c r="D106" i="2"/>
  <c r="D105" i="2"/>
  <c r="G104" i="2"/>
  <c r="D104" i="2" s="1"/>
  <c r="D102" i="2"/>
  <c r="G101" i="2"/>
  <c r="D101" i="2"/>
  <c r="G100" i="2"/>
  <c r="D100" i="2"/>
  <c r="D99" i="2"/>
  <c r="D98" i="2"/>
  <c r="G97" i="2"/>
  <c r="D97" i="2" s="1"/>
  <c r="D94" i="2"/>
  <c r="G93" i="2"/>
  <c r="D93" i="2"/>
  <c r="D92" i="2"/>
  <c r="D91" i="2"/>
  <c r="G90" i="2"/>
  <c r="D90" i="2"/>
  <c r="G89" i="2"/>
  <c r="D89" i="2"/>
  <c r="D87" i="2"/>
  <c r="D86" i="2"/>
  <c r="G85" i="2"/>
  <c r="D85" i="2"/>
  <c r="G84" i="2"/>
  <c r="D84" i="2" s="1"/>
  <c r="D82" i="2"/>
  <c r="G81" i="2"/>
  <c r="D81" i="2" s="1"/>
  <c r="D80" i="2"/>
  <c r="D76" i="2"/>
  <c r="G75" i="2"/>
  <c r="D75" i="2"/>
  <c r="G74" i="2"/>
  <c r="D74" i="2"/>
  <c r="G73" i="2"/>
  <c r="D73" i="2"/>
  <c r="G72" i="2"/>
  <c r="D72" i="2"/>
  <c r="D71" i="2"/>
  <c r="D70" i="2"/>
  <c r="G69" i="2"/>
  <c r="G68" i="2" s="1"/>
  <c r="D69" i="2"/>
  <c r="D66" i="2"/>
  <c r="D65" i="2"/>
  <c r="D64" i="2"/>
  <c r="D63" i="2"/>
  <c r="D62" i="2"/>
  <c r="G61" i="2"/>
  <c r="D61" i="2"/>
  <c r="G60" i="2"/>
  <c r="D60" i="2"/>
  <c r="G59" i="2"/>
  <c r="D59" i="2"/>
  <c r="G58" i="2"/>
  <c r="D58" i="2"/>
  <c r="D57" i="2"/>
  <c r="D56" i="2"/>
  <c r="D55" i="2"/>
  <c r="D54" i="2"/>
  <c r="D53" i="2"/>
  <c r="D52" i="2"/>
  <c r="D51" i="2"/>
  <c r="D50" i="2"/>
  <c r="D49" i="2"/>
  <c r="D45" i="2"/>
  <c r="G44" i="2"/>
  <c r="G43" i="2" s="1"/>
  <c r="D44" i="2"/>
  <c r="D41" i="2"/>
  <c r="G40" i="2"/>
  <c r="D40" i="2" s="1"/>
  <c r="G39" i="2"/>
  <c r="G38" i="2" s="1"/>
  <c r="D39" i="2"/>
  <c r="G36" i="2"/>
  <c r="D36" i="2" s="1"/>
  <c r="D34" i="2"/>
  <c r="G33" i="2"/>
  <c r="D33" i="2"/>
  <c r="F32" i="2"/>
  <c r="E32" i="2"/>
  <c r="G30" i="2"/>
  <c r="G29" i="2" s="1"/>
  <c r="D30" i="2"/>
  <c r="G27" i="2"/>
  <c r="D27" i="2" s="1"/>
  <c r="F26" i="2"/>
  <c r="E26" i="2"/>
  <c r="G25" i="2"/>
  <c r="D25" i="2"/>
  <c r="G24" i="2"/>
  <c r="D24" i="2"/>
  <c r="G23" i="2"/>
  <c r="D23" i="2"/>
  <c r="D22" i="2"/>
  <c r="D21" i="2"/>
  <c r="D20" i="2"/>
  <c r="G19" i="2"/>
  <c r="G17" i="2" s="1"/>
  <c r="D19" i="2"/>
  <c r="D18" i="2"/>
  <c r="F17" i="2"/>
  <c r="E17" i="2"/>
  <c r="E16" i="2" s="1"/>
  <c r="F16" i="2"/>
  <c r="D15" i="2"/>
  <c r="D14" i="2"/>
  <c r="D13" i="2"/>
  <c r="G12" i="2"/>
  <c r="D12" i="2" s="1"/>
  <c r="F11" i="2"/>
  <c r="E11" i="2"/>
  <c r="G59" i="1"/>
  <c r="G36" i="1"/>
  <c r="C159" i="1"/>
  <c r="G30" i="1"/>
  <c r="D30" i="1" s="1"/>
  <c r="G77" i="1"/>
  <c r="D77" i="1" s="1"/>
  <c r="D13" i="1"/>
  <c r="D14" i="1"/>
  <c r="D15" i="1"/>
  <c r="D18" i="1"/>
  <c r="D20" i="1"/>
  <c r="D21" i="1"/>
  <c r="D22" i="1"/>
  <c r="D25" i="1"/>
  <c r="D34" i="1"/>
  <c r="D41" i="1"/>
  <c r="D45" i="1"/>
  <c r="D47" i="1"/>
  <c r="D48" i="1"/>
  <c r="D49" i="1"/>
  <c r="D50" i="1"/>
  <c r="D51" i="1"/>
  <c r="D52" i="1"/>
  <c r="D53" i="1"/>
  <c r="D54" i="1"/>
  <c r="D55" i="1"/>
  <c r="D60" i="1"/>
  <c r="D61" i="1"/>
  <c r="D62" i="1"/>
  <c r="D63" i="1"/>
  <c r="D64" i="1"/>
  <c r="D68" i="1"/>
  <c r="D69" i="1"/>
  <c r="D70" i="1"/>
  <c r="D71" i="1"/>
  <c r="D73" i="1"/>
  <c r="D74" i="1"/>
  <c r="D78" i="1"/>
  <c r="D79" i="1"/>
  <c r="D80" i="1"/>
  <c r="D84" i="1"/>
  <c r="D85" i="1"/>
  <c r="D89" i="1"/>
  <c r="D90" i="1"/>
  <c r="D92" i="1"/>
  <c r="D96" i="1"/>
  <c r="D97" i="1"/>
  <c r="D100" i="1"/>
  <c r="D103" i="1"/>
  <c r="D104" i="1"/>
  <c r="D108" i="1"/>
  <c r="D109" i="1"/>
  <c r="D110" i="1"/>
  <c r="D113" i="1"/>
  <c r="D114" i="1"/>
  <c r="D116" i="1"/>
  <c r="D117" i="1"/>
  <c r="D118" i="1"/>
  <c r="D119" i="1"/>
  <c r="D120" i="1"/>
  <c r="D125" i="1"/>
  <c r="D126" i="1"/>
  <c r="D130" i="1"/>
  <c r="D131" i="1"/>
  <c r="D135" i="1"/>
  <c r="D136" i="1"/>
  <c r="D139" i="1"/>
  <c r="D140" i="1"/>
  <c r="D145" i="1"/>
  <c r="D149" i="1"/>
  <c r="D153" i="1"/>
  <c r="G79" i="1"/>
  <c r="G116" i="1"/>
  <c r="G25" i="1"/>
  <c r="C167" i="1"/>
  <c r="C166" i="1" s="1"/>
  <c r="G73" i="1"/>
  <c r="G71" i="1" s="1"/>
  <c r="G70" i="1" s="1"/>
  <c r="D38" i="2" l="1"/>
  <c r="G37" i="2"/>
  <c r="D37" i="2" s="1"/>
  <c r="G88" i="2"/>
  <c r="D88" i="2" s="1"/>
  <c r="G96" i="2"/>
  <c r="G28" i="2"/>
  <c r="D29" i="2"/>
  <c r="G35" i="2"/>
  <c r="D140" i="2"/>
  <c r="E10" i="2"/>
  <c r="E156" i="2" s="1"/>
  <c r="F10" i="2"/>
  <c r="F156" i="2" s="1"/>
  <c r="G79" i="2"/>
  <c r="G130" i="2"/>
  <c r="G152" i="2"/>
  <c r="D152" i="2" s="1"/>
  <c r="D17" i="2"/>
  <c r="G16" i="2"/>
  <c r="C158" i="2"/>
  <c r="H31" i="2"/>
  <c r="H156" i="2" s="1"/>
  <c r="G143" i="2"/>
  <c r="D143" i="2" s="1"/>
  <c r="D144" i="2"/>
  <c r="D28" i="2"/>
  <c r="G26" i="2"/>
  <c r="D26" i="2" s="1"/>
  <c r="D68" i="2"/>
  <c r="G67" i="2"/>
  <c r="D43" i="2"/>
  <c r="G42" i="2"/>
  <c r="D124" i="2"/>
  <c r="G83" i="2"/>
  <c r="D83" i="2" s="1"/>
  <c r="G103" i="2"/>
  <c r="D103" i="2" s="1"/>
  <c r="G72" i="1"/>
  <c r="D72" i="1" s="1"/>
  <c r="H105" i="1"/>
  <c r="J75" i="1"/>
  <c r="I46" i="1"/>
  <c r="D36" i="1"/>
  <c r="G144" i="1"/>
  <c r="D144" i="1" s="1"/>
  <c r="G148" i="1"/>
  <c r="D148" i="1" s="1"/>
  <c r="H34" i="1"/>
  <c r="G134" i="1"/>
  <c r="D134" i="1" s="1"/>
  <c r="G124" i="1"/>
  <c r="D124" i="1" s="1"/>
  <c r="G129" i="1"/>
  <c r="D129" i="1" s="1"/>
  <c r="G107" i="1"/>
  <c r="D107" i="1" s="1"/>
  <c r="G44" i="1"/>
  <c r="D44" i="1" s="1"/>
  <c r="G40" i="1"/>
  <c r="D40" i="1" s="1"/>
  <c r="G83" i="1"/>
  <c r="D83" i="1" s="1"/>
  <c r="G95" i="1"/>
  <c r="D95" i="1" s="1"/>
  <c r="G99" i="1"/>
  <c r="D99" i="1" s="1"/>
  <c r="G102" i="1"/>
  <c r="D102" i="1" s="1"/>
  <c r="G95" i="2" l="1"/>
  <c r="D95" i="2" s="1"/>
  <c r="D96" i="2"/>
  <c r="D130" i="2"/>
  <c r="G129" i="2"/>
  <c r="D79" i="2"/>
  <c r="G78" i="2"/>
  <c r="D78" i="2" s="1"/>
  <c r="D35" i="2"/>
  <c r="G32" i="2"/>
  <c r="D32" i="2" s="1"/>
  <c r="G11" i="2"/>
  <c r="D16" i="2"/>
  <c r="D42" i="2"/>
  <c r="D67" i="2"/>
  <c r="G48" i="2"/>
  <c r="D48" i="2" s="1"/>
  <c r="G77" i="2"/>
  <c r="D77" i="2" s="1"/>
  <c r="G101" i="1"/>
  <c r="D101" i="1" s="1"/>
  <c r="G98" i="1"/>
  <c r="D98" i="1" s="1"/>
  <c r="G94" i="1"/>
  <c r="D94" i="1" s="1"/>
  <c r="G82" i="1"/>
  <c r="D82" i="1" s="1"/>
  <c r="G39" i="1"/>
  <c r="D39" i="1" s="1"/>
  <c r="G43" i="1"/>
  <c r="D43" i="1" s="1"/>
  <c r="G128" i="1"/>
  <c r="D128" i="1" s="1"/>
  <c r="G123" i="1"/>
  <c r="D123" i="1" s="1"/>
  <c r="G133" i="1"/>
  <c r="D133" i="1" s="1"/>
  <c r="G147" i="1"/>
  <c r="D147" i="1" s="1"/>
  <c r="G143" i="1"/>
  <c r="D143" i="1" s="1"/>
  <c r="H42" i="1"/>
  <c r="H39" i="1"/>
  <c r="H121" i="1"/>
  <c r="H75" i="1"/>
  <c r="G76" i="1"/>
  <c r="D76" i="1" s="1"/>
  <c r="D129" i="2" l="1"/>
  <c r="G123" i="2"/>
  <c r="G10" i="2"/>
  <c r="D10" i="2" s="1"/>
  <c r="D11" i="2"/>
  <c r="G142" i="1"/>
  <c r="D142" i="1" s="1"/>
  <c r="G146" i="1"/>
  <c r="D146" i="1" s="1"/>
  <c r="G132" i="1"/>
  <c r="D132" i="1" s="1"/>
  <c r="G122" i="1"/>
  <c r="D122" i="1" s="1"/>
  <c r="G127" i="1"/>
  <c r="D127" i="1" s="1"/>
  <c r="G42" i="1"/>
  <c r="D42" i="1" s="1"/>
  <c r="G38" i="1"/>
  <c r="D38" i="1" s="1"/>
  <c r="G81" i="1"/>
  <c r="D81" i="1" s="1"/>
  <c r="G93" i="1"/>
  <c r="D93" i="1" s="1"/>
  <c r="H31" i="1"/>
  <c r="G107" i="2" l="1"/>
  <c r="D123" i="2"/>
  <c r="G37" i="1"/>
  <c r="D37" i="1" s="1"/>
  <c r="G121" i="1"/>
  <c r="D121" i="1" s="1"/>
  <c r="G141" i="1"/>
  <c r="D141" i="1" s="1"/>
  <c r="G106" i="1"/>
  <c r="D106" i="1" s="1"/>
  <c r="G112" i="1"/>
  <c r="D112" i="1" s="1"/>
  <c r="G115" i="1"/>
  <c r="D115" i="1" s="1"/>
  <c r="G24" i="1"/>
  <c r="D24" i="1" s="1"/>
  <c r="G138" i="1"/>
  <c r="D138" i="1" s="1"/>
  <c r="G27" i="1"/>
  <c r="D27" i="1" s="1"/>
  <c r="G91" i="1"/>
  <c r="D91" i="1" s="1"/>
  <c r="G88" i="1"/>
  <c r="D88" i="1" s="1"/>
  <c r="G12" i="1"/>
  <c r="D12" i="1" s="1"/>
  <c r="C163" i="1"/>
  <c r="G33" i="1"/>
  <c r="D33" i="1" s="1"/>
  <c r="G29" i="1"/>
  <c r="D29" i="1" s="1"/>
  <c r="G67" i="1"/>
  <c r="D67" i="1" s="1"/>
  <c r="D107" i="2" l="1"/>
  <c r="G31" i="2"/>
  <c r="G66" i="1"/>
  <c r="D66" i="1" s="1"/>
  <c r="G28" i="1"/>
  <c r="D28" i="1" s="1"/>
  <c r="G87" i="1"/>
  <c r="D87" i="1" s="1"/>
  <c r="G137" i="1"/>
  <c r="D137" i="1" s="1"/>
  <c r="G111" i="1"/>
  <c r="D111" i="1" s="1"/>
  <c r="G23" i="1"/>
  <c r="D23" i="1" s="1"/>
  <c r="G105" i="1"/>
  <c r="D105" i="1" s="1"/>
  <c r="G86" i="1"/>
  <c r="D86" i="1" s="1"/>
  <c r="D31" i="2" l="1"/>
  <c r="G156" i="2"/>
  <c r="D156" i="2" s="1"/>
  <c r="G26" i="1"/>
  <c r="D26" i="1" s="1"/>
  <c r="G75" i="1"/>
  <c r="D75" i="1" s="1"/>
  <c r="G65" i="1"/>
  <c r="D65" i="1" s="1"/>
  <c r="D59" i="1"/>
  <c r="E152" i="1"/>
  <c r="E151" i="1" s="1"/>
  <c r="E150" i="1" s="1"/>
  <c r="F152" i="1"/>
  <c r="F151" i="1" s="1"/>
  <c r="F150" i="1" s="1"/>
  <c r="G152" i="1"/>
  <c r="D152" i="1" s="1"/>
  <c r="E17" i="1"/>
  <c r="E16" i="1" s="1"/>
  <c r="F17" i="1"/>
  <c r="F16" i="1" s="1"/>
  <c r="G19" i="1"/>
  <c r="D19" i="1" s="1"/>
  <c r="G17" i="1" l="1"/>
  <c r="D17" i="1" s="1"/>
  <c r="G151" i="1"/>
  <c r="D151" i="1" s="1"/>
  <c r="G58" i="1"/>
  <c r="D58" i="1" s="1"/>
  <c r="C158" i="1"/>
  <c r="C157" i="1" s="1"/>
  <c r="G35" i="1"/>
  <c r="D35" i="1" s="1"/>
  <c r="E32" i="1"/>
  <c r="E31" i="1" s="1"/>
  <c r="F32" i="1"/>
  <c r="F31" i="1" s="1"/>
  <c r="G57" i="1" l="1"/>
  <c r="D57" i="1" s="1"/>
  <c r="G150" i="1"/>
  <c r="D150" i="1" s="1"/>
  <c r="G16" i="1"/>
  <c r="D16" i="1" s="1"/>
  <c r="G32" i="1"/>
  <c r="D32" i="1" s="1"/>
  <c r="G11" i="1" l="1"/>
  <c r="D11" i="1" s="1"/>
  <c r="G56" i="1"/>
  <c r="D56" i="1" s="1"/>
  <c r="E26" i="1"/>
  <c r="F26" i="1"/>
  <c r="E11" i="1"/>
  <c r="F11" i="1"/>
  <c r="G46" i="1" l="1"/>
  <c r="D46" i="1" s="1"/>
  <c r="F10" i="1"/>
  <c r="E10" i="1"/>
  <c r="G10" i="1"/>
  <c r="D10" i="1" s="1"/>
  <c r="G31" i="1" l="1"/>
  <c r="D31" i="1" s="1"/>
  <c r="G154" i="1" l="1"/>
  <c r="D154" i="1" s="1"/>
  <c r="C156" i="1"/>
  <c r="F154" i="1" l="1"/>
  <c r="E154" i="1"/>
</calcChain>
</file>

<file path=xl/sharedStrings.xml><?xml version="1.0" encoding="utf-8"?>
<sst xmlns="http://schemas.openxmlformats.org/spreadsheetml/2006/main" count="517" uniqueCount="177">
  <si>
    <t>JUDETUL ARGES</t>
  </si>
  <si>
    <t>ANEXA  nr. 1</t>
  </si>
  <si>
    <t xml:space="preserve">DIRECTIA ECONOMICA </t>
  </si>
  <si>
    <t>La HCJ nr.                /            .10.2025</t>
  </si>
  <si>
    <t xml:space="preserve">SERVICIUL BUGET IMPOZITE TAXE SI VENITURI </t>
  </si>
  <si>
    <t xml:space="preserve">INFLUENTE </t>
  </si>
  <si>
    <t xml:space="preserve"> LA BUGET LOCAL 2025</t>
  </si>
  <si>
    <t xml:space="preserve">mii lei </t>
  </si>
  <si>
    <t>DENUMIRE INDICATORI</t>
  </si>
  <si>
    <t>COD</t>
  </si>
  <si>
    <t>PROPUNERE 2025</t>
  </si>
  <si>
    <t>TRIM IV</t>
  </si>
  <si>
    <t>VENITURI - TOTAL</t>
  </si>
  <si>
    <t>SECTIUNEA DE FUNCTIONARE</t>
  </si>
  <si>
    <t>COTE SI SUME DEF DIN IMPOZITUL PE VENIT</t>
  </si>
  <si>
    <r>
      <t xml:space="preserve">Cote defalcate din impozitul pe venit </t>
    </r>
    <r>
      <rPr>
        <b/>
        <sz val="11"/>
        <rFont val="Times New Roman"/>
        <family val="1"/>
        <charset val="238"/>
      </rPr>
      <t xml:space="preserve">(15% </t>
    </r>
    <r>
      <rPr>
        <sz val="11"/>
        <rFont val="Times New Roman"/>
        <family val="1"/>
        <charset val="238"/>
      </rPr>
      <t>)</t>
    </r>
  </si>
  <si>
    <t>.04.02.01</t>
  </si>
  <si>
    <r>
      <t>Sume din impozit pe venit  pentru echil.</t>
    </r>
    <r>
      <rPr>
        <b/>
        <sz val="11"/>
        <rFont val="Times New Roman"/>
        <family val="1"/>
        <charset val="238"/>
      </rPr>
      <t xml:space="preserve"> (14% din 14%)</t>
    </r>
  </si>
  <si>
    <t>.04.02.04</t>
  </si>
  <si>
    <t>Sume repartizate pentru finantarea institutiilor de spectacole si concerte</t>
  </si>
  <si>
    <t>.04.02.06</t>
  </si>
  <si>
    <t xml:space="preserve">SUME DEFALCATE DIN TVA </t>
  </si>
  <si>
    <t>11.02</t>
  </si>
  <si>
    <t>Sume def din TVA pentru finantarea cheltuielilor descentralizate, din care:</t>
  </si>
  <si>
    <t>11.02.01</t>
  </si>
  <si>
    <t xml:space="preserve">Programul pentru scoli al Romaniei </t>
  </si>
  <si>
    <t>Invatamant special, din care :</t>
  </si>
  <si>
    <t xml:space="preserve">       Drepturi copii cu cerinte educationale speciale care frecventeaza invatamantul special </t>
  </si>
  <si>
    <t>Sume def din TVA pt echilibrarea bugete locale</t>
  </si>
  <si>
    <t>11.02.06</t>
  </si>
  <si>
    <t>Varsaminte din sectiunea de functionare pentru finantarea sectiunii de dezvoltare a bugetului local(cu semnul minus)</t>
  </si>
  <si>
    <t>37.02.03</t>
  </si>
  <si>
    <t>SUBVENTII</t>
  </si>
  <si>
    <t>Subventii de la bugetul de stat</t>
  </si>
  <si>
    <t>Alte drepturi pentru dizabilitate si adoptie</t>
  </si>
  <si>
    <t>42.02.21</t>
  </si>
  <si>
    <t>SECTIUNEA DE DEZVOLTARE</t>
  </si>
  <si>
    <t>Vărsăminte din secţiunea de funcţionare</t>
  </si>
  <si>
    <t>37.02.04</t>
  </si>
  <si>
    <t xml:space="preserve">Sume primite de la UE/ alti donatori in contul platilor efectuate sau prefinantari </t>
  </si>
  <si>
    <t>45.02</t>
  </si>
  <si>
    <t>Fondul Social European Plus (FSE+), aferent cadrului financiar 2021-2027 ( cod 45.02.49.01  la 45.02.49.03) *)</t>
  </si>
  <si>
    <t>45.02.49</t>
  </si>
  <si>
    <t>Sume primite în contul plăţilor efectuate în anul curent</t>
  </si>
  <si>
    <t>45.02.49.01</t>
  </si>
  <si>
    <t xml:space="preserve">CHELTUIELI - TOTAL </t>
  </si>
  <si>
    <t>AUTORITATI PUBLICE SI ACTIUNI EXTERNE</t>
  </si>
  <si>
    <t>51.02.01.03</t>
  </si>
  <si>
    <t>Cheltuieli cu bunuri si servicii</t>
  </si>
  <si>
    <t xml:space="preserve">Cheltuieli de capital </t>
  </si>
  <si>
    <t xml:space="preserve">ALTE SERVICII PUBLICE GENERALE </t>
  </si>
  <si>
    <t>54.02</t>
  </si>
  <si>
    <t>DIRECTIA GENERALA  PENTRU EVIDENTA PERSOANELOR ARGES</t>
  </si>
  <si>
    <t>54.02.10</t>
  </si>
  <si>
    <t>Transferuri pentru institutii publice din care:</t>
  </si>
  <si>
    <t>51.01.01</t>
  </si>
  <si>
    <t xml:space="preserve">           cheltuieli  de personal</t>
  </si>
  <si>
    <t>APARARE</t>
  </si>
  <si>
    <t>CENTRUL MILITAR JUDETEAN ARGES "GENERAL CONSTANTIN  CHRISTESCU"</t>
  </si>
  <si>
    <t>60.02.02</t>
  </si>
  <si>
    <t xml:space="preserve">INVATAMANT </t>
  </si>
  <si>
    <t>65.02</t>
  </si>
  <si>
    <t>CENTRUL SCOLAR DE EDUCATIE INCLUZIVA "SF. FILOFTEIA" STEFANESTI</t>
  </si>
  <si>
    <t>65.02.07.04</t>
  </si>
  <si>
    <t>Ajutoare sociale in numerar</t>
  </si>
  <si>
    <t>57.02.01.</t>
  </si>
  <si>
    <t>CENTRUL SCOLAR DE EDUCATIE INCLUZIVA "SF. NICOLAE" CAMPULUNG</t>
  </si>
  <si>
    <t>CENTRUL SCOLAR DE  EDUCATIE INCLUZIVA "SF.  MARINA"CURTEA DE ARGES</t>
  </si>
  <si>
    <t>CENTRUL JUDETEAN DE RESURSE SI ASISTENTA EDUCATIONALA ARGES</t>
  </si>
  <si>
    <r>
      <t xml:space="preserve">Proiect   - 'Imbunatatirea serviciilor de educatie timpurie in Judetul Arges' SMIS - </t>
    </r>
    <r>
      <rPr>
        <sz val="11"/>
        <color rgb="FFFF0000"/>
        <rFont val="Times New Roman"/>
        <family val="1"/>
        <charset val="238"/>
      </rPr>
      <t>338722</t>
    </r>
    <r>
      <rPr>
        <sz val="11"/>
        <rFont val="Times New Roman"/>
        <family val="1"/>
        <charset val="238"/>
      </rPr>
      <t xml:space="preserve"> PARTENER 1</t>
    </r>
  </si>
  <si>
    <t>56.49.</t>
  </si>
  <si>
    <t>Programe finanțate din Fondul Social European Plus (FSE+), aferente cadrului financiar 2021-2027 ( cod 56.49.01 la 56.49.03)</t>
  </si>
  <si>
    <t>56.49</t>
  </si>
  <si>
    <t>Finantare nationala</t>
  </si>
  <si>
    <t>56.49.01.</t>
  </si>
  <si>
    <t>Finantare externa nerambursabila</t>
  </si>
  <si>
    <t>56.49.02.</t>
  </si>
  <si>
    <t xml:space="preserve">ALTE CHELTUIELI -                                                            PROGRAMUL PENTRU SCOLI AL ROMANIEI </t>
  </si>
  <si>
    <t>65.02.50</t>
  </si>
  <si>
    <t>Ajutoare sociale in natura</t>
  </si>
  <si>
    <t>57.02.02</t>
  </si>
  <si>
    <r>
      <t xml:space="preserve">Proiect   - 'Imbunatatirea serviciilor de educatie timpurie in Judetul Arges' SMIS - </t>
    </r>
    <r>
      <rPr>
        <b/>
        <sz val="11"/>
        <color rgb="FFFF0000"/>
        <rFont val="Times New Roman"/>
        <family val="1"/>
        <charset val="238"/>
      </rPr>
      <t xml:space="preserve">338722 </t>
    </r>
    <r>
      <rPr>
        <b/>
        <sz val="11"/>
        <rFont val="Times New Roman"/>
        <family val="1"/>
        <charset val="238"/>
      </rPr>
      <t>PARTENER 2</t>
    </r>
  </si>
  <si>
    <t>SANATATE</t>
  </si>
  <si>
    <t xml:space="preserve">SPITALE </t>
  </si>
  <si>
    <t>66.02.06</t>
  </si>
  <si>
    <t xml:space="preserve">SPITALUL DE RECUPERARE RESPIRATORIE SI PNEUMOLOGIE “SF. ANDREI” VALEA IASULUI </t>
  </si>
  <si>
    <t>Transferuri de capital - pt fin investitiilor la spitale</t>
  </si>
  <si>
    <t>51.02.12</t>
  </si>
  <si>
    <t xml:space="preserve">CULTURA, RECREERE SI RELIGIE </t>
  </si>
  <si>
    <t>67.02</t>
  </si>
  <si>
    <t>BIBLIOTECA JUDETEANA "DINICU
 GOLESCU" ARGES</t>
  </si>
  <si>
    <t>67.02.03.02</t>
  </si>
  <si>
    <t xml:space="preserve">  I.             cheltuieli de personal</t>
  </si>
  <si>
    <t xml:space="preserve"> II.              cheltuieli cu bunuri si servicii</t>
  </si>
  <si>
    <t>Plati efectuate in anii precedenti si recuperate in anul curent</t>
  </si>
  <si>
    <t>85.01</t>
  </si>
  <si>
    <t>MUZEUL VITICULTURII SI POMICULTURII GOLESTI</t>
  </si>
  <si>
    <t>67.02.03.03</t>
  </si>
  <si>
    <t xml:space="preserve">           cheltuieli cu bunuri si servicii</t>
  </si>
  <si>
    <t>TEATRUL "AL. DAVILA" PITESTI</t>
  </si>
  <si>
    <t>67.02.03.04</t>
  </si>
  <si>
    <t>VI Transferuri</t>
  </si>
  <si>
    <t>Alte transferuri  de capital catre institutii publice</t>
  </si>
  <si>
    <t>51.02.29</t>
  </si>
  <si>
    <t>CENTRUL DOINA ARGESULUI</t>
  </si>
  <si>
    <t>SPORT</t>
  </si>
  <si>
    <t>67.02.05.01</t>
  </si>
  <si>
    <t>Sume destinate finantarii programelor sportive realizate de structurile sportive de drept privat</t>
  </si>
  <si>
    <t>59.20</t>
  </si>
  <si>
    <t>SERVICII RECREATIVE SI SPORTIVE</t>
  </si>
  <si>
    <t>67.02.05.02</t>
  </si>
  <si>
    <t>Cheltuieli  cu bunuri si servicii</t>
  </si>
  <si>
    <t>Asociatii si fundatii</t>
  </si>
  <si>
    <t>59.11</t>
  </si>
  <si>
    <t xml:space="preserve">ASIGURARI SI ASIST. SOCIALA </t>
  </si>
  <si>
    <t>68.02</t>
  </si>
  <si>
    <t>DIRECTIA GENERALA DE ASISTENTA SOCIALA SI PROTECTIE SOCIALA - ASISTENTA ACORDATA PERSOANELOR IN VARSTA</t>
  </si>
  <si>
    <t>68.02.04</t>
  </si>
  <si>
    <t xml:space="preserve">Cheltuieli de personal </t>
  </si>
  <si>
    <t xml:space="preserve">DIRECTIA GENERALA DE ASISTENTA SOCIALA SI PROTECTIE SOCIALA - ASISTENTA SOCIALA IN CAZ DE BOLI SI INVALIDITATE </t>
  </si>
  <si>
    <t>68.02.05</t>
  </si>
  <si>
    <t xml:space="preserve"> DIRECTIA GENERALA DE ASISTENTA SOCIALA SI PROTECTIA COPILULUI ARGES- ASISTENTA SOCIALA PENTRU FAMILIE SI COPII</t>
  </si>
  <si>
    <t>68.02.06</t>
  </si>
  <si>
    <t>57.02.01</t>
  </si>
  <si>
    <t xml:space="preserve">UNITATI DE ASISTENTA MEDICO-SOCIALA </t>
  </si>
  <si>
    <t>UNITATEA DE ASISTENTA MEDICO-SOCIALA CALINESTI</t>
  </si>
  <si>
    <t>68.02.12</t>
  </si>
  <si>
    <t xml:space="preserve"> Transferuri bugetul local pentru finanatarea uams din care:</t>
  </si>
  <si>
    <t>51.01.39</t>
  </si>
  <si>
    <t xml:space="preserve">                     Cheltuieli  de personal</t>
  </si>
  <si>
    <t xml:space="preserve">                     Cheltuieli cu bunuri si servicii</t>
  </si>
  <si>
    <t xml:space="preserve">UNITATEA DE ASISTENTA MEDICO-SOCIALA  DOMNESTI </t>
  </si>
  <si>
    <t>UNITATEA DE ASISTENTA MEDICO-SOCIALA  SUICI</t>
  </si>
  <si>
    <t>Drepturi persoane cu handicap</t>
  </si>
  <si>
    <t>Ajutoare sociale in natura -tichete</t>
  </si>
  <si>
    <t xml:space="preserve">ALTE CHELTUIELI LOCUINTE </t>
  </si>
  <si>
    <t>70.02.50</t>
  </si>
  <si>
    <t>Proiectul regional de dezvoltare a infrastructurii de apa si apa uzata in judetul Arges, in perioada 2014-2020</t>
  </si>
  <si>
    <t>70.02.05.01</t>
  </si>
  <si>
    <t xml:space="preserve">Alte facilitati si instrumente postaderare </t>
  </si>
  <si>
    <t>56.16</t>
  </si>
  <si>
    <t>Cheltuieli neeligibile</t>
  </si>
  <si>
    <t>56.16.03</t>
  </si>
  <si>
    <t>Proiectul regional de dezvoltare a infrastructurii de apa si apa uzata din judetul Arges in perioada 2021-2027</t>
  </si>
  <si>
    <t>Alte programe comunitare finantate in perioada 2021-2027</t>
  </si>
  <si>
    <t>56.72</t>
  </si>
  <si>
    <t xml:space="preserve">Cheltuieli neeligibile </t>
  </si>
  <si>
    <t>56.72.03</t>
  </si>
  <si>
    <t xml:space="preserve">TRANSPORTURI </t>
  </si>
  <si>
    <t>84.02</t>
  </si>
  <si>
    <t xml:space="preserve">DRUMURI SI PODURI JUDETENE </t>
  </si>
  <si>
    <t>84.02.03.01</t>
  </si>
  <si>
    <t xml:space="preserve"> DEFICIT</t>
  </si>
  <si>
    <t xml:space="preserve">Sume utilizate din excedentul bugetului local </t>
  </si>
  <si>
    <t>TOTAL, din care:</t>
  </si>
  <si>
    <t>Cheltuieli de capital</t>
  </si>
  <si>
    <t>Sistem Desktop PC cu monitor</t>
  </si>
  <si>
    <t>Licența Microsoft Windows 11 PRO OEM</t>
  </si>
  <si>
    <t>Nacela electrică tip foarfecă; înălțime de lucru 5,5 m; 1,5 kv; greutate maximă admisă:120kg</t>
  </si>
  <si>
    <r>
      <t xml:space="preserve">Proiect   - 'Imbunatatirea serviciilor de educatie timpurie in Judetul Arges' SMIS - </t>
    </r>
    <r>
      <rPr>
        <sz val="11"/>
        <color rgb="FFFF0000"/>
        <rFont val="Times New Roman"/>
        <family val="1"/>
        <charset val="238"/>
      </rPr>
      <t xml:space="preserve">338722 </t>
    </r>
    <r>
      <rPr>
        <sz val="11"/>
        <rFont val="Times New Roman"/>
        <family val="1"/>
        <charset val="238"/>
      </rPr>
      <t>PARTENER 2</t>
    </r>
  </si>
  <si>
    <t xml:space="preserve">SANATATE </t>
  </si>
  <si>
    <t xml:space="preserve">Spitalul de Recuperare Respiratorie si Pneumologie “Sf. Andrei” Valea Iasului </t>
  </si>
  <si>
    <t>“Realizarea alimentarii de rezerva din linia LEA 20 kV ELECTROARGES-ORAS”</t>
  </si>
  <si>
    <t xml:space="preserve"> LA BUGET LOCAL PE ANUL 2025</t>
  </si>
  <si>
    <t>PROPUNE-RE 2025</t>
  </si>
  <si>
    <t>ESTIMARI 2026</t>
  </si>
  <si>
    <t>ESTIMARI 2027</t>
  </si>
  <si>
    <t xml:space="preserve">ESTIMARI 2028 </t>
  </si>
  <si>
    <t>.04.02</t>
  </si>
  <si>
    <t>Sume din impozit pe venit   alocate din cota de 14% pentru echilibrare</t>
  </si>
  <si>
    <t>42.02</t>
  </si>
  <si>
    <t xml:space="preserve">Programe finanțate din Fondul Social European Plus (FSE+), aferente cadrului financiar 2021-2027 </t>
  </si>
  <si>
    <t>Programe finanțate din Fondul Social European Plus (FSE+), aferente cadrului financiar 2021-2027</t>
  </si>
  <si>
    <t xml:space="preserve"> Transferuri institutii publice din care:</t>
  </si>
  <si>
    <t xml:space="preserve">               cheltuieli de personal</t>
  </si>
  <si>
    <t xml:space="preserve">             cheltuieli cu bunuri si servicii</t>
  </si>
  <si>
    <t>“Sistem de alarma si geamuri antiefractie"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</si>
</sst>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4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ahoma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-T&amp;M"/>
      <charset val="238"/>
    </font>
    <font>
      <sz val="11"/>
      <color rgb="FF9C0006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2" fillId="0" borderId="0"/>
    <xf numFmtId="0" fontId="13" fillId="0" borderId="0"/>
    <xf numFmtId="0" fontId="3" fillId="0" borderId="0"/>
    <xf numFmtId="0" fontId="2" fillId="0" borderId="0"/>
    <xf numFmtId="0" fontId="17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7" borderId="0" applyNumberFormat="0" applyBorder="0" applyAlignment="0" applyProtection="0"/>
    <xf numFmtId="0" fontId="21" fillId="11" borderId="0" applyNumberFormat="0" applyBorder="0" applyAlignment="0" applyProtection="0"/>
    <xf numFmtId="0" fontId="22" fillId="28" borderId="5" applyNumberFormat="0" applyAlignment="0" applyProtection="0"/>
    <xf numFmtId="0" fontId="23" fillId="29" borderId="6" applyNumberFormat="0" applyAlignment="0" applyProtection="0"/>
    <xf numFmtId="164" fontId="3" fillId="0" borderId="0" applyFill="0" applyBorder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15" borderId="5" applyNumberFormat="0" applyAlignment="0" applyProtection="0"/>
    <xf numFmtId="0" fontId="18" fillId="9" borderId="4" applyNumberFormat="0" applyAlignment="0" applyProtection="0"/>
    <xf numFmtId="0" fontId="30" fillId="0" borderId="10" applyNumberFormat="0" applyFill="0" applyAlignment="0" applyProtection="0"/>
    <xf numFmtId="0" fontId="31" fillId="30" borderId="0" applyNumberFormat="0" applyBorder="0" applyAlignment="0" applyProtection="0"/>
    <xf numFmtId="0" fontId="3" fillId="0" borderId="0"/>
    <xf numFmtId="0" fontId="37" fillId="0" borderId="0"/>
    <xf numFmtId="0" fontId="32" fillId="0" borderId="0"/>
    <xf numFmtId="0" fontId="3" fillId="31" borderId="11" applyNumberFormat="0" applyAlignment="0" applyProtection="0"/>
    <xf numFmtId="0" fontId="33" fillId="28" borderId="12" applyNumberFormat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8" fillId="34" borderId="0" applyNumberFormat="0" applyBorder="0" applyAlignment="0" applyProtection="0"/>
  </cellStyleXfs>
  <cellXfs count="116">
    <xf numFmtId="0" fontId="0" fillId="0" borderId="0" xfId="0"/>
    <xf numFmtId="4" fontId="4" fillId="2" borderId="0" xfId="0" applyNumberFormat="1" applyFont="1" applyFill="1" applyAlignment="1">
      <alignment horizontal="left"/>
    </xf>
    <xf numFmtId="4" fontId="4" fillId="2" borderId="0" xfId="0" applyNumberFormat="1" applyFont="1" applyFill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7" fillId="2" borderId="0" xfId="0" applyNumberFormat="1" applyFont="1" applyFill="1"/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3" borderId="2" xfId="0" applyFont="1" applyFill="1" applyBorder="1"/>
    <xf numFmtId="0" fontId="11" fillId="0" borderId="0" xfId="0" applyFont="1"/>
    <xf numFmtId="0" fontId="11" fillId="3" borderId="3" xfId="0" applyFont="1" applyFill="1" applyBorder="1"/>
    <xf numFmtId="0" fontId="11" fillId="5" borderId="3" xfId="0" applyFont="1" applyFill="1" applyBorder="1"/>
    <xf numFmtId="0" fontId="9" fillId="0" borderId="3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5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1" fillId="8" borderId="1" xfId="61" applyFont="1" applyFill="1" applyBorder="1" applyAlignment="1">
      <alignment vertical="center" wrapText="1"/>
    </xf>
    <xf numFmtId="0" fontId="11" fillId="8" borderId="1" xfId="6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/>
    </xf>
    <xf numFmtId="4" fontId="3" fillId="0" borderId="0" xfId="0" applyNumberFormat="1" applyFont="1"/>
    <xf numFmtId="4" fontId="3" fillId="37" borderId="0" xfId="0" applyNumberFormat="1" applyFont="1" applyFill="1"/>
    <xf numFmtId="0" fontId="11" fillId="6" borderId="1" xfId="0" applyFont="1" applyFill="1" applyBorder="1"/>
    <xf numFmtId="0" fontId="11" fillId="6" borderId="1" xfId="0" applyFont="1" applyFill="1" applyBorder="1" applyAlignment="1">
      <alignment horizontal="center"/>
    </xf>
    <xf numFmtId="4" fontId="11" fillId="6" borderId="1" xfId="0" applyNumberFormat="1" applyFont="1" applyFill="1" applyBorder="1"/>
    <xf numFmtId="0" fontId="11" fillId="32" borderId="1" xfId="0" applyFont="1" applyFill="1" applyBorder="1"/>
    <xf numFmtId="0" fontId="14" fillId="32" borderId="1" xfId="0" applyFont="1" applyFill="1" applyBorder="1"/>
    <xf numFmtId="4" fontId="11" fillId="32" borderId="1" xfId="0" applyNumberFormat="1" applyFont="1" applyFill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4" fontId="11" fillId="2" borderId="1" xfId="0" applyNumberFormat="1" applyFont="1" applyFill="1" applyBorder="1"/>
    <xf numFmtId="2" fontId="14" fillId="0" borderId="1" xfId="0" applyNumberFormat="1" applyFont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wrapText="1"/>
    </xf>
    <xf numFmtId="0" fontId="11" fillId="0" borderId="1" xfId="0" applyFont="1" applyBorder="1"/>
    <xf numFmtId="49" fontId="14" fillId="0" borderId="1" xfId="0" applyNumberFormat="1" applyFont="1" applyBorder="1" applyAlignment="1">
      <alignment horizontal="center"/>
    </xf>
    <xf numFmtId="4" fontId="11" fillId="0" borderId="1" xfId="0" applyNumberFormat="1" applyFont="1" applyBorder="1"/>
    <xf numFmtId="0" fontId="14" fillId="0" borderId="1" xfId="0" applyFont="1" applyBorder="1"/>
    <xf numFmtId="4" fontId="14" fillId="2" borderId="1" xfId="0" applyNumberFormat="1" applyFont="1" applyFill="1" applyBorder="1"/>
    <xf numFmtId="0" fontId="14" fillId="0" borderId="1" xfId="0" applyFont="1" applyBorder="1" applyAlignment="1">
      <alignment wrapText="1"/>
    </xf>
    <xf numFmtId="0" fontId="11" fillId="32" borderId="1" xfId="0" applyFont="1" applyFill="1" applyBorder="1" applyAlignment="1">
      <alignment vertical="center" wrapText="1"/>
    </xf>
    <xf numFmtId="0" fontId="14" fillId="3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4" fontId="11" fillId="4" borderId="1" xfId="0" applyNumberFormat="1" applyFont="1" applyFill="1" applyBorder="1"/>
    <xf numFmtId="0" fontId="14" fillId="2" borderId="1" xfId="0" applyFont="1" applyFill="1" applyBorder="1"/>
    <xf numFmtId="0" fontId="11" fillId="2" borderId="1" xfId="0" applyFont="1" applyFill="1" applyBorder="1" applyAlignment="1">
      <alignment horizontal="center"/>
    </xf>
    <xf numFmtId="4" fontId="11" fillId="33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left" vertical="center" wrapText="1"/>
    </xf>
    <xf numFmtId="4" fontId="14" fillId="0" borderId="1" xfId="0" applyNumberFormat="1" applyFont="1" applyBorder="1"/>
    <xf numFmtId="0" fontId="11" fillId="4" borderId="1" xfId="0" applyFont="1" applyFill="1" applyBorder="1" applyAlignment="1">
      <alignment wrapText="1"/>
    </xf>
    <xf numFmtId="4" fontId="14" fillId="4" borderId="1" xfId="0" applyNumberFormat="1" applyFont="1" applyFill="1" applyBorder="1"/>
    <xf numFmtId="0" fontId="11" fillId="8" borderId="1" xfId="0" applyFont="1" applyFill="1" applyBorder="1" applyAlignment="1">
      <alignment wrapText="1"/>
    </xf>
    <xf numFmtId="0" fontId="11" fillId="8" borderId="1" xfId="0" applyFont="1" applyFill="1" applyBorder="1" applyAlignment="1">
      <alignment horizontal="center"/>
    </xf>
    <xf numFmtId="4" fontId="14" fillId="8" borderId="1" xfId="0" applyNumberFormat="1" applyFont="1" applyFill="1" applyBorder="1"/>
    <xf numFmtId="4" fontId="14" fillId="37" borderId="1" xfId="0" applyNumberFormat="1" applyFont="1" applyFill="1" applyBorder="1"/>
    <xf numFmtId="4" fontId="11" fillId="8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/>
    </xf>
    <xf numFmtId="4" fontId="14" fillId="6" borderId="1" xfId="0" applyNumberFormat="1" applyFont="1" applyFill="1" applyBorder="1"/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0" fontId="11" fillId="2" borderId="1" xfId="0" applyFont="1" applyFill="1" applyBorder="1"/>
    <xf numFmtId="0" fontId="42" fillId="0" borderId="1" xfId="0" applyFont="1" applyBorder="1" applyAlignment="1">
      <alignment wrapText="1"/>
    </xf>
    <xf numFmtId="0" fontId="11" fillId="8" borderId="1" xfId="0" applyFont="1" applyFill="1" applyBorder="1"/>
    <xf numFmtId="4" fontId="14" fillId="36" borderId="1" xfId="0" applyNumberFormat="1" applyFont="1" applyFill="1" applyBorder="1"/>
    <xf numFmtId="0" fontId="11" fillId="35" borderId="1" xfId="0" applyFont="1" applyFill="1" applyBorder="1"/>
    <xf numFmtId="0" fontId="11" fillId="35" borderId="1" xfId="0" applyFont="1" applyFill="1" applyBorder="1" applyAlignment="1">
      <alignment horizontal="center"/>
    </xf>
    <xf numFmtId="0" fontId="43" fillId="5" borderId="1" xfId="0" applyFont="1" applyFill="1" applyBorder="1"/>
    <xf numFmtId="0" fontId="43" fillId="5" borderId="1" xfId="0" applyFont="1" applyFill="1" applyBorder="1" applyAlignment="1">
      <alignment horizontal="center"/>
    </xf>
    <xf numFmtId="4" fontId="43" fillId="5" borderId="1" xfId="0" applyNumberFormat="1" applyFont="1" applyFill="1" applyBorder="1"/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4" fillId="2" borderId="1" xfId="55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right"/>
    </xf>
    <xf numFmtId="0" fontId="14" fillId="2" borderId="1" xfId="0" applyFont="1" applyFill="1" applyBorder="1" applyAlignment="1">
      <alignment horizontal="left" wrapText="1" indent="2"/>
    </xf>
    <xf numFmtId="0" fontId="14" fillId="2" borderId="1" xfId="0" applyFont="1" applyFill="1" applyBorder="1" applyAlignment="1">
      <alignment horizontal="right"/>
    </xf>
    <xf numFmtId="0" fontId="44" fillId="0" borderId="1" xfId="0" applyFont="1" applyBorder="1"/>
    <xf numFmtId="0" fontId="39" fillId="0" borderId="1" xfId="0" applyFont="1" applyBorder="1"/>
    <xf numFmtId="0" fontId="39" fillId="4" borderId="1" xfId="0" applyFont="1" applyFill="1" applyBorder="1"/>
    <xf numFmtId="0" fontId="44" fillId="0" borderId="1" xfId="0" applyFont="1" applyBorder="1" applyAlignment="1">
      <alignment wrapText="1"/>
    </xf>
    <xf numFmtId="0" fontId="45" fillId="4" borderId="1" xfId="0" applyFont="1" applyFill="1" applyBorder="1"/>
    <xf numFmtId="0" fontId="14" fillId="2" borderId="1" xfId="0" applyFont="1" applyFill="1" applyBorder="1" applyAlignment="1">
      <alignment vertical="center" wrapText="1"/>
    </xf>
    <xf numFmtId="0" fontId="4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2" fontId="39" fillId="0" borderId="1" xfId="0" applyNumberFormat="1" applyFont="1" applyBorder="1"/>
    <xf numFmtId="2" fontId="39" fillId="4" borderId="1" xfId="0" applyNumberFormat="1" applyFont="1" applyFill="1" applyBorder="1"/>
    <xf numFmtId="4" fontId="14" fillId="33" borderId="1" xfId="0" applyNumberFormat="1" applyFont="1" applyFill="1" applyBorder="1"/>
    <xf numFmtId="49" fontId="11" fillId="8" borderId="1" xfId="0" applyNumberFormat="1" applyFont="1" applyFill="1" applyBorder="1" applyAlignment="1">
      <alignment horizontal="center"/>
    </xf>
    <xf numFmtId="0" fontId="11" fillId="8" borderId="1" xfId="0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62">
    <cellStyle name="20% - Accent1 2" xfId="15" xr:uid="{B7DFB964-E015-49AF-9206-E0B9FE886195}"/>
    <cellStyle name="20% - Accent2 2" xfId="16" xr:uid="{06FB7272-A163-4EFC-8ABE-2B503AF69EC3}"/>
    <cellStyle name="20% - Accent3 2" xfId="17" xr:uid="{4FA58B2D-4E0C-46DF-840E-45451F80482C}"/>
    <cellStyle name="20% - Accent4 2" xfId="18" xr:uid="{91C1D20F-CD34-4999-ABB2-CDABBD4FA764}"/>
    <cellStyle name="20% - Accent5 2" xfId="19" xr:uid="{F62CF5B1-C65F-4180-B2C9-8DF48289C155}"/>
    <cellStyle name="20% - Accent6 2" xfId="20" xr:uid="{259C7D0A-C6E4-4B75-BF6B-79BABDA9CE4B}"/>
    <cellStyle name="40% - Accent1 2" xfId="21" xr:uid="{5C79BD9E-9100-4369-A2D5-7865E3672026}"/>
    <cellStyle name="40% - Accent2 2" xfId="22" xr:uid="{2F6847E9-67BA-4F2F-999B-8EFD08BCE652}"/>
    <cellStyle name="40% - Accent3 2" xfId="23" xr:uid="{BBADD3FC-D834-441B-8B7A-BAD0E9B890D3}"/>
    <cellStyle name="40% - Accent4 2" xfId="24" xr:uid="{2304F689-4468-4F77-82C6-8BD41E3ED5C0}"/>
    <cellStyle name="40% - Accent5 2" xfId="25" xr:uid="{1752E321-2C0D-4483-855A-9FD291A3E662}"/>
    <cellStyle name="40% - Accent6 2" xfId="26" xr:uid="{EE03BAE3-D23C-4C69-862C-F5A12E5A8487}"/>
    <cellStyle name="60% - Accent1 2" xfId="27" xr:uid="{59C066D2-1419-4438-B128-988E318DE886}"/>
    <cellStyle name="60% - Accent2 2" xfId="28" xr:uid="{CD236BAB-E27C-4085-B3ED-50CC37FB9677}"/>
    <cellStyle name="60% - Accent3 2" xfId="29" xr:uid="{E4C7FA8F-9F89-4374-9E95-74168412B350}"/>
    <cellStyle name="60% - Accent4 2" xfId="30" xr:uid="{2AEE7335-D54E-459C-A6D0-AE3FD4F753A9}"/>
    <cellStyle name="60% - Accent5 2" xfId="31" xr:uid="{9773EE7C-8843-4314-BD57-89A082AD9FE6}"/>
    <cellStyle name="60% - Accent6 2" xfId="32" xr:uid="{8C78BE5E-92A3-4EAB-8194-7B39F215C697}"/>
    <cellStyle name="Accent1 2" xfId="33" xr:uid="{7BB0231D-A865-468B-99C5-28D616DAE1BF}"/>
    <cellStyle name="Accent2 2" xfId="34" xr:uid="{840D3ABE-9DBE-4729-B6D3-1E002B4AD6BA}"/>
    <cellStyle name="Accent3 2" xfId="35" xr:uid="{7B3C9846-32E3-4292-B3D3-46FC33FEFDF9}"/>
    <cellStyle name="Accent4 2" xfId="36" xr:uid="{230DDBE7-0964-4B65-B65F-1C517369DE30}"/>
    <cellStyle name="Accent5 2" xfId="37" xr:uid="{77733EB4-E8F1-45C7-BBA6-D0F72DFA01B8}"/>
    <cellStyle name="Accent6 2" xfId="38" xr:uid="{E98DFC80-9B8A-4686-9F68-CF7B4BC3FB7B}"/>
    <cellStyle name="Bad 2" xfId="39" xr:uid="{2B8EB2C4-2E4E-4039-8E5B-8D46EB8E3972}"/>
    <cellStyle name="Bun" xfId="10" builtinId="26"/>
    <cellStyle name="Calculation 2" xfId="40" xr:uid="{4661C10D-2659-4150-B0D3-AABEF72117FE}"/>
    <cellStyle name="Check Cell 2" xfId="41" xr:uid="{71C42BEB-6C79-457B-9A6E-6D54C23EE141}"/>
    <cellStyle name="Comma 2" xfId="42" xr:uid="{11E66760-30A1-43CD-9AB3-CD8B14184A21}"/>
    <cellStyle name="Eronat" xfId="61" builtinId="27"/>
    <cellStyle name="Explanatory Text 2" xfId="43" xr:uid="{204F5FD1-082F-42F7-9F1E-48053E37A951}"/>
    <cellStyle name="Good 2" xfId="44" xr:uid="{6BF1C77B-B3A1-4A4B-A948-BD729F38AB07}"/>
    <cellStyle name="Heading 1 2" xfId="45" xr:uid="{D47A8A67-EF74-48E8-B625-CD4071C0C565}"/>
    <cellStyle name="Heading 2 2" xfId="46" xr:uid="{E3CB3983-F31E-459B-BE9B-6BC75F69E00B}"/>
    <cellStyle name="Heading 3 2" xfId="47" xr:uid="{AA727A38-A008-4E3B-B85D-002C7D6E904D}"/>
    <cellStyle name="Heading 4 2" xfId="48" xr:uid="{906DCA34-082E-4AC5-899D-061593E3C4F8}"/>
    <cellStyle name="Input 2" xfId="50" xr:uid="{D36E80C5-A3A3-4795-86B9-EB8647E985CB}"/>
    <cellStyle name="Input 3" xfId="49" xr:uid="{BCC0C5FD-34BA-4DFA-B09A-665BB4DD6EFD}"/>
    <cellStyle name="Linked Cell 2" xfId="51" xr:uid="{F601A71A-4423-4DF2-8DBF-08298C6CC206}"/>
    <cellStyle name="Neutral 2" xfId="52" xr:uid="{F9DF2CEC-7CC2-4F8D-B803-2232582B45C1}"/>
    <cellStyle name="Normal" xfId="0" builtinId="0"/>
    <cellStyle name="Normal 2" xfId="6" xr:uid="{00000000-0005-0000-0000-000002000000}"/>
    <cellStyle name="Normal 2 2" xfId="53" xr:uid="{581DBC44-6A93-44F2-8FB4-3D2AD2E9D818}"/>
    <cellStyle name="Normal 3" xfId="7" xr:uid="{00000000-0005-0000-0000-000003000000}"/>
    <cellStyle name="Normal 3 2" xfId="54" xr:uid="{D7A53AD2-333F-4B2A-BDFD-1DCB0D26EEF8}"/>
    <cellStyle name="Normal 3 2 2" xfId="8" xr:uid="{00000000-0005-0000-0000-000004000000}"/>
    <cellStyle name="Normal 3 2 2 2" xfId="1" xr:uid="{00000000-0005-0000-0000-000005000000}"/>
    <cellStyle name="Normal 4" xfId="4" xr:uid="{00000000-0005-0000-0000-000006000000}"/>
    <cellStyle name="Normal 5" xfId="9" xr:uid="{00000000-0005-0000-0000-000007000000}"/>
    <cellStyle name="Normal 5 2" xfId="14" xr:uid="{C51D3C49-76A8-4C3C-8D33-37799A3C82AF}"/>
    <cellStyle name="Normal 5 4" xfId="2" xr:uid="{00000000-0005-0000-0000-000008000000}"/>
    <cellStyle name="Normal 5 4 2" xfId="11" xr:uid="{90AB1219-B698-47E2-B59D-154B5A5C040D}"/>
    <cellStyle name="Normal 5 4 4 2 2" xfId="5" xr:uid="{00000000-0005-0000-0000-000009000000}"/>
    <cellStyle name="Normal 5 4 4 2 2 2" xfId="13" xr:uid="{4D442F99-67CF-4386-AF47-A6BCBFD657FB}"/>
    <cellStyle name="Normal 7 2 2" xfId="3" xr:uid="{00000000-0005-0000-0000-00000A000000}"/>
    <cellStyle name="Normal 7 2 2 2" xfId="12" xr:uid="{7BFA83FB-FFA0-4638-85E8-FEA4E4EF4144}"/>
    <cellStyle name="Normal_Machete buget 99" xfId="55" xr:uid="{F10992B0-C976-40AA-BF95-1350CA586D06}"/>
    <cellStyle name="Note 2" xfId="56" xr:uid="{E10DCB1E-E75A-4688-B0BC-72890F16FE63}"/>
    <cellStyle name="Output 2" xfId="57" xr:uid="{E5D1738E-1F6A-4532-A419-5F7E546ABEA2}"/>
    <cellStyle name="Title 2" xfId="58" xr:uid="{D83E15CC-A336-4CAA-A7D7-6033C2959469}"/>
    <cellStyle name="Total 2" xfId="59" xr:uid="{8635E357-8A6B-49A7-BDEA-4331FB09C2F9}"/>
    <cellStyle name="Warning Text 2" xfId="60" xr:uid="{423DC274-11A4-4262-878B-9BBE7F6810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8"/>
  <sheetViews>
    <sheetView topLeftCell="B1" zoomScale="98" zoomScaleNormal="98" workbookViewId="0">
      <selection activeCell="G60" sqref="G60"/>
    </sheetView>
  </sheetViews>
  <sheetFormatPr defaultRowHeight="12.75"/>
  <cols>
    <col min="1" max="1" width="4.7109375" style="7" hidden="1" customWidth="1"/>
    <col min="2" max="2" width="46.28515625" style="7" customWidth="1"/>
    <col min="3" max="3" width="12.85546875" style="6" customWidth="1"/>
    <col min="4" max="4" width="10.42578125" style="7" customWidth="1"/>
    <col min="5" max="5" width="0.28515625" style="7" hidden="1" customWidth="1"/>
    <col min="6" max="6" width="4.85546875" style="7" hidden="1" customWidth="1"/>
    <col min="7" max="7" width="12.5703125" style="7" customWidth="1"/>
    <col min="8" max="16384" width="9.140625" style="7"/>
  </cols>
  <sheetData>
    <row r="1" spans="1:7" s="4" customFormat="1" ht="15.75">
      <c r="A1" s="1" t="s">
        <v>0</v>
      </c>
      <c r="B1" s="2" t="s">
        <v>0</v>
      </c>
      <c r="C1" s="3"/>
      <c r="D1" s="28" t="s">
        <v>1</v>
      </c>
    </row>
    <row r="2" spans="1:7" ht="15.75">
      <c r="A2" s="5" t="s">
        <v>2</v>
      </c>
      <c r="B2" s="3" t="s">
        <v>2</v>
      </c>
      <c r="D2" s="29" t="s">
        <v>3</v>
      </c>
    </row>
    <row r="3" spans="1:7" ht="18" customHeight="1">
      <c r="A3" s="8"/>
      <c r="B3" s="2" t="s">
        <v>4</v>
      </c>
      <c r="C3" s="9"/>
    </row>
    <row r="4" spans="1:7" ht="18" customHeight="1">
      <c r="A4" s="8"/>
      <c r="B4" s="2"/>
      <c r="C4" s="9"/>
    </row>
    <row r="5" spans="1:7" ht="18" customHeight="1">
      <c r="A5" s="8"/>
      <c r="B5" s="115" t="s">
        <v>5</v>
      </c>
      <c r="C5" s="115"/>
      <c r="D5" s="115"/>
      <c r="E5" s="115"/>
      <c r="F5" s="115"/>
    </row>
    <row r="6" spans="1:7" ht="18" customHeight="1">
      <c r="A6" s="8"/>
      <c r="B6" s="115" t="s">
        <v>6</v>
      </c>
      <c r="C6" s="115"/>
      <c r="D6" s="115"/>
      <c r="E6" s="115"/>
      <c r="F6" s="115"/>
    </row>
    <row r="7" spans="1:7" ht="18" customHeight="1">
      <c r="A7" s="8"/>
      <c r="B7" s="10"/>
      <c r="C7" s="11"/>
      <c r="D7" s="12"/>
      <c r="E7" s="12"/>
      <c r="F7" s="12"/>
    </row>
    <row r="8" spans="1:7" ht="11.25" customHeight="1">
      <c r="A8" s="13"/>
      <c r="B8" s="14"/>
      <c r="C8" s="15"/>
      <c r="G8" s="23" t="s">
        <v>7</v>
      </c>
    </row>
    <row r="9" spans="1:7" ht="63.75" customHeight="1">
      <c r="A9" s="20"/>
      <c r="B9" s="21" t="s">
        <v>8</v>
      </c>
      <c r="C9" s="22" t="s">
        <v>9</v>
      </c>
      <c r="D9" s="22" t="s">
        <v>10</v>
      </c>
      <c r="E9" s="26"/>
      <c r="F9" s="26"/>
      <c r="G9" s="22" t="s">
        <v>11</v>
      </c>
    </row>
    <row r="10" spans="1:7" ht="22.5" customHeight="1">
      <c r="A10" s="16"/>
      <c r="B10" s="41" t="s">
        <v>12</v>
      </c>
      <c r="C10" s="42"/>
      <c r="D10" s="43">
        <f>G10</f>
        <v>9681.869999999999</v>
      </c>
      <c r="E10" s="43" t="e">
        <f>E11+E26</f>
        <v>#REF!</v>
      </c>
      <c r="F10" s="43" t="e">
        <f>F11+F26</f>
        <v>#REF!</v>
      </c>
      <c r="G10" s="43">
        <f>G11+G26</f>
        <v>9681.869999999999</v>
      </c>
    </row>
    <row r="11" spans="1:7" ht="22.5" customHeight="1">
      <c r="A11" s="16"/>
      <c r="B11" s="44" t="s">
        <v>13</v>
      </c>
      <c r="C11" s="45"/>
      <c r="D11" s="43">
        <f t="shared" ref="D11:D74" si="0">G11</f>
        <v>5622.9999999999991</v>
      </c>
      <c r="E11" s="46" t="e">
        <f>#REF!+#REF!</f>
        <v>#REF!</v>
      </c>
      <c r="F11" s="46" t="e">
        <f>#REF!+#REF!</f>
        <v>#REF!</v>
      </c>
      <c r="G11" s="46">
        <f>G16+G12+G22+G23</f>
        <v>5622.9999999999991</v>
      </c>
    </row>
    <row r="12" spans="1:7" ht="22.5" customHeight="1">
      <c r="A12" s="16"/>
      <c r="B12" s="47" t="s">
        <v>14</v>
      </c>
      <c r="C12" s="48">
        <v>4.0199999999999996</v>
      </c>
      <c r="D12" s="43">
        <f t="shared" si="0"/>
        <v>4795.87</v>
      </c>
      <c r="E12" s="49"/>
      <c r="F12" s="49"/>
      <c r="G12" s="49">
        <f>G13+G14+G15</f>
        <v>4795.87</v>
      </c>
    </row>
    <row r="13" spans="1:7" ht="22.5" customHeight="1">
      <c r="A13" s="16"/>
      <c r="B13" s="50" t="s">
        <v>15</v>
      </c>
      <c r="C13" s="51" t="s">
        <v>16</v>
      </c>
      <c r="D13" s="43">
        <f t="shared" si="0"/>
        <v>4080</v>
      </c>
      <c r="E13" s="49"/>
      <c r="F13" s="49"/>
      <c r="G13" s="49">
        <v>4080</v>
      </c>
    </row>
    <row r="14" spans="1:7" ht="30" customHeight="1">
      <c r="A14" s="16"/>
      <c r="B14" s="52" t="s">
        <v>17</v>
      </c>
      <c r="C14" s="51" t="s">
        <v>18</v>
      </c>
      <c r="D14" s="43">
        <f t="shared" si="0"/>
        <v>-3673</v>
      </c>
      <c r="E14" s="49"/>
      <c r="F14" s="49"/>
      <c r="G14" s="49">
        <v>-3673</v>
      </c>
    </row>
    <row r="15" spans="1:7" ht="30.75" customHeight="1">
      <c r="A15" s="16"/>
      <c r="B15" s="52" t="s">
        <v>19</v>
      </c>
      <c r="C15" s="51" t="s">
        <v>20</v>
      </c>
      <c r="D15" s="43">
        <f t="shared" si="0"/>
        <v>4388.87</v>
      </c>
      <c r="E15" s="49"/>
      <c r="F15" s="49"/>
      <c r="G15" s="49">
        <v>4388.87</v>
      </c>
    </row>
    <row r="16" spans="1:7" ht="22.5" customHeight="1">
      <c r="A16" s="16"/>
      <c r="B16" s="53" t="s">
        <v>21</v>
      </c>
      <c r="C16" s="54" t="s">
        <v>22</v>
      </c>
      <c r="D16" s="43">
        <f t="shared" si="0"/>
        <v>3562</v>
      </c>
      <c r="E16" s="43">
        <f t="shared" ref="E16:G16" si="1">E17+E21</f>
        <v>0</v>
      </c>
      <c r="F16" s="43">
        <f t="shared" si="1"/>
        <v>0</v>
      </c>
      <c r="G16" s="55">
        <f t="shared" si="1"/>
        <v>3562</v>
      </c>
    </row>
    <row r="17" spans="1:8" ht="33.75" customHeight="1">
      <c r="A17" s="16"/>
      <c r="B17" s="47" t="s">
        <v>23</v>
      </c>
      <c r="C17" s="51" t="s">
        <v>24</v>
      </c>
      <c r="D17" s="43">
        <f t="shared" si="0"/>
        <v>3467</v>
      </c>
      <c r="E17" s="43">
        <f t="shared" ref="E17:G17" si="2">E18+E19</f>
        <v>0</v>
      </c>
      <c r="F17" s="43">
        <f t="shared" si="2"/>
        <v>0</v>
      </c>
      <c r="G17" s="55">
        <f t="shared" si="2"/>
        <v>3467</v>
      </c>
    </row>
    <row r="18" spans="1:8" ht="22.5" customHeight="1">
      <c r="A18" s="16"/>
      <c r="B18" s="56" t="s">
        <v>25</v>
      </c>
      <c r="C18" s="51" t="s">
        <v>24</v>
      </c>
      <c r="D18" s="43">
        <f t="shared" si="0"/>
        <v>3713</v>
      </c>
      <c r="E18" s="57"/>
      <c r="F18" s="57"/>
      <c r="G18" s="57">
        <v>3713</v>
      </c>
    </row>
    <row r="19" spans="1:8" ht="22.5" customHeight="1">
      <c r="A19" s="16"/>
      <c r="B19" s="56" t="s">
        <v>26</v>
      </c>
      <c r="C19" s="51" t="s">
        <v>24</v>
      </c>
      <c r="D19" s="43">
        <f t="shared" si="0"/>
        <v>-246</v>
      </c>
      <c r="E19" s="57"/>
      <c r="F19" s="57"/>
      <c r="G19" s="57">
        <f>G20</f>
        <v>-246</v>
      </c>
    </row>
    <row r="20" spans="1:8" ht="32.25" customHeight="1">
      <c r="A20" s="16"/>
      <c r="B20" s="58" t="s">
        <v>27</v>
      </c>
      <c r="C20" s="51" t="s">
        <v>24</v>
      </c>
      <c r="D20" s="43">
        <f t="shared" si="0"/>
        <v>-246</v>
      </c>
      <c r="E20" s="57"/>
      <c r="F20" s="57"/>
      <c r="G20" s="57">
        <v>-246</v>
      </c>
    </row>
    <row r="21" spans="1:8" ht="22.5" customHeight="1">
      <c r="A21" s="16"/>
      <c r="B21" s="53" t="s">
        <v>28</v>
      </c>
      <c r="C21" s="51" t="s">
        <v>29</v>
      </c>
      <c r="D21" s="43">
        <f t="shared" si="0"/>
        <v>95</v>
      </c>
      <c r="E21" s="49"/>
      <c r="F21" s="49"/>
      <c r="G21" s="49">
        <v>95</v>
      </c>
    </row>
    <row r="22" spans="1:8" ht="32.25" customHeight="1">
      <c r="A22" s="16"/>
      <c r="B22" s="58" t="s">
        <v>30</v>
      </c>
      <c r="C22" s="51" t="s">
        <v>31</v>
      </c>
      <c r="D22" s="43">
        <f t="shared" si="0"/>
        <v>-3638.87</v>
      </c>
      <c r="E22" s="49"/>
      <c r="F22" s="49"/>
      <c r="G22" s="49">
        <v>-3638.87</v>
      </c>
    </row>
    <row r="23" spans="1:8" ht="22.5" customHeight="1">
      <c r="A23" s="16"/>
      <c r="B23" s="53" t="s">
        <v>32</v>
      </c>
      <c r="C23" s="51"/>
      <c r="D23" s="43">
        <f t="shared" si="0"/>
        <v>904</v>
      </c>
      <c r="E23" s="49"/>
      <c r="F23" s="49"/>
      <c r="G23" s="49">
        <f>G24</f>
        <v>904</v>
      </c>
    </row>
    <row r="24" spans="1:8" ht="22.5" customHeight="1">
      <c r="A24" s="16"/>
      <c r="B24" s="56" t="s">
        <v>33</v>
      </c>
      <c r="C24" s="51"/>
      <c r="D24" s="43">
        <f t="shared" si="0"/>
        <v>904</v>
      </c>
      <c r="E24" s="49"/>
      <c r="F24" s="49"/>
      <c r="G24" s="57">
        <f>G25</f>
        <v>904</v>
      </c>
    </row>
    <row r="25" spans="1:8" ht="22.5" customHeight="1">
      <c r="A25" s="16"/>
      <c r="B25" s="56" t="s">
        <v>34</v>
      </c>
      <c r="C25" s="51" t="s">
        <v>35</v>
      </c>
      <c r="D25" s="43">
        <f t="shared" si="0"/>
        <v>904</v>
      </c>
      <c r="E25" s="49"/>
      <c r="F25" s="49"/>
      <c r="G25" s="57">
        <f>900+4</f>
        <v>904</v>
      </c>
    </row>
    <row r="26" spans="1:8" ht="22.5" customHeight="1">
      <c r="A26" s="16"/>
      <c r="B26" s="59" t="s">
        <v>36</v>
      </c>
      <c r="C26" s="60"/>
      <c r="D26" s="43">
        <f t="shared" si="0"/>
        <v>4058.87</v>
      </c>
      <c r="E26" s="46" t="e">
        <f>#REF!</f>
        <v>#REF!</v>
      </c>
      <c r="F26" s="46" t="e">
        <f>#REF!</f>
        <v>#REF!</v>
      </c>
      <c r="G26" s="46">
        <f>G28+G27</f>
        <v>4058.87</v>
      </c>
    </row>
    <row r="27" spans="1:8" ht="22.5" customHeight="1">
      <c r="A27" s="16"/>
      <c r="B27" s="56" t="s">
        <v>37</v>
      </c>
      <c r="C27" s="51" t="s">
        <v>38</v>
      </c>
      <c r="D27" s="43">
        <f t="shared" si="0"/>
        <v>3638.87</v>
      </c>
      <c r="E27" s="49"/>
      <c r="F27" s="49"/>
      <c r="G27" s="49">
        <f>-G22</f>
        <v>3638.87</v>
      </c>
    </row>
    <row r="28" spans="1:8" ht="30" customHeight="1">
      <c r="A28" s="16"/>
      <c r="B28" s="106" t="s">
        <v>39</v>
      </c>
      <c r="C28" s="51" t="s">
        <v>40</v>
      </c>
      <c r="D28" s="43">
        <f t="shared" si="0"/>
        <v>420</v>
      </c>
      <c r="E28" s="49"/>
      <c r="F28" s="49"/>
      <c r="G28" s="49">
        <f>G29</f>
        <v>420</v>
      </c>
    </row>
    <row r="29" spans="1:8" ht="44.25" customHeight="1">
      <c r="A29" s="16"/>
      <c r="B29" s="93" t="s">
        <v>41</v>
      </c>
      <c r="C29" s="94" t="s">
        <v>42</v>
      </c>
      <c r="D29" s="43">
        <f t="shared" si="0"/>
        <v>420</v>
      </c>
      <c r="E29" s="49"/>
      <c r="F29" s="49"/>
      <c r="G29" s="57">
        <f>G30</f>
        <v>420</v>
      </c>
    </row>
    <row r="30" spans="1:8" ht="22.5" customHeight="1">
      <c r="A30" s="16"/>
      <c r="B30" s="95" t="s">
        <v>43</v>
      </c>
      <c r="C30" s="96" t="s">
        <v>44</v>
      </c>
      <c r="D30" s="43">
        <f t="shared" si="0"/>
        <v>420</v>
      </c>
      <c r="E30" s="49"/>
      <c r="F30" s="49"/>
      <c r="G30" s="57">
        <f>200+220</f>
        <v>420</v>
      </c>
    </row>
    <row r="31" spans="1:8" ht="23.25" customHeight="1">
      <c r="A31" s="18"/>
      <c r="B31" s="41" t="s">
        <v>45</v>
      </c>
      <c r="C31" s="42"/>
      <c r="D31" s="43">
        <f t="shared" si="0"/>
        <v>9745.869999999999</v>
      </c>
      <c r="E31" s="43" t="e">
        <f>E32+#REF!+E150</f>
        <v>#REF!</v>
      </c>
      <c r="F31" s="43" t="e">
        <f>F32+#REF!+F150</f>
        <v>#REF!</v>
      </c>
      <c r="G31" s="43">
        <f>G32+G37+G42+G46+G75+G105+G141+G150+G70</f>
        <v>9745.869999999999</v>
      </c>
      <c r="H31" s="39">
        <f>H34+H39+H42+H75+H121</f>
        <v>-2143</v>
      </c>
    </row>
    <row r="32" spans="1:8" ht="23.25" customHeight="1">
      <c r="A32" s="18"/>
      <c r="B32" s="62" t="s">
        <v>46</v>
      </c>
      <c r="C32" s="63" t="s">
        <v>47</v>
      </c>
      <c r="D32" s="43">
        <f t="shared" si="0"/>
        <v>-54</v>
      </c>
      <c r="E32" s="64">
        <f t="shared" ref="E32:F32" si="3">E35</f>
        <v>0</v>
      </c>
      <c r="F32" s="64">
        <f t="shared" si="3"/>
        <v>0</v>
      </c>
      <c r="G32" s="64">
        <f>G35+G33</f>
        <v>-54</v>
      </c>
    </row>
    <row r="33" spans="1:9" ht="23.25" customHeight="1">
      <c r="A33" s="18"/>
      <c r="B33" s="53" t="s">
        <v>13</v>
      </c>
      <c r="C33" s="36"/>
      <c r="D33" s="43">
        <f t="shared" si="0"/>
        <v>-100</v>
      </c>
      <c r="E33" s="49"/>
      <c r="F33" s="49"/>
      <c r="G33" s="49">
        <f>G34</f>
        <v>-100</v>
      </c>
    </row>
    <row r="34" spans="1:9" ht="23.25" customHeight="1">
      <c r="A34" s="18"/>
      <c r="B34" s="65" t="s">
        <v>48</v>
      </c>
      <c r="C34" s="66">
        <v>20</v>
      </c>
      <c r="D34" s="43">
        <f t="shared" si="0"/>
        <v>-100</v>
      </c>
      <c r="E34" s="49"/>
      <c r="F34" s="49"/>
      <c r="G34" s="67">
        <v>-100</v>
      </c>
      <c r="H34" s="40">
        <f>G34</f>
        <v>-100</v>
      </c>
    </row>
    <row r="35" spans="1:9" ht="23.25" customHeight="1">
      <c r="A35" s="18"/>
      <c r="B35" s="61" t="s">
        <v>36</v>
      </c>
      <c r="C35" s="68"/>
      <c r="D35" s="43">
        <f t="shared" si="0"/>
        <v>46</v>
      </c>
      <c r="E35" s="55"/>
      <c r="F35" s="55"/>
      <c r="G35" s="55">
        <f>G36</f>
        <v>46</v>
      </c>
    </row>
    <row r="36" spans="1:9" ht="23.25" customHeight="1">
      <c r="A36" s="18"/>
      <c r="B36" s="69" t="s">
        <v>49</v>
      </c>
      <c r="C36" s="36">
        <v>70</v>
      </c>
      <c r="D36" s="43">
        <f t="shared" si="0"/>
        <v>46</v>
      </c>
      <c r="E36" s="70"/>
      <c r="F36" s="70"/>
      <c r="G36" s="70">
        <f>45+1</f>
        <v>46</v>
      </c>
    </row>
    <row r="37" spans="1:9" ht="25.5" customHeight="1">
      <c r="A37" s="18"/>
      <c r="B37" s="71" t="s">
        <v>50</v>
      </c>
      <c r="C37" s="63" t="s">
        <v>51</v>
      </c>
      <c r="D37" s="43">
        <f t="shared" si="0"/>
        <v>-330</v>
      </c>
      <c r="E37" s="72"/>
      <c r="F37" s="72"/>
      <c r="G37" s="72">
        <f>G38</f>
        <v>-330</v>
      </c>
    </row>
    <row r="38" spans="1:9" ht="33.75" customHeight="1">
      <c r="A38" s="18"/>
      <c r="B38" s="73" t="s">
        <v>52</v>
      </c>
      <c r="C38" s="74" t="s">
        <v>53</v>
      </c>
      <c r="D38" s="43">
        <f t="shared" si="0"/>
        <v>-330</v>
      </c>
      <c r="E38" s="75"/>
      <c r="F38" s="75"/>
      <c r="G38" s="75">
        <f>G39</f>
        <v>-330</v>
      </c>
    </row>
    <row r="39" spans="1:9" ht="23.25" customHeight="1">
      <c r="A39" s="18"/>
      <c r="B39" s="53" t="s">
        <v>13</v>
      </c>
      <c r="C39" s="51"/>
      <c r="D39" s="43">
        <f t="shared" si="0"/>
        <v>-330</v>
      </c>
      <c r="E39" s="70"/>
      <c r="F39" s="70"/>
      <c r="G39" s="76">
        <f>G40</f>
        <v>-330</v>
      </c>
      <c r="H39" s="40">
        <f>G39</f>
        <v>-330</v>
      </c>
    </row>
    <row r="40" spans="1:9" ht="23.25" customHeight="1">
      <c r="A40" s="18"/>
      <c r="B40" s="56" t="s">
        <v>54</v>
      </c>
      <c r="C40" s="51" t="s">
        <v>55</v>
      </c>
      <c r="D40" s="43">
        <f t="shared" si="0"/>
        <v>-330</v>
      </c>
      <c r="E40" s="70"/>
      <c r="F40" s="70"/>
      <c r="G40" s="70">
        <f>G41</f>
        <v>-330</v>
      </c>
    </row>
    <row r="41" spans="1:9" ht="23.25" customHeight="1">
      <c r="A41" s="18"/>
      <c r="B41" s="56" t="s">
        <v>56</v>
      </c>
      <c r="C41" s="51">
        <v>10</v>
      </c>
      <c r="D41" s="43">
        <f t="shared" si="0"/>
        <v>-330</v>
      </c>
      <c r="E41" s="70"/>
      <c r="F41" s="70"/>
      <c r="G41" s="70">
        <v>-330</v>
      </c>
    </row>
    <row r="42" spans="1:9" ht="23.25" customHeight="1">
      <c r="A42" s="18"/>
      <c r="B42" s="62" t="s">
        <v>57</v>
      </c>
      <c r="C42" s="63">
        <v>60.02</v>
      </c>
      <c r="D42" s="43">
        <f t="shared" si="0"/>
        <v>-55</v>
      </c>
      <c r="E42" s="72"/>
      <c r="F42" s="72"/>
      <c r="G42" s="72">
        <f>G43</f>
        <v>-55</v>
      </c>
      <c r="H42" s="40">
        <f>G44</f>
        <v>-55</v>
      </c>
    </row>
    <row r="43" spans="1:9" ht="32.25" customHeight="1">
      <c r="A43" s="18"/>
      <c r="B43" s="73" t="s">
        <v>58</v>
      </c>
      <c r="C43" s="74" t="s">
        <v>59</v>
      </c>
      <c r="D43" s="43">
        <f t="shared" si="0"/>
        <v>-55</v>
      </c>
      <c r="E43" s="70"/>
      <c r="F43" s="70"/>
      <c r="G43" s="75">
        <f>G44</f>
        <v>-55</v>
      </c>
    </row>
    <row r="44" spans="1:9" ht="23.25" customHeight="1">
      <c r="A44" s="18"/>
      <c r="B44" s="53" t="s">
        <v>13</v>
      </c>
      <c r="C44" s="48"/>
      <c r="D44" s="43">
        <f t="shared" si="0"/>
        <v>-55</v>
      </c>
      <c r="E44" s="70"/>
      <c r="F44" s="70"/>
      <c r="G44" s="76">
        <f>G45</f>
        <v>-55</v>
      </c>
    </row>
    <row r="45" spans="1:9" ht="23.25" customHeight="1">
      <c r="A45" s="18"/>
      <c r="B45" s="65" t="s">
        <v>48</v>
      </c>
      <c r="C45" s="66">
        <v>20</v>
      </c>
      <c r="D45" s="43">
        <f t="shared" si="0"/>
        <v>-55</v>
      </c>
      <c r="E45" s="70"/>
      <c r="F45" s="70"/>
      <c r="G45" s="70">
        <v>-55</v>
      </c>
    </row>
    <row r="46" spans="1:9" ht="23.25" customHeight="1">
      <c r="A46" s="18"/>
      <c r="B46" s="62" t="s">
        <v>60</v>
      </c>
      <c r="C46" s="63" t="s">
        <v>61</v>
      </c>
      <c r="D46" s="43">
        <f t="shared" si="0"/>
        <v>3897</v>
      </c>
      <c r="E46" s="64" t="e">
        <v>#REF!</v>
      </c>
      <c r="F46" s="64" t="e">
        <v>#REF!</v>
      </c>
      <c r="G46" s="64">
        <f>G47+G50+G53+G56+G62+G65</f>
        <v>3897</v>
      </c>
      <c r="I46" s="7">
        <f>3713-246+200+4+6</f>
        <v>3677</v>
      </c>
    </row>
    <row r="47" spans="1:9" ht="34.5" customHeight="1">
      <c r="A47" s="18"/>
      <c r="B47" s="73" t="s">
        <v>62</v>
      </c>
      <c r="C47" s="74" t="s">
        <v>63</v>
      </c>
      <c r="D47" s="43">
        <f t="shared" si="0"/>
        <v>-127</v>
      </c>
      <c r="E47" s="77">
        <v>0</v>
      </c>
      <c r="F47" s="77">
        <v>0</v>
      </c>
      <c r="G47" s="77">
        <v>-127</v>
      </c>
    </row>
    <row r="48" spans="1:9" ht="23.25" customHeight="1">
      <c r="A48" s="18"/>
      <c r="B48" s="53" t="s">
        <v>13</v>
      </c>
      <c r="C48" s="74"/>
      <c r="D48" s="43">
        <f t="shared" si="0"/>
        <v>0</v>
      </c>
      <c r="E48" s="49">
        <v>0</v>
      </c>
      <c r="F48" s="49">
        <v>0</v>
      </c>
      <c r="G48" s="49">
        <v>0</v>
      </c>
    </row>
    <row r="49" spans="1:7" ht="23.25" customHeight="1">
      <c r="A49" s="18"/>
      <c r="B49" s="78" t="s">
        <v>64</v>
      </c>
      <c r="C49" s="79" t="s">
        <v>65</v>
      </c>
      <c r="D49" s="43">
        <f t="shared" si="0"/>
        <v>-127</v>
      </c>
      <c r="E49" s="80"/>
      <c r="F49" s="80"/>
      <c r="G49" s="57">
        <v>-127</v>
      </c>
    </row>
    <row r="50" spans="1:7" ht="30" customHeight="1">
      <c r="A50" s="18"/>
      <c r="B50" s="73" t="s">
        <v>66</v>
      </c>
      <c r="C50" s="74" t="s">
        <v>63</v>
      </c>
      <c r="D50" s="43">
        <f t="shared" si="0"/>
        <v>-102</v>
      </c>
      <c r="E50" s="77"/>
      <c r="F50" s="77"/>
      <c r="G50" s="77">
        <v>-102</v>
      </c>
    </row>
    <row r="51" spans="1:7" ht="23.25" customHeight="1">
      <c r="A51" s="18"/>
      <c r="B51" s="53" t="s">
        <v>13</v>
      </c>
      <c r="C51" s="81" t="s">
        <v>65</v>
      </c>
      <c r="D51" s="43">
        <f t="shared" si="0"/>
        <v>-102</v>
      </c>
      <c r="E51" s="80"/>
      <c r="F51" s="80"/>
      <c r="G51" s="57">
        <v>-102</v>
      </c>
    </row>
    <row r="52" spans="1:7" ht="23.25" customHeight="1">
      <c r="A52" s="18"/>
      <c r="B52" s="82" t="s">
        <v>64</v>
      </c>
      <c r="C52" s="81" t="s">
        <v>65</v>
      </c>
      <c r="D52" s="43">
        <f t="shared" si="0"/>
        <v>0</v>
      </c>
      <c r="E52" s="80"/>
      <c r="F52" s="80"/>
      <c r="G52" s="57"/>
    </row>
    <row r="53" spans="1:7" ht="32.25" customHeight="1">
      <c r="A53" s="18"/>
      <c r="B53" s="73" t="s">
        <v>67</v>
      </c>
      <c r="C53" s="74" t="s">
        <v>63</v>
      </c>
      <c r="D53" s="43">
        <f t="shared" si="0"/>
        <v>-17</v>
      </c>
      <c r="E53" s="77"/>
      <c r="F53" s="77"/>
      <c r="G53" s="77">
        <v>-17</v>
      </c>
    </row>
    <row r="54" spans="1:7" ht="23.25" customHeight="1">
      <c r="A54" s="18"/>
      <c r="B54" s="53" t="s">
        <v>13</v>
      </c>
      <c r="C54" s="81" t="s">
        <v>65</v>
      </c>
      <c r="D54" s="43">
        <f t="shared" si="0"/>
        <v>-17</v>
      </c>
      <c r="E54" s="80"/>
      <c r="F54" s="80"/>
      <c r="G54" s="57">
        <v>-17</v>
      </c>
    </row>
    <row r="55" spans="1:7" ht="23.25" customHeight="1">
      <c r="A55" s="18"/>
      <c r="B55" s="82" t="s">
        <v>64</v>
      </c>
      <c r="C55" s="81" t="s">
        <v>65</v>
      </c>
      <c r="D55" s="43">
        <f t="shared" si="0"/>
        <v>0</v>
      </c>
      <c r="E55" s="80"/>
      <c r="F55" s="80"/>
      <c r="G55" s="57"/>
    </row>
    <row r="56" spans="1:7" ht="30" customHeight="1">
      <c r="A56" s="18"/>
      <c r="B56" s="73" t="s">
        <v>68</v>
      </c>
      <c r="C56" s="74" t="s">
        <v>63</v>
      </c>
      <c r="D56" s="43">
        <f t="shared" si="0"/>
        <v>226</v>
      </c>
      <c r="E56" s="77"/>
      <c r="F56" s="77"/>
      <c r="G56" s="77">
        <f>G57</f>
        <v>226</v>
      </c>
    </row>
    <row r="57" spans="1:7" ht="30" customHeight="1">
      <c r="A57" s="18"/>
      <c r="B57" s="82" t="s">
        <v>69</v>
      </c>
      <c r="C57" s="81" t="s">
        <v>70</v>
      </c>
      <c r="D57" s="43">
        <f t="shared" si="0"/>
        <v>226</v>
      </c>
      <c r="E57" s="75"/>
      <c r="F57" s="75"/>
      <c r="G57" s="75">
        <f>G58</f>
        <v>226</v>
      </c>
    </row>
    <row r="58" spans="1:7" ht="30" customHeight="1">
      <c r="A58" s="18"/>
      <c r="B58" s="61" t="s">
        <v>36</v>
      </c>
      <c r="C58" s="79"/>
      <c r="D58" s="43">
        <f t="shared" si="0"/>
        <v>226</v>
      </c>
      <c r="E58" s="80"/>
      <c r="F58" s="80"/>
      <c r="G58" s="57">
        <f>G59</f>
        <v>226</v>
      </c>
    </row>
    <row r="59" spans="1:7" ht="30" customHeight="1">
      <c r="A59" s="18"/>
      <c r="B59" s="83" t="s">
        <v>71</v>
      </c>
      <c r="C59" s="97" t="s">
        <v>72</v>
      </c>
      <c r="D59" s="43">
        <f t="shared" si="0"/>
        <v>226</v>
      </c>
      <c r="E59" s="80"/>
      <c r="F59" s="80"/>
      <c r="G59" s="57">
        <f>G60+G61</f>
        <v>226</v>
      </c>
    </row>
    <row r="60" spans="1:7" ht="23.25" customHeight="1">
      <c r="A60" s="18"/>
      <c r="B60" s="82" t="s">
        <v>73</v>
      </c>
      <c r="C60" s="79" t="s">
        <v>74</v>
      </c>
      <c r="D60" s="43">
        <f t="shared" si="0"/>
        <v>6</v>
      </c>
      <c r="E60" s="80"/>
      <c r="F60" s="80"/>
      <c r="G60" s="57">
        <v>6</v>
      </c>
    </row>
    <row r="61" spans="1:7" ht="21" customHeight="1">
      <c r="A61" s="18"/>
      <c r="B61" s="82" t="s">
        <v>75</v>
      </c>
      <c r="C61" s="79" t="s">
        <v>76</v>
      </c>
      <c r="D61" s="43">
        <f t="shared" si="0"/>
        <v>220</v>
      </c>
      <c r="E61" s="80"/>
      <c r="F61" s="80"/>
      <c r="G61" s="57">
        <v>220</v>
      </c>
    </row>
    <row r="62" spans="1:7" ht="29.25" customHeight="1">
      <c r="A62" s="18"/>
      <c r="B62" s="73" t="s">
        <v>77</v>
      </c>
      <c r="C62" s="74" t="s">
        <v>78</v>
      </c>
      <c r="D62" s="43">
        <f t="shared" si="0"/>
        <v>3713</v>
      </c>
      <c r="E62" s="77"/>
      <c r="F62" s="77"/>
      <c r="G62" s="77">
        <v>3713</v>
      </c>
    </row>
    <row r="63" spans="1:7" ht="23.25" customHeight="1">
      <c r="A63" s="18"/>
      <c r="B63" s="53" t="s">
        <v>13</v>
      </c>
      <c r="C63" s="79"/>
      <c r="D63" s="43">
        <f t="shared" si="0"/>
        <v>3713</v>
      </c>
      <c r="E63" s="80"/>
      <c r="F63" s="80"/>
      <c r="G63" s="57">
        <v>3713</v>
      </c>
    </row>
    <row r="64" spans="1:7" ht="23.25" customHeight="1">
      <c r="A64" s="18"/>
      <c r="B64" s="56" t="s">
        <v>79</v>
      </c>
      <c r="C64" s="51" t="s">
        <v>80</v>
      </c>
      <c r="D64" s="43">
        <f t="shared" si="0"/>
        <v>3713</v>
      </c>
      <c r="E64" s="80"/>
      <c r="F64" s="80"/>
      <c r="G64" s="57">
        <v>3713</v>
      </c>
    </row>
    <row r="65" spans="1:10" ht="30.75" customHeight="1">
      <c r="A65" s="18"/>
      <c r="B65" s="73" t="s">
        <v>81</v>
      </c>
      <c r="C65" s="74"/>
      <c r="D65" s="43">
        <f t="shared" si="0"/>
        <v>204</v>
      </c>
      <c r="E65" s="77"/>
      <c r="F65" s="77"/>
      <c r="G65" s="77">
        <f>G66</f>
        <v>204</v>
      </c>
    </row>
    <row r="66" spans="1:10" ht="30.75" customHeight="1">
      <c r="A66" s="18"/>
      <c r="B66" s="61" t="s">
        <v>36</v>
      </c>
      <c r="C66" s="79"/>
      <c r="D66" s="43">
        <f t="shared" si="0"/>
        <v>204</v>
      </c>
      <c r="E66" s="70"/>
      <c r="F66" s="70"/>
      <c r="G66" s="70">
        <f>G67</f>
        <v>204</v>
      </c>
    </row>
    <row r="67" spans="1:10" ht="30.75" customHeight="1">
      <c r="A67" s="18"/>
      <c r="B67" s="83" t="s">
        <v>71</v>
      </c>
      <c r="C67" s="97" t="s">
        <v>72</v>
      </c>
      <c r="D67" s="43">
        <f t="shared" si="0"/>
        <v>204</v>
      </c>
      <c r="E67" s="70"/>
      <c r="F67" s="70"/>
      <c r="G67" s="70">
        <f>G68+G69</f>
        <v>204</v>
      </c>
    </row>
    <row r="68" spans="1:10" ht="23.25" customHeight="1">
      <c r="A68" s="18"/>
      <c r="B68" s="78" t="s">
        <v>73</v>
      </c>
      <c r="C68" s="79" t="s">
        <v>74</v>
      </c>
      <c r="D68" s="43">
        <f t="shared" si="0"/>
        <v>4</v>
      </c>
      <c r="E68" s="70"/>
      <c r="F68" s="70"/>
      <c r="G68" s="70">
        <v>4</v>
      </c>
    </row>
    <row r="69" spans="1:10" ht="23.25" customHeight="1">
      <c r="A69" s="18"/>
      <c r="B69" s="78" t="s">
        <v>75</v>
      </c>
      <c r="C69" s="79" t="s">
        <v>76</v>
      </c>
      <c r="D69" s="43">
        <f t="shared" si="0"/>
        <v>200</v>
      </c>
      <c r="E69" s="70"/>
      <c r="F69" s="70"/>
      <c r="G69" s="70">
        <v>200</v>
      </c>
    </row>
    <row r="70" spans="1:10" ht="23.25" customHeight="1">
      <c r="A70" s="18"/>
      <c r="B70" s="62" t="s">
        <v>82</v>
      </c>
      <c r="C70" s="63">
        <v>66.02</v>
      </c>
      <c r="D70" s="43">
        <f t="shared" si="0"/>
        <v>8</v>
      </c>
      <c r="E70" s="64"/>
      <c r="F70" s="64"/>
      <c r="G70" s="64">
        <f>G71</f>
        <v>8</v>
      </c>
    </row>
    <row r="71" spans="1:10" ht="23.25" customHeight="1">
      <c r="A71" s="18"/>
      <c r="B71" s="84" t="s">
        <v>83</v>
      </c>
      <c r="C71" s="79" t="s">
        <v>84</v>
      </c>
      <c r="D71" s="43">
        <f t="shared" si="0"/>
        <v>8</v>
      </c>
      <c r="E71" s="70"/>
      <c r="F71" s="70"/>
      <c r="G71" s="70">
        <f>G73</f>
        <v>8</v>
      </c>
    </row>
    <row r="72" spans="1:10" ht="30.75" customHeight="1">
      <c r="A72" s="18"/>
      <c r="B72" s="85" t="s">
        <v>85</v>
      </c>
      <c r="C72" s="79" t="s">
        <v>84</v>
      </c>
      <c r="D72" s="43">
        <f t="shared" si="0"/>
        <v>8</v>
      </c>
      <c r="E72" s="70"/>
      <c r="F72" s="70"/>
      <c r="G72" s="70">
        <f>G73</f>
        <v>8</v>
      </c>
    </row>
    <row r="73" spans="1:10" ht="23.25" customHeight="1">
      <c r="A73" s="18"/>
      <c r="B73" s="84" t="s">
        <v>36</v>
      </c>
      <c r="C73" s="79"/>
      <c r="D73" s="43">
        <f t="shared" si="0"/>
        <v>8</v>
      </c>
      <c r="E73" s="70"/>
      <c r="F73" s="70"/>
      <c r="G73" s="70">
        <f>G74</f>
        <v>8</v>
      </c>
    </row>
    <row r="74" spans="1:10" ht="23.25" customHeight="1">
      <c r="A74" s="18"/>
      <c r="B74" s="65" t="s">
        <v>86</v>
      </c>
      <c r="C74" s="79" t="s">
        <v>87</v>
      </c>
      <c r="D74" s="43">
        <f t="shared" si="0"/>
        <v>8</v>
      </c>
      <c r="E74" s="70"/>
      <c r="F74" s="70"/>
      <c r="G74" s="70">
        <v>8</v>
      </c>
    </row>
    <row r="75" spans="1:10" ht="23.25" customHeight="1">
      <c r="A75" s="18"/>
      <c r="B75" s="71" t="s">
        <v>88</v>
      </c>
      <c r="C75" s="63" t="s">
        <v>89</v>
      </c>
      <c r="D75" s="43">
        <f t="shared" ref="D75:D138" si="4">G75</f>
        <v>3410.87</v>
      </c>
      <c r="E75" s="72"/>
      <c r="F75" s="72"/>
      <c r="G75" s="72">
        <f>G86+G76+G81+G93+G98+G101</f>
        <v>3410.87</v>
      </c>
      <c r="H75" s="40">
        <f>G77+G82+G94+G99+G102</f>
        <v>-978</v>
      </c>
      <c r="J75" s="7">
        <f>4388.87-978</f>
        <v>3410.87</v>
      </c>
    </row>
    <row r="76" spans="1:10" ht="32.25" customHeight="1">
      <c r="A76" s="18"/>
      <c r="B76" s="73" t="s">
        <v>90</v>
      </c>
      <c r="C76" s="81" t="s">
        <v>91</v>
      </c>
      <c r="D76" s="43">
        <f t="shared" si="4"/>
        <v>-384</v>
      </c>
      <c r="E76" s="70"/>
      <c r="F76" s="70"/>
      <c r="G76" s="75">
        <f>G77</f>
        <v>-384</v>
      </c>
    </row>
    <row r="77" spans="1:10" ht="23.25" customHeight="1">
      <c r="A77" s="18"/>
      <c r="B77" s="53" t="s">
        <v>13</v>
      </c>
      <c r="C77" s="51"/>
      <c r="D77" s="43">
        <f t="shared" si="4"/>
        <v>-384</v>
      </c>
      <c r="E77" s="70"/>
      <c r="F77" s="70"/>
      <c r="G77" s="76">
        <f>G78+G79+G80</f>
        <v>-384</v>
      </c>
    </row>
    <row r="78" spans="1:10" ht="23.25" customHeight="1">
      <c r="A78" s="18"/>
      <c r="B78" s="56" t="s">
        <v>92</v>
      </c>
      <c r="C78" s="51">
        <v>10</v>
      </c>
      <c r="D78" s="43">
        <f t="shared" si="4"/>
        <v>-350</v>
      </c>
      <c r="E78" s="70"/>
      <c r="F78" s="70"/>
      <c r="G78" s="57">
        <v>-350</v>
      </c>
    </row>
    <row r="79" spans="1:10" ht="23.25" customHeight="1">
      <c r="A79" s="18"/>
      <c r="B79" s="56" t="s">
        <v>93</v>
      </c>
      <c r="C79" s="51">
        <v>20</v>
      </c>
      <c r="D79" s="43">
        <f t="shared" si="4"/>
        <v>8.2000000000000028</v>
      </c>
      <c r="E79" s="70"/>
      <c r="F79" s="70"/>
      <c r="G79" s="57">
        <f>-34+42.2</f>
        <v>8.2000000000000028</v>
      </c>
    </row>
    <row r="80" spans="1:10" ht="30" customHeight="1">
      <c r="A80" s="18"/>
      <c r="B80" s="37" t="s">
        <v>94</v>
      </c>
      <c r="C80" s="36" t="s">
        <v>95</v>
      </c>
      <c r="D80" s="43">
        <f t="shared" si="4"/>
        <v>-42.2</v>
      </c>
      <c r="E80" s="70"/>
      <c r="F80" s="70"/>
      <c r="G80" s="57">
        <v>-42.2</v>
      </c>
    </row>
    <row r="81" spans="1:7" ht="43.5" customHeight="1">
      <c r="A81" s="18"/>
      <c r="B81" s="73" t="s">
        <v>96</v>
      </c>
      <c r="C81" s="81" t="s">
        <v>97</v>
      </c>
      <c r="D81" s="43">
        <f t="shared" si="4"/>
        <v>-50</v>
      </c>
      <c r="E81" s="70"/>
      <c r="F81" s="70"/>
      <c r="G81" s="75">
        <f>G82</f>
        <v>-50</v>
      </c>
    </row>
    <row r="82" spans="1:7" ht="23.25" customHeight="1">
      <c r="A82" s="18"/>
      <c r="B82" s="53" t="s">
        <v>13</v>
      </c>
      <c r="C82" s="51"/>
      <c r="D82" s="43">
        <f t="shared" si="4"/>
        <v>-50</v>
      </c>
      <c r="E82" s="70"/>
      <c r="F82" s="70"/>
      <c r="G82" s="76">
        <f>G83</f>
        <v>-50</v>
      </c>
    </row>
    <row r="83" spans="1:7" ht="23.25" customHeight="1">
      <c r="A83" s="18"/>
      <c r="B83" s="56" t="s">
        <v>54</v>
      </c>
      <c r="C83" s="51" t="s">
        <v>55</v>
      </c>
      <c r="D83" s="43">
        <f t="shared" si="4"/>
        <v>-50</v>
      </c>
      <c r="E83" s="70"/>
      <c r="F83" s="70"/>
      <c r="G83" s="70">
        <f>G84+G85</f>
        <v>-50</v>
      </c>
    </row>
    <row r="84" spans="1:7" ht="23.25" customHeight="1">
      <c r="A84" s="18"/>
      <c r="B84" s="56" t="s">
        <v>56</v>
      </c>
      <c r="C84" s="51">
        <v>10</v>
      </c>
      <c r="D84" s="43">
        <f t="shared" si="4"/>
        <v>0</v>
      </c>
      <c r="E84" s="70"/>
      <c r="F84" s="70"/>
      <c r="G84" s="70">
        <v>0</v>
      </c>
    </row>
    <row r="85" spans="1:7" ht="23.25" customHeight="1">
      <c r="A85" s="18"/>
      <c r="B85" s="56" t="s">
        <v>98</v>
      </c>
      <c r="C85" s="51">
        <v>20</v>
      </c>
      <c r="D85" s="43">
        <f t="shared" si="4"/>
        <v>-50</v>
      </c>
      <c r="E85" s="70"/>
      <c r="F85" s="70"/>
      <c r="G85" s="70">
        <v>-50</v>
      </c>
    </row>
    <row r="86" spans="1:7" ht="23.25" customHeight="1">
      <c r="A86" s="18"/>
      <c r="B86" s="86" t="s">
        <v>99</v>
      </c>
      <c r="C86" s="81" t="s">
        <v>100</v>
      </c>
      <c r="D86" s="43">
        <f t="shared" si="4"/>
        <v>4388.87</v>
      </c>
      <c r="E86" s="70"/>
      <c r="F86" s="70"/>
      <c r="G86" s="70">
        <f>G87+G91</f>
        <v>4388.87</v>
      </c>
    </row>
    <row r="87" spans="1:7" ht="23.25" customHeight="1">
      <c r="A87" s="18"/>
      <c r="B87" s="53" t="s">
        <v>13</v>
      </c>
      <c r="C87" s="51"/>
      <c r="D87" s="43">
        <f t="shared" si="4"/>
        <v>750</v>
      </c>
      <c r="E87" s="70"/>
      <c r="F87" s="70"/>
      <c r="G87" s="70">
        <f>G88</f>
        <v>750</v>
      </c>
    </row>
    <row r="88" spans="1:7" ht="23.25" customHeight="1">
      <c r="A88" s="18"/>
      <c r="B88" s="56" t="s">
        <v>101</v>
      </c>
      <c r="C88" s="51" t="s">
        <v>55</v>
      </c>
      <c r="D88" s="43">
        <f t="shared" si="4"/>
        <v>750</v>
      </c>
      <c r="E88" s="70"/>
      <c r="F88" s="70"/>
      <c r="G88" s="70">
        <f>G89+G90</f>
        <v>750</v>
      </c>
    </row>
    <row r="89" spans="1:7" ht="23.25" customHeight="1">
      <c r="A89" s="18"/>
      <c r="B89" s="56" t="s">
        <v>92</v>
      </c>
      <c r="C89" s="51">
        <v>10</v>
      </c>
      <c r="D89" s="43">
        <f t="shared" si="4"/>
        <v>310</v>
      </c>
      <c r="E89" s="70"/>
      <c r="F89" s="70"/>
      <c r="G89" s="70">
        <v>310</v>
      </c>
    </row>
    <row r="90" spans="1:7" ht="23.25" customHeight="1">
      <c r="A90" s="18"/>
      <c r="B90" s="56" t="s">
        <v>93</v>
      </c>
      <c r="C90" s="51">
        <v>20</v>
      </c>
      <c r="D90" s="43">
        <f t="shared" si="4"/>
        <v>440</v>
      </c>
      <c r="E90" s="70"/>
      <c r="F90" s="70"/>
      <c r="G90" s="70">
        <v>440</v>
      </c>
    </row>
    <row r="91" spans="1:7" ht="23.25" customHeight="1">
      <c r="A91" s="18"/>
      <c r="B91" s="53" t="s">
        <v>36</v>
      </c>
      <c r="C91" s="51"/>
      <c r="D91" s="43">
        <f t="shared" si="4"/>
        <v>3638.87</v>
      </c>
      <c r="E91" s="70"/>
      <c r="F91" s="70"/>
      <c r="G91" s="70">
        <f>G92</f>
        <v>3638.87</v>
      </c>
    </row>
    <row r="92" spans="1:7" ht="23.25" customHeight="1">
      <c r="A92" s="18"/>
      <c r="B92" s="56" t="s">
        <v>102</v>
      </c>
      <c r="C92" s="51" t="s">
        <v>103</v>
      </c>
      <c r="D92" s="43">
        <f t="shared" si="4"/>
        <v>3638.87</v>
      </c>
      <c r="E92" s="70"/>
      <c r="F92" s="70"/>
      <c r="G92" s="70">
        <v>3638.87</v>
      </c>
    </row>
    <row r="93" spans="1:7" ht="23.25" customHeight="1">
      <c r="A93" s="18"/>
      <c r="B93" s="86" t="s">
        <v>104</v>
      </c>
      <c r="C93" s="74" t="s">
        <v>100</v>
      </c>
      <c r="D93" s="43">
        <f t="shared" si="4"/>
        <v>-120</v>
      </c>
      <c r="E93" s="77"/>
      <c r="F93" s="77"/>
      <c r="G93" s="77">
        <f>G94</f>
        <v>-120</v>
      </c>
    </row>
    <row r="94" spans="1:7" ht="23.25" customHeight="1">
      <c r="A94" s="18"/>
      <c r="B94" s="53" t="s">
        <v>13</v>
      </c>
      <c r="C94" s="51"/>
      <c r="D94" s="43">
        <f t="shared" si="4"/>
        <v>-120</v>
      </c>
      <c r="E94" s="70"/>
      <c r="F94" s="70"/>
      <c r="G94" s="87">
        <f>G95</f>
        <v>-120</v>
      </c>
    </row>
    <row r="95" spans="1:7" ht="23.25" customHeight="1">
      <c r="A95" s="18"/>
      <c r="B95" s="56" t="s">
        <v>54</v>
      </c>
      <c r="C95" s="51" t="s">
        <v>55</v>
      </c>
      <c r="D95" s="43">
        <f t="shared" si="4"/>
        <v>-120</v>
      </c>
      <c r="E95" s="70"/>
      <c r="F95" s="70"/>
      <c r="G95" s="70">
        <f>G96+G97</f>
        <v>-120</v>
      </c>
    </row>
    <row r="96" spans="1:7" ht="23.25" customHeight="1">
      <c r="A96" s="18"/>
      <c r="B96" s="56" t="s">
        <v>56</v>
      </c>
      <c r="C96" s="51">
        <v>10</v>
      </c>
      <c r="D96" s="43">
        <f t="shared" si="4"/>
        <v>-80</v>
      </c>
      <c r="E96" s="70"/>
      <c r="F96" s="70"/>
      <c r="G96" s="70">
        <v>-80</v>
      </c>
    </row>
    <row r="97" spans="1:8" ht="23.25" customHeight="1">
      <c r="A97" s="18"/>
      <c r="B97" s="56" t="s">
        <v>98</v>
      </c>
      <c r="C97" s="51">
        <v>20</v>
      </c>
      <c r="D97" s="43">
        <f t="shared" si="4"/>
        <v>-40</v>
      </c>
      <c r="E97" s="70"/>
      <c r="F97" s="70"/>
      <c r="G97" s="70">
        <v>-40</v>
      </c>
    </row>
    <row r="98" spans="1:8" ht="23.25" customHeight="1">
      <c r="A98" s="18"/>
      <c r="B98" s="88" t="s">
        <v>105</v>
      </c>
      <c r="C98" s="89" t="s">
        <v>106</v>
      </c>
      <c r="D98" s="43">
        <f t="shared" si="4"/>
        <v>-54</v>
      </c>
      <c r="E98" s="70"/>
      <c r="F98" s="70"/>
      <c r="G98" s="75">
        <f>G99</f>
        <v>-54</v>
      </c>
    </row>
    <row r="99" spans="1:8" ht="23.25" customHeight="1">
      <c r="A99" s="18"/>
      <c r="B99" s="53" t="s">
        <v>13</v>
      </c>
      <c r="C99" s="51"/>
      <c r="D99" s="43">
        <f t="shared" si="4"/>
        <v>-54</v>
      </c>
      <c r="E99" s="70"/>
      <c r="F99" s="70"/>
      <c r="G99" s="87">
        <f>G100</f>
        <v>-54</v>
      </c>
    </row>
    <row r="100" spans="1:8" ht="30.75" customHeight="1">
      <c r="A100" s="18"/>
      <c r="B100" s="58" t="s">
        <v>107</v>
      </c>
      <c r="C100" s="51" t="s">
        <v>108</v>
      </c>
      <c r="D100" s="43">
        <f t="shared" si="4"/>
        <v>-54</v>
      </c>
      <c r="E100" s="70"/>
      <c r="F100" s="70"/>
      <c r="G100" s="70">
        <v>-54</v>
      </c>
    </row>
    <row r="101" spans="1:8" ht="23.25" customHeight="1">
      <c r="A101" s="18"/>
      <c r="B101" s="86" t="s">
        <v>109</v>
      </c>
      <c r="C101" s="81" t="s">
        <v>110</v>
      </c>
      <c r="D101" s="43">
        <f t="shared" si="4"/>
        <v>-370</v>
      </c>
      <c r="E101" s="70"/>
      <c r="F101" s="70"/>
      <c r="G101" s="75">
        <f>G102</f>
        <v>-370</v>
      </c>
    </row>
    <row r="102" spans="1:8" ht="23.25" customHeight="1">
      <c r="A102" s="18"/>
      <c r="B102" s="53" t="s">
        <v>13</v>
      </c>
      <c r="C102" s="81"/>
      <c r="D102" s="43">
        <f t="shared" si="4"/>
        <v>-370</v>
      </c>
      <c r="E102" s="70"/>
      <c r="F102" s="70"/>
      <c r="G102" s="87">
        <f>G103+G104</f>
        <v>-370</v>
      </c>
    </row>
    <row r="103" spans="1:8" ht="23.25" customHeight="1">
      <c r="A103" s="18"/>
      <c r="B103" s="35" t="s">
        <v>111</v>
      </c>
      <c r="C103" s="81"/>
      <c r="D103" s="43">
        <f t="shared" si="4"/>
        <v>-159</v>
      </c>
      <c r="E103" s="70"/>
      <c r="F103" s="70"/>
      <c r="G103" s="70">
        <v>-159</v>
      </c>
    </row>
    <row r="104" spans="1:8" ht="23.25" customHeight="1">
      <c r="A104" s="18"/>
      <c r="B104" s="56" t="s">
        <v>112</v>
      </c>
      <c r="C104" s="51" t="s">
        <v>113</v>
      </c>
      <c r="D104" s="43">
        <f t="shared" si="4"/>
        <v>-211</v>
      </c>
      <c r="E104" s="70"/>
      <c r="F104" s="70"/>
      <c r="G104" s="70">
        <v>-211</v>
      </c>
    </row>
    <row r="105" spans="1:8" ht="23.25" customHeight="1">
      <c r="A105" s="18"/>
      <c r="B105" s="62" t="s">
        <v>114</v>
      </c>
      <c r="C105" s="63" t="s">
        <v>115</v>
      </c>
      <c r="D105" s="43">
        <f t="shared" si="4"/>
        <v>726</v>
      </c>
      <c r="E105" s="72"/>
      <c r="F105" s="72"/>
      <c r="G105" s="72">
        <f>G106+G111+G115+G121+G137</f>
        <v>726</v>
      </c>
      <c r="H105" s="7">
        <f>502-680+900</f>
        <v>722</v>
      </c>
    </row>
    <row r="106" spans="1:8" ht="53.25" customHeight="1">
      <c r="A106" s="18"/>
      <c r="B106" s="31" t="s">
        <v>116</v>
      </c>
      <c r="C106" s="32" t="s">
        <v>117</v>
      </c>
      <c r="D106" s="43">
        <f t="shared" si="4"/>
        <v>39.03</v>
      </c>
      <c r="E106" s="70"/>
      <c r="F106" s="70"/>
      <c r="G106" s="70">
        <f>G107</f>
        <v>39.03</v>
      </c>
    </row>
    <row r="107" spans="1:8" ht="20.25" customHeight="1">
      <c r="A107" s="18"/>
      <c r="B107" s="33" t="s">
        <v>13</v>
      </c>
      <c r="C107" s="34"/>
      <c r="D107" s="43">
        <f t="shared" si="4"/>
        <v>39.03</v>
      </c>
      <c r="E107" s="70"/>
      <c r="F107" s="70"/>
      <c r="G107" s="70">
        <f>G109+G110+G108</f>
        <v>39.03</v>
      </c>
    </row>
    <row r="108" spans="1:8" ht="20.25" hidden="1" customHeight="1">
      <c r="A108" s="18"/>
      <c r="B108" s="33" t="s">
        <v>118</v>
      </c>
      <c r="C108" s="34">
        <v>10</v>
      </c>
      <c r="D108" s="43">
        <f t="shared" si="4"/>
        <v>0</v>
      </c>
      <c r="E108" s="70"/>
      <c r="F108" s="70"/>
      <c r="G108" s="70"/>
    </row>
    <row r="109" spans="1:8" ht="17.25" customHeight="1">
      <c r="A109" s="18"/>
      <c r="B109" s="35" t="s">
        <v>111</v>
      </c>
      <c r="C109" s="36">
        <v>20</v>
      </c>
      <c r="D109" s="43">
        <f t="shared" si="4"/>
        <v>57</v>
      </c>
      <c r="E109" s="70"/>
      <c r="F109" s="70"/>
      <c r="G109" s="70">
        <v>57</v>
      </c>
    </row>
    <row r="110" spans="1:8" ht="32.25" customHeight="1">
      <c r="A110" s="18"/>
      <c r="B110" s="37" t="s">
        <v>94</v>
      </c>
      <c r="C110" s="36" t="s">
        <v>95</v>
      </c>
      <c r="D110" s="43">
        <f t="shared" si="4"/>
        <v>-17.97</v>
      </c>
      <c r="E110" s="70"/>
      <c r="F110" s="70"/>
      <c r="G110" s="70">
        <v>-17.97</v>
      </c>
    </row>
    <row r="111" spans="1:8" ht="62.25" customHeight="1">
      <c r="A111" s="18"/>
      <c r="B111" s="31" t="s">
        <v>119</v>
      </c>
      <c r="C111" s="32" t="s">
        <v>120</v>
      </c>
      <c r="D111" s="43">
        <f t="shared" si="4"/>
        <v>69.22999999999999</v>
      </c>
      <c r="E111" s="70"/>
      <c r="F111" s="70"/>
      <c r="G111" s="70">
        <f>G112</f>
        <v>69.22999999999999</v>
      </c>
    </row>
    <row r="112" spans="1:8" ht="18.75" customHeight="1">
      <c r="A112" s="18"/>
      <c r="B112" s="33" t="s">
        <v>13</v>
      </c>
      <c r="C112" s="34"/>
      <c r="D112" s="43">
        <f t="shared" si="4"/>
        <v>69.22999999999999</v>
      </c>
      <c r="E112" s="70"/>
      <c r="F112" s="70"/>
      <c r="G112" s="70">
        <f>G113+G114</f>
        <v>69.22999999999999</v>
      </c>
    </row>
    <row r="113" spans="1:8" ht="18.75" customHeight="1">
      <c r="A113" s="18"/>
      <c r="B113" s="35" t="s">
        <v>111</v>
      </c>
      <c r="C113" s="36">
        <v>20</v>
      </c>
      <c r="D113" s="43">
        <f t="shared" si="4"/>
        <v>168.41</v>
      </c>
      <c r="E113" s="70"/>
      <c r="F113" s="70"/>
      <c r="G113" s="70">
        <v>168.41</v>
      </c>
    </row>
    <row r="114" spans="1:8" ht="27.75" customHeight="1">
      <c r="A114" s="18"/>
      <c r="B114" s="37" t="s">
        <v>94</v>
      </c>
      <c r="C114" s="36" t="s">
        <v>95</v>
      </c>
      <c r="D114" s="43">
        <f t="shared" si="4"/>
        <v>-99.18</v>
      </c>
      <c r="E114" s="70"/>
      <c r="F114" s="70"/>
      <c r="G114" s="70">
        <v>-99.18</v>
      </c>
    </row>
    <row r="115" spans="1:8" ht="60.75" customHeight="1">
      <c r="A115" s="18"/>
      <c r="B115" s="31" t="s">
        <v>121</v>
      </c>
      <c r="C115" s="32" t="s">
        <v>122</v>
      </c>
      <c r="D115" s="43">
        <f t="shared" si="4"/>
        <v>397.74</v>
      </c>
      <c r="E115" s="70"/>
      <c r="F115" s="70"/>
      <c r="G115" s="70">
        <f>G116</f>
        <v>397.74</v>
      </c>
    </row>
    <row r="116" spans="1:8" ht="23.25" customHeight="1">
      <c r="A116" s="18"/>
      <c r="B116" s="33" t="s">
        <v>13</v>
      </c>
      <c r="C116" s="34"/>
      <c r="D116" s="43">
        <f t="shared" si="4"/>
        <v>397.74</v>
      </c>
      <c r="E116" s="70"/>
      <c r="F116" s="70"/>
      <c r="G116" s="70">
        <f>G117+G118+G120+G119</f>
        <v>397.74</v>
      </c>
    </row>
    <row r="117" spans="1:8" ht="23.25" customHeight="1">
      <c r="A117" s="18"/>
      <c r="B117" s="33" t="s">
        <v>118</v>
      </c>
      <c r="C117" s="34">
        <v>10</v>
      </c>
      <c r="D117" s="43">
        <f t="shared" si="4"/>
        <v>502</v>
      </c>
      <c r="E117" s="70"/>
      <c r="F117" s="70"/>
      <c r="G117" s="70">
        <v>502</v>
      </c>
    </row>
    <row r="118" spans="1:8" ht="25.5" customHeight="1">
      <c r="A118" s="18"/>
      <c r="B118" s="35" t="s">
        <v>111</v>
      </c>
      <c r="C118" s="36">
        <v>20</v>
      </c>
      <c r="D118" s="43">
        <f t="shared" si="4"/>
        <v>44.1</v>
      </c>
      <c r="E118" s="70"/>
      <c r="F118" s="70"/>
      <c r="G118" s="70">
        <v>44.1</v>
      </c>
    </row>
    <row r="119" spans="1:8" ht="21" customHeight="1">
      <c r="A119" s="18"/>
      <c r="B119" s="56" t="s">
        <v>64</v>
      </c>
      <c r="C119" s="51" t="s">
        <v>123</v>
      </c>
      <c r="D119" s="43">
        <f t="shared" si="4"/>
        <v>4</v>
      </c>
      <c r="E119" s="70"/>
      <c r="F119" s="70"/>
      <c r="G119" s="70">
        <v>4</v>
      </c>
    </row>
    <row r="120" spans="1:8" ht="30" customHeight="1">
      <c r="A120" s="18"/>
      <c r="B120" s="37" t="s">
        <v>94</v>
      </c>
      <c r="C120" s="36" t="s">
        <v>95</v>
      </c>
      <c r="D120" s="43">
        <f t="shared" si="4"/>
        <v>-152.36000000000001</v>
      </c>
      <c r="E120" s="70"/>
      <c r="F120" s="70"/>
      <c r="G120" s="70">
        <v>-152.36000000000001</v>
      </c>
    </row>
    <row r="121" spans="1:8" ht="18.75" customHeight="1">
      <c r="A121" s="18"/>
      <c r="B121" s="73" t="s">
        <v>124</v>
      </c>
      <c r="C121" s="38"/>
      <c r="D121" s="43">
        <f t="shared" si="4"/>
        <v>-680</v>
      </c>
      <c r="E121" s="75"/>
      <c r="F121" s="75"/>
      <c r="G121" s="75">
        <f>G122+G127+G132</f>
        <v>-680</v>
      </c>
      <c r="H121" s="40">
        <f>G123+G128+G133</f>
        <v>-680</v>
      </c>
    </row>
    <row r="122" spans="1:8" ht="31.5" customHeight="1">
      <c r="A122" s="18"/>
      <c r="B122" s="73" t="s">
        <v>125</v>
      </c>
      <c r="C122" s="81" t="s">
        <v>126</v>
      </c>
      <c r="D122" s="43">
        <f t="shared" si="4"/>
        <v>-430</v>
      </c>
      <c r="E122" s="75"/>
      <c r="F122" s="75"/>
      <c r="G122" s="75">
        <f>G123</f>
        <v>-430</v>
      </c>
    </row>
    <row r="123" spans="1:8" ht="18.75" customHeight="1">
      <c r="A123" s="18"/>
      <c r="B123" s="53" t="s">
        <v>13</v>
      </c>
      <c r="C123" s="51"/>
      <c r="D123" s="43">
        <f t="shared" si="4"/>
        <v>-430</v>
      </c>
      <c r="E123" s="70"/>
      <c r="F123" s="70"/>
      <c r="G123" s="76">
        <f>G124</f>
        <v>-430</v>
      </c>
    </row>
    <row r="124" spans="1:8" ht="18.75" customHeight="1">
      <c r="A124" s="18"/>
      <c r="B124" s="56" t="s">
        <v>127</v>
      </c>
      <c r="C124" s="51" t="s">
        <v>128</v>
      </c>
      <c r="D124" s="43">
        <f t="shared" si="4"/>
        <v>-430</v>
      </c>
      <c r="E124" s="70"/>
      <c r="F124" s="70"/>
      <c r="G124" s="70">
        <f>G125+G126</f>
        <v>-430</v>
      </c>
    </row>
    <row r="125" spans="1:8" ht="18" customHeight="1">
      <c r="A125" s="18"/>
      <c r="B125" s="56" t="s">
        <v>129</v>
      </c>
      <c r="C125" s="51">
        <v>10</v>
      </c>
      <c r="D125" s="43">
        <f t="shared" si="4"/>
        <v>-430</v>
      </c>
      <c r="E125" s="70"/>
      <c r="F125" s="70"/>
      <c r="G125" s="70">
        <v>-430</v>
      </c>
    </row>
    <row r="126" spans="1:8" ht="18.75" hidden="1" customHeight="1">
      <c r="A126" s="18"/>
      <c r="B126" s="56" t="s">
        <v>130</v>
      </c>
      <c r="C126" s="51">
        <v>20</v>
      </c>
      <c r="D126" s="43">
        <f t="shared" si="4"/>
        <v>0</v>
      </c>
      <c r="E126" s="70"/>
      <c r="F126" s="70"/>
      <c r="G126" s="70"/>
    </row>
    <row r="127" spans="1:8" ht="33" customHeight="1">
      <c r="A127" s="18"/>
      <c r="B127" s="73" t="s">
        <v>131</v>
      </c>
      <c r="C127" s="81" t="s">
        <v>126</v>
      </c>
      <c r="D127" s="43">
        <f t="shared" si="4"/>
        <v>-50</v>
      </c>
      <c r="E127" s="75"/>
      <c r="F127" s="75"/>
      <c r="G127" s="75">
        <f>G128</f>
        <v>-50</v>
      </c>
    </row>
    <row r="128" spans="1:8" ht="18.75" customHeight="1">
      <c r="A128" s="18"/>
      <c r="B128" s="53" t="s">
        <v>13</v>
      </c>
      <c r="C128" s="51"/>
      <c r="D128" s="43">
        <f t="shared" si="4"/>
        <v>-50</v>
      </c>
      <c r="E128" s="70"/>
      <c r="F128" s="70"/>
      <c r="G128" s="76">
        <f>G129</f>
        <v>-50</v>
      </c>
    </row>
    <row r="129" spans="1:13" ht="18.75" customHeight="1">
      <c r="A129" s="18"/>
      <c r="B129" s="56" t="s">
        <v>127</v>
      </c>
      <c r="C129" s="51" t="s">
        <v>128</v>
      </c>
      <c r="D129" s="43">
        <f t="shared" si="4"/>
        <v>-50</v>
      </c>
      <c r="E129" s="70"/>
      <c r="F129" s="70"/>
      <c r="G129" s="70">
        <f>G130+G131</f>
        <v>-50</v>
      </c>
    </row>
    <row r="130" spans="1:13" ht="18.75" customHeight="1">
      <c r="A130" s="18"/>
      <c r="B130" s="56" t="s">
        <v>129</v>
      </c>
      <c r="C130" s="51">
        <v>10</v>
      </c>
      <c r="D130" s="43">
        <f t="shared" si="4"/>
        <v>-50</v>
      </c>
      <c r="E130" s="70"/>
      <c r="F130" s="70"/>
      <c r="G130" s="70">
        <v>-50</v>
      </c>
    </row>
    <row r="131" spans="1:13" ht="0.75" customHeight="1">
      <c r="A131" s="18"/>
      <c r="B131" s="56" t="s">
        <v>130</v>
      </c>
      <c r="C131" s="51">
        <v>20</v>
      </c>
      <c r="D131" s="43">
        <f t="shared" si="4"/>
        <v>0</v>
      </c>
      <c r="E131" s="70"/>
      <c r="F131" s="70"/>
      <c r="G131" s="70"/>
    </row>
    <row r="132" spans="1:13" ht="18.75" customHeight="1">
      <c r="A132" s="18"/>
      <c r="B132" s="73" t="s">
        <v>132</v>
      </c>
      <c r="C132" s="81" t="s">
        <v>126</v>
      </c>
      <c r="D132" s="43">
        <f t="shared" si="4"/>
        <v>-200</v>
      </c>
      <c r="E132" s="75"/>
      <c r="F132" s="75"/>
      <c r="G132" s="75">
        <f>G133</f>
        <v>-200</v>
      </c>
    </row>
    <row r="133" spans="1:13" ht="18.75" customHeight="1">
      <c r="A133" s="18"/>
      <c r="B133" s="53" t="s">
        <v>13</v>
      </c>
      <c r="C133" s="51"/>
      <c r="D133" s="43">
        <f t="shared" si="4"/>
        <v>-200</v>
      </c>
      <c r="E133" s="70"/>
      <c r="F133" s="70"/>
      <c r="G133" s="76">
        <f>G134</f>
        <v>-200</v>
      </c>
    </row>
    <row r="134" spans="1:13" ht="18.75" customHeight="1">
      <c r="A134" s="18"/>
      <c r="B134" s="56" t="s">
        <v>127</v>
      </c>
      <c r="C134" s="51" t="s">
        <v>128</v>
      </c>
      <c r="D134" s="43">
        <f t="shared" si="4"/>
        <v>-200</v>
      </c>
      <c r="E134" s="70"/>
      <c r="F134" s="70"/>
      <c r="G134" s="70">
        <f>G135</f>
        <v>-200</v>
      </c>
    </row>
    <row r="135" spans="1:13" ht="18.75" customHeight="1">
      <c r="A135" s="18"/>
      <c r="B135" s="56" t="s">
        <v>129</v>
      </c>
      <c r="C135" s="51">
        <v>10</v>
      </c>
      <c r="D135" s="43">
        <f t="shared" si="4"/>
        <v>-200</v>
      </c>
      <c r="E135" s="70"/>
      <c r="F135" s="70"/>
      <c r="G135" s="70">
        <v>-200</v>
      </c>
    </row>
    <row r="136" spans="1:13" ht="0.75" customHeight="1">
      <c r="A136" s="18"/>
      <c r="B136" s="56" t="s">
        <v>130</v>
      </c>
      <c r="C136" s="51">
        <v>20</v>
      </c>
      <c r="D136" s="43">
        <f t="shared" si="4"/>
        <v>0</v>
      </c>
      <c r="E136" s="70"/>
      <c r="F136" s="70"/>
      <c r="G136" s="70"/>
    </row>
    <row r="137" spans="1:13" ht="24" customHeight="1">
      <c r="A137" s="18"/>
      <c r="B137" s="86" t="s">
        <v>133</v>
      </c>
      <c r="C137" s="74" t="s">
        <v>122</v>
      </c>
      <c r="D137" s="43">
        <f t="shared" si="4"/>
        <v>900</v>
      </c>
      <c r="E137" s="70"/>
      <c r="F137" s="70"/>
      <c r="G137" s="70">
        <f>G138</f>
        <v>900</v>
      </c>
    </row>
    <row r="138" spans="1:13" ht="23.25" customHeight="1">
      <c r="A138" s="18"/>
      <c r="B138" s="53" t="s">
        <v>13</v>
      </c>
      <c r="C138" s="48"/>
      <c r="D138" s="43">
        <f t="shared" si="4"/>
        <v>900</v>
      </c>
      <c r="E138" s="70"/>
      <c r="F138" s="70"/>
      <c r="G138" s="70">
        <f>G139+G140</f>
        <v>900</v>
      </c>
    </row>
    <row r="139" spans="1:13" ht="17.25" customHeight="1">
      <c r="A139" s="18"/>
      <c r="B139" s="56" t="s">
        <v>64</v>
      </c>
      <c r="C139" s="51" t="s">
        <v>123</v>
      </c>
      <c r="D139" s="43">
        <f t="shared" ref="D139:D154" si="5">G139</f>
        <v>0</v>
      </c>
      <c r="E139" s="70"/>
      <c r="F139" s="70"/>
      <c r="G139" s="70">
        <v>0</v>
      </c>
      <c r="M139" s="30"/>
    </row>
    <row r="140" spans="1:13" ht="20.25" customHeight="1">
      <c r="A140" s="18"/>
      <c r="B140" s="56" t="s">
        <v>134</v>
      </c>
      <c r="C140" s="51" t="s">
        <v>80</v>
      </c>
      <c r="D140" s="43">
        <f t="shared" si="5"/>
        <v>900</v>
      </c>
      <c r="E140" s="70"/>
      <c r="F140" s="70"/>
      <c r="G140" s="70">
        <v>900</v>
      </c>
    </row>
    <row r="141" spans="1:13" ht="23.25" customHeight="1">
      <c r="A141" s="18"/>
      <c r="B141" s="62" t="s">
        <v>135</v>
      </c>
      <c r="C141" s="63" t="s">
        <v>136</v>
      </c>
      <c r="D141" s="43">
        <f t="shared" si="5"/>
        <v>0</v>
      </c>
      <c r="E141" s="72"/>
      <c r="F141" s="72"/>
      <c r="G141" s="72">
        <f>G142+G146</f>
        <v>0</v>
      </c>
    </row>
    <row r="142" spans="1:13" ht="45.75" customHeight="1">
      <c r="A142" s="18"/>
      <c r="B142" s="73" t="s">
        <v>137</v>
      </c>
      <c r="C142" s="74" t="s">
        <v>138</v>
      </c>
      <c r="D142" s="43">
        <f t="shared" si="5"/>
        <v>-487</v>
      </c>
      <c r="E142" s="70"/>
      <c r="F142" s="70"/>
      <c r="G142" s="70">
        <f>G143</f>
        <v>-487</v>
      </c>
    </row>
    <row r="143" spans="1:13" ht="23.25" customHeight="1">
      <c r="A143" s="18"/>
      <c r="B143" s="53" t="s">
        <v>36</v>
      </c>
      <c r="C143" s="51"/>
      <c r="D143" s="43">
        <f t="shared" si="5"/>
        <v>-487</v>
      </c>
      <c r="E143" s="70"/>
      <c r="F143" s="70"/>
      <c r="G143" s="70">
        <f>G144</f>
        <v>-487</v>
      </c>
    </row>
    <row r="144" spans="1:13" ht="18.75" customHeight="1">
      <c r="A144" s="18"/>
      <c r="B144" s="58" t="s">
        <v>139</v>
      </c>
      <c r="C144" s="98" t="s">
        <v>140</v>
      </c>
      <c r="D144" s="43">
        <f t="shared" si="5"/>
        <v>-487</v>
      </c>
      <c r="E144" s="70"/>
      <c r="F144" s="70"/>
      <c r="G144" s="70">
        <f>G145</f>
        <v>-487</v>
      </c>
    </row>
    <row r="145" spans="1:8" ht="17.25" customHeight="1">
      <c r="A145" s="18"/>
      <c r="B145" s="56" t="s">
        <v>141</v>
      </c>
      <c r="C145" s="51" t="s">
        <v>142</v>
      </c>
      <c r="D145" s="43">
        <f t="shared" si="5"/>
        <v>-487</v>
      </c>
      <c r="E145" s="70"/>
      <c r="F145" s="70"/>
      <c r="G145" s="70">
        <v>-487</v>
      </c>
    </row>
    <row r="146" spans="1:8" ht="29.25" customHeight="1">
      <c r="A146" s="18"/>
      <c r="B146" s="73" t="s">
        <v>143</v>
      </c>
      <c r="C146" s="74" t="s">
        <v>138</v>
      </c>
      <c r="D146" s="43">
        <f t="shared" si="5"/>
        <v>487</v>
      </c>
      <c r="E146" s="70"/>
      <c r="F146" s="70"/>
      <c r="G146" s="70">
        <f>G147</f>
        <v>487</v>
      </c>
    </row>
    <row r="147" spans="1:8" ht="23.25" customHeight="1">
      <c r="A147" s="18"/>
      <c r="B147" s="53" t="s">
        <v>36</v>
      </c>
      <c r="C147" s="51"/>
      <c r="D147" s="43">
        <f t="shared" si="5"/>
        <v>487</v>
      </c>
      <c r="E147" s="70"/>
      <c r="F147" s="70"/>
      <c r="G147" s="70">
        <f>G148</f>
        <v>487</v>
      </c>
    </row>
    <row r="148" spans="1:8" ht="29.25" customHeight="1">
      <c r="A148" s="18"/>
      <c r="B148" s="83" t="s">
        <v>144</v>
      </c>
      <c r="C148" s="83" t="s">
        <v>145</v>
      </c>
      <c r="D148" s="43">
        <f t="shared" si="5"/>
        <v>487</v>
      </c>
      <c r="E148" s="70"/>
      <c r="F148" s="70"/>
      <c r="G148" s="70">
        <f>G149</f>
        <v>487</v>
      </c>
    </row>
    <row r="149" spans="1:8" ht="23.25" customHeight="1">
      <c r="A149" s="18"/>
      <c r="B149" s="99" t="s">
        <v>146</v>
      </c>
      <c r="C149" s="100" t="s">
        <v>147</v>
      </c>
      <c r="D149" s="43">
        <f t="shared" si="5"/>
        <v>487</v>
      </c>
      <c r="E149" s="70"/>
      <c r="F149" s="70"/>
      <c r="G149" s="70">
        <v>487</v>
      </c>
    </row>
    <row r="150" spans="1:8" ht="23.25" customHeight="1">
      <c r="A150" s="18"/>
      <c r="B150" s="62" t="s">
        <v>148</v>
      </c>
      <c r="C150" s="63" t="s">
        <v>149</v>
      </c>
      <c r="D150" s="43">
        <f t="shared" si="5"/>
        <v>2143</v>
      </c>
      <c r="E150" s="64">
        <f t="shared" ref="E150:G150" si="6">E151</f>
        <v>0</v>
      </c>
      <c r="F150" s="64">
        <f t="shared" si="6"/>
        <v>0</v>
      </c>
      <c r="G150" s="64">
        <f t="shared" si="6"/>
        <v>2143</v>
      </c>
    </row>
    <row r="151" spans="1:8" ht="23.25" customHeight="1">
      <c r="A151" s="18"/>
      <c r="B151" s="53" t="s">
        <v>150</v>
      </c>
      <c r="C151" s="48" t="s">
        <v>151</v>
      </c>
      <c r="D151" s="43">
        <f t="shared" si="5"/>
        <v>2143</v>
      </c>
      <c r="E151" s="43">
        <f t="shared" ref="E151:G151" si="7">E152</f>
        <v>0</v>
      </c>
      <c r="F151" s="43">
        <f t="shared" si="7"/>
        <v>0</v>
      </c>
      <c r="G151" s="43">
        <f t="shared" si="7"/>
        <v>2143</v>
      </c>
    </row>
    <row r="152" spans="1:8" ht="23.25" customHeight="1">
      <c r="A152" s="18"/>
      <c r="B152" s="53" t="s">
        <v>13</v>
      </c>
      <c r="C152" s="36"/>
      <c r="D152" s="43">
        <f t="shared" si="5"/>
        <v>2143</v>
      </c>
      <c r="E152" s="80">
        <f t="shared" ref="E152:G152" si="8">E153</f>
        <v>0</v>
      </c>
      <c r="F152" s="80">
        <f t="shared" si="8"/>
        <v>0</v>
      </c>
      <c r="G152" s="80">
        <f t="shared" si="8"/>
        <v>2143</v>
      </c>
    </row>
    <row r="153" spans="1:8" ht="23.25" customHeight="1">
      <c r="A153" s="18"/>
      <c r="B153" s="65" t="s">
        <v>48</v>
      </c>
      <c r="C153" s="66">
        <v>20</v>
      </c>
      <c r="D153" s="43">
        <f t="shared" si="5"/>
        <v>2143</v>
      </c>
      <c r="E153" s="70"/>
      <c r="F153" s="70"/>
      <c r="G153" s="70">
        <v>2143</v>
      </c>
      <c r="H153" s="7">
        <v>2143</v>
      </c>
    </row>
    <row r="154" spans="1:8" ht="22.5" customHeight="1">
      <c r="A154" s="19"/>
      <c r="B154" s="90" t="s">
        <v>152</v>
      </c>
      <c r="C154" s="91"/>
      <c r="D154" s="43">
        <f t="shared" si="5"/>
        <v>-64</v>
      </c>
      <c r="E154" s="92" t="e">
        <f>E10-E31</f>
        <v>#REF!</v>
      </c>
      <c r="F154" s="92" t="e">
        <f>F10-F31</f>
        <v>#REF!</v>
      </c>
      <c r="G154" s="92">
        <f>G10-G31</f>
        <v>-64</v>
      </c>
    </row>
    <row r="155" spans="1:8" ht="22.5" customHeight="1">
      <c r="A155" s="17"/>
      <c r="B155" s="24"/>
      <c r="C155" s="25"/>
      <c r="D155" s="27"/>
      <c r="E155" s="27"/>
      <c r="F155" s="27"/>
      <c r="G155" s="27"/>
    </row>
    <row r="156" spans="1:8" ht="24.75" customHeight="1">
      <c r="B156" s="62" t="s">
        <v>153</v>
      </c>
      <c r="C156" s="64">
        <f>C157</f>
        <v>64</v>
      </c>
      <c r="D156" s="27"/>
      <c r="E156" s="27"/>
      <c r="F156" s="27"/>
      <c r="G156" s="27"/>
    </row>
    <row r="157" spans="1:8" ht="20.25" customHeight="1">
      <c r="B157" s="62" t="s">
        <v>154</v>
      </c>
      <c r="C157" s="64">
        <f>C158+C163+C166</f>
        <v>64</v>
      </c>
      <c r="D157" s="27"/>
      <c r="E157" s="27"/>
      <c r="F157" s="27"/>
      <c r="G157" s="27"/>
    </row>
    <row r="158" spans="1:8" ht="20.25" customHeight="1">
      <c r="B158" s="62" t="s">
        <v>46</v>
      </c>
      <c r="C158" s="49">
        <f>C159</f>
        <v>46</v>
      </c>
      <c r="D158" s="27"/>
      <c r="E158" s="27"/>
      <c r="F158" s="27"/>
      <c r="G158" s="27"/>
    </row>
    <row r="159" spans="1:8" ht="20.25" customHeight="1">
      <c r="B159" s="56" t="s">
        <v>155</v>
      </c>
      <c r="C159" s="49">
        <f>C160+C161+C162</f>
        <v>46</v>
      </c>
      <c r="D159" s="27"/>
      <c r="E159" s="27"/>
      <c r="F159" s="27"/>
      <c r="G159" s="27"/>
    </row>
    <row r="160" spans="1:8" ht="20.25" customHeight="1">
      <c r="B160" s="101" t="s">
        <v>156</v>
      </c>
      <c r="C160" s="49">
        <v>40</v>
      </c>
      <c r="D160" s="27"/>
      <c r="E160" s="27"/>
      <c r="F160" s="27"/>
      <c r="G160" s="27"/>
    </row>
    <row r="161" spans="2:7" ht="20.25" customHeight="1">
      <c r="B161" s="101" t="s">
        <v>157</v>
      </c>
      <c r="C161" s="49">
        <v>5</v>
      </c>
      <c r="D161" s="27"/>
      <c r="E161" s="27"/>
      <c r="F161" s="27"/>
      <c r="G161" s="27"/>
    </row>
    <row r="162" spans="2:7" ht="34.5" customHeight="1">
      <c r="B162" s="58" t="s">
        <v>158</v>
      </c>
      <c r="C162" s="49">
        <v>1</v>
      </c>
      <c r="D162" s="27"/>
      <c r="E162" s="27"/>
      <c r="F162" s="27"/>
      <c r="G162" s="27"/>
    </row>
    <row r="163" spans="2:7" ht="14.25">
      <c r="B163" s="62" t="s">
        <v>60</v>
      </c>
      <c r="C163" s="64">
        <f>C164+C165</f>
        <v>10</v>
      </c>
    </row>
    <row r="164" spans="2:7" ht="45">
      <c r="B164" s="82" t="s">
        <v>69</v>
      </c>
      <c r="C164" s="102">
        <v>6</v>
      </c>
    </row>
    <row r="165" spans="2:7" ht="45">
      <c r="B165" s="82" t="s">
        <v>159</v>
      </c>
      <c r="C165" s="102">
        <v>4</v>
      </c>
    </row>
    <row r="166" spans="2:7" ht="30" customHeight="1">
      <c r="B166" s="105" t="s">
        <v>160</v>
      </c>
      <c r="C166" s="103">
        <f>C167</f>
        <v>8</v>
      </c>
    </row>
    <row r="167" spans="2:7" ht="30">
      <c r="B167" s="104" t="s">
        <v>161</v>
      </c>
      <c r="C167" s="102">
        <f>C168</f>
        <v>8</v>
      </c>
    </row>
    <row r="168" spans="2:7" ht="30">
      <c r="B168" s="104" t="s">
        <v>162</v>
      </c>
      <c r="C168" s="102">
        <v>8</v>
      </c>
    </row>
  </sheetData>
  <mergeCells count="2">
    <mergeCell ref="B5:F5"/>
    <mergeCell ref="B6:F6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B62C-C696-4AC1-8A94-1BFE8B811CAF}">
  <dimension ref="A1:M173"/>
  <sheetViews>
    <sheetView tabSelected="1" topLeftCell="B57" zoomScale="98" zoomScaleNormal="98" workbookViewId="0">
      <selection activeCell="C59" sqref="C59"/>
    </sheetView>
  </sheetViews>
  <sheetFormatPr defaultRowHeight="12.75"/>
  <cols>
    <col min="1" max="1" width="4.7109375" style="7" hidden="1" customWidth="1"/>
    <col min="2" max="2" width="43.7109375" style="7" customWidth="1"/>
    <col min="3" max="3" width="11.5703125" style="6" customWidth="1"/>
    <col min="4" max="4" width="10.42578125" style="7" customWidth="1"/>
    <col min="5" max="5" width="0.28515625" style="7" hidden="1" customWidth="1"/>
    <col min="6" max="6" width="4.85546875" style="7" hidden="1" customWidth="1"/>
    <col min="7" max="7" width="12.5703125" style="7" customWidth="1"/>
    <col min="8" max="16384" width="9.140625" style="7"/>
  </cols>
  <sheetData>
    <row r="1" spans="1:10" s="4" customFormat="1" ht="15.75">
      <c r="A1" s="1" t="s">
        <v>0</v>
      </c>
      <c r="B1" s="2" t="s">
        <v>0</v>
      </c>
      <c r="C1" s="3"/>
      <c r="D1" s="28" t="s">
        <v>1</v>
      </c>
    </row>
    <row r="2" spans="1:10" ht="15.75">
      <c r="A2" s="5" t="s">
        <v>2</v>
      </c>
      <c r="B2" s="3" t="s">
        <v>2</v>
      </c>
      <c r="D2" s="29" t="s">
        <v>3</v>
      </c>
    </row>
    <row r="3" spans="1:10" ht="18" customHeight="1">
      <c r="A3" s="8"/>
      <c r="B3" s="2" t="s">
        <v>4</v>
      </c>
      <c r="C3" s="9"/>
    </row>
    <row r="4" spans="1:10" ht="18" customHeight="1">
      <c r="A4" s="8"/>
      <c r="B4" s="2"/>
      <c r="C4" s="9"/>
    </row>
    <row r="5" spans="1:10" ht="18" customHeight="1">
      <c r="A5" s="8"/>
      <c r="B5" s="115" t="s">
        <v>5</v>
      </c>
      <c r="C5" s="115"/>
      <c r="D5" s="115"/>
      <c r="E5" s="115"/>
      <c r="F5" s="115"/>
    </row>
    <row r="6" spans="1:10" ht="18" customHeight="1">
      <c r="A6" s="8"/>
      <c r="B6" s="115" t="s">
        <v>163</v>
      </c>
      <c r="C6" s="115"/>
      <c r="D6" s="115"/>
      <c r="E6" s="115"/>
      <c r="F6" s="115"/>
    </row>
    <row r="7" spans="1:10" ht="18" customHeight="1">
      <c r="A7" s="8"/>
      <c r="B7" s="10"/>
      <c r="C7" s="11"/>
      <c r="D7" s="12"/>
      <c r="E7" s="12"/>
      <c r="F7" s="12"/>
    </row>
    <row r="8" spans="1:10" ht="11.25" customHeight="1">
      <c r="A8" s="13"/>
      <c r="B8" s="14"/>
      <c r="C8" s="15"/>
      <c r="G8" s="23" t="s">
        <v>7</v>
      </c>
    </row>
    <row r="9" spans="1:10" ht="63.75" customHeight="1">
      <c r="A9" s="20"/>
      <c r="B9" s="21" t="s">
        <v>8</v>
      </c>
      <c r="C9" s="22" t="s">
        <v>9</v>
      </c>
      <c r="D9" s="108" t="s">
        <v>164</v>
      </c>
      <c r="E9" s="26"/>
      <c r="F9" s="26"/>
      <c r="G9" s="108" t="s">
        <v>11</v>
      </c>
      <c r="H9" s="107" t="s">
        <v>165</v>
      </c>
      <c r="I9" s="107" t="s">
        <v>166</v>
      </c>
      <c r="J9" s="107" t="s">
        <v>167</v>
      </c>
    </row>
    <row r="10" spans="1:10" ht="22.5" customHeight="1">
      <c r="A10" s="16"/>
      <c r="B10" s="41" t="s">
        <v>12</v>
      </c>
      <c r="C10" s="42"/>
      <c r="D10" s="43">
        <f>G10</f>
        <v>9681.869999999999</v>
      </c>
      <c r="E10" s="43" t="e">
        <f t="shared" ref="E10:J10" si="0">E11+E26</f>
        <v>#REF!</v>
      </c>
      <c r="F10" s="43" t="e">
        <f t="shared" si="0"/>
        <v>#REF!</v>
      </c>
      <c r="G10" s="43">
        <f t="shared" si="0"/>
        <v>9681.869999999999</v>
      </c>
      <c r="H10" s="43">
        <f t="shared" si="0"/>
        <v>1500</v>
      </c>
      <c r="I10" s="43">
        <f t="shared" si="0"/>
        <v>1500</v>
      </c>
      <c r="J10" s="43">
        <f t="shared" si="0"/>
        <v>1597</v>
      </c>
    </row>
    <row r="11" spans="1:10" ht="22.5" customHeight="1">
      <c r="A11" s="16"/>
      <c r="B11" s="44" t="s">
        <v>13</v>
      </c>
      <c r="C11" s="45"/>
      <c r="D11" s="43">
        <f t="shared" ref="D11:D76" si="1">G11</f>
        <v>5622.9999999999991</v>
      </c>
      <c r="E11" s="46" t="e">
        <f>#REF!+#REF!</f>
        <v>#REF!</v>
      </c>
      <c r="F11" s="46" t="e">
        <f>#REF!+#REF!</f>
        <v>#REF!</v>
      </c>
      <c r="G11" s="46">
        <f>G16+G12+G22+G23</f>
        <v>5622.9999999999991</v>
      </c>
      <c r="H11" s="46">
        <f>H16+H12+H22+H23</f>
        <v>0</v>
      </c>
      <c r="I11" s="46">
        <f>I16+I12+I22+I23</f>
        <v>0</v>
      </c>
      <c r="J11" s="46">
        <f>J16+J12+J22+J23</f>
        <v>0</v>
      </c>
    </row>
    <row r="12" spans="1:10" ht="29.25" customHeight="1">
      <c r="A12" s="16"/>
      <c r="B12" s="73" t="s">
        <v>14</v>
      </c>
      <c r="C12" s="74" t="s">
        <v>168</v>
      </c>
      <c r="D12" s="77">
        <f t="shared" si="1"/>
        <v>4795.87</v>
      </c>
      <c r="E12" s="77"/>
      <c r="F12" s="77"/>
      <c r="G12" s="77">
        <f>G13+G14+G15</f>
        <v>4795.87</v>
      </c>
      <c r="H12" s="77">
        <f>H13+H14+H15</f>
        <v>0</v>
      </c>
      <c r="I12" s="77">
        <f>I13+I14+I15</f>
        <v>0</v>
      </c>
      <c r="J12" s="77">
        <f>J13+J14+J15</f>
        <v>0</v>
      </c>
    </row>
    <row r="13" spans="1:10" ht="22.5" customHeight="1">
      <c r="A13" s="16"/>
      <c r="B13" s="50" t="s">
        <v>15</v>
      </c>
      <c r="C13" s="51" t="s">
        <v>16</v>
      </c>
      <c r="D13" s="80">
        <f t="shared" si="1"/>
        <v>4080</v>
      </c>
      <c r="E13" s="57"/>
      <c r="F13" s="57"/>
      <c r="G13" s="57">
        <v>4080</v>
      </c>
      <c r="H13" s="57">
        <v>0</v>
      </c>
      <c r="I13" s="57">
        <v>0</v>
      </c>
      <c r="J13" s="57">
        <v>0</v>
      </c>
    </row>
    <row r="14" spans="1:10" ht="30" customHeight="1">
      <c r="A14" s="16"/>
      <c r="B14" s="52" t="s">
        <v>169</v>
      </c>
      <c r="C14" s="51" t="s">
        <v>18</v>
      </c>
      <c r="D14" s="80">
        <f t="shared" si="1"/>
        <v>-3673</v>
      </c>
      <c r="E14" s="57"/>
      <c r="F14" s="57"/>
      <c r="G14" s="57">
        <v>-3673</v>
      </c>
      <c r="H14" s="57">
        <v>0</v>
      </c>
      <c r="I14" s="57">
        <v>0</v>
      </c>
      <c r="J14" s="57">
        <v>0</v>
      </c>
    </row>
    <row r="15" spans="1:10" ht="30.75" customHeight="1">
      <c r="A15" s="16"/>
      <c r="B15" s="52" t="s">
        <v>19</v>
      </c>
      <c r="C15" s="51" t="s">
        <v>20</v>
      </c>
      <c r="D15" s="80">
        <f t="shared" si="1"/>
        <v>4388.87</v>
      </c>
      <c r="E15" s="57"/>
      <c r="F15" s="57"/>
      <c r="G15" s="57">
        <v>4388.87</v>
      </c>
      <c r="H15" s="57">
        <v>0</v>
      </c>
      <c r="I15" s="57">
        <v>0</v>
      </c>
      <c r="J15" s="57">
        <v>0</v>
      </c>
    </row>
    <row r="16" spans="1:10" ht="22.5" customHeight="1">
      <c r="A16" s="16"/>
      <c r="B16" s="86" t="s">
        <v>21</v>
      </c>
      <c r="C16" s="112" t="s">
        <v>22</v>
      </c>
      <c r="D16" s="77">
        <f t="shared" si="1"/>
        <v>3562</v>
      </c>
      <c r="E16" s="77">
        <f t="shared" ref="E16:G16" si="2">E17+E21</f>
        <v>0</v>
      </c>
      <c r="F16" s="77">
        <f t="shared" si="2"/>
        <v>0</v>
      </c>
      <c r="G16" s="77">
        <f t="shared" si="2"/>
        <v>3562</v>
      </c>
      <c r="H16" s="77">
        <f t="shared" ref="H16:I16" si="3">H17+H21</f>
        <v>0</v>
      </c>
      <c r="I16" s="77">
        <f t="shared" si="3"/>
        <v>0</v>
      </c>
      <c r="J16" s="77">
        <f t="shared" ref="J16" si="4">J17+J21</f>
        <v>0</v>
      </c>
    </row>
    <row r="17" spans="1:10" ht="33.75" customHeight="1">
      <c r="A17" s="16"/>
      <c r="B17" s="47" t="s">
        <v>23</v>
      </c>
      <c r="C17" s="51" t="s">
        <v>24</v>
      </c>
      <c r="D17" s="43">
        <f t="shared" si="1"/>
        <v>3467</v>
      </c>
      <c r="E17" s="43">
        <f t="shared" ref="E17:G17" si="5">E18+E19</f>
        <v>0</v>
      </c>
      <c r="F17" s="43">
        <f t="shared" si="5"/>
        <v>0</v>
      </c>
      <c r="G17" s="55">
        <f t="shared" si="5"/>
        <v>3467</v>
      </c>
      <c r="H17" s="55">
        <f t="shared" ref="H17:I17" si="6">H18+H19</f>
        <v>0</v>
      </c>
      <c r="I17" s="55">
        <f t="shared" si="6"/>
        <v>0</v>
      </c>
      <c r="J17" s="55">
        <f t="shared" ref="J17" si="7">J18+J19</f>
        <v>0</v>
      </c>
    </row>
    <row r="18" spans="1:10" ht="22.5" customHeight="1">
      <c r="A18" s="16"/>
      <c r="B18" s="56" t="s">
        <v>25</v>
      </c>
      <c r="C18" s="51" t="s">
        <v>24</v>
      </c>
      <c r="D18" s="43">
        <f t="shared" si="1"/>
        <v>3713</v>
      </c>
      <c r="E18" s="57"/>
      <c r="F18" s="57"/>
      <c r="G18" s="57">
        <v>3713</v>
      </c>
      <c r="H18" s="57"/>
      <c r="I18" s="57"/>
      <c r="J18" s="57"/>
    </row>
    <row r="19" spans="1:10" ht="22.5" customHeight="1">
      <c r="A19" s="16"/>
      <c r="B19" s="56" t="s">
        <v>26</v>
      </c>
      <c r="C19" s="51" t="s">
        <v>24</v>
      </c>
      <c r="D19" s="43">
        <f t="shared" si="1"/>
        <v>-246</v>
      </c>
      <c r="E19" s="57"/>
      <c r="F19" s="57"/>
      <c r="G19" s="57">
        <f>G20</f>
        <v>-246</v>
      </c>
      <c r="H19" s="57">
        <f>H20</f>
        <v>0</v>
      </c>
      <c r="I19" s="57">
        <f>I20</f>
        <v>0</v>
      </c>
      <c r="J19" s="57">
        <f>J20</f>
        <v>0</v>
      </c>
    </row>
    <row r="20" spans="1:10" ht="32.25" customHeight="1">
      <c r="A20" s="16"/>
      <c r="B20" s="58" t="s">
        <v>27</v>
      </c>
      <c r="C20" s="51" t="s">
        <v>24</v>
      </c>
      <c r="D20" s="43">
        <f t="shared" si="1"/>
        <v>-246</v>
      </c>
      <c r="E20" s="57"/>
      <c r="F20" s="57"/>
      <c r="G20" s="57">
        <v>-246</v>
      </c>
      <c r="H20" s="57">
        <v>0</v>
      </c>
      <c r="I20" s="57">
        <v>0</v>
      </c>
      <c r="J20" s="57">
        <v>0</v>
      </c>
    </row>
    <row r="21" spans="1:10" ht="22.5" customHeight="1">
      <c r="A21" s="16"/>
      <c r="B21" s="53" t="s">
        <v>28</v>
      </c>
      <c r="C21" s="51" t="s">
        <v>29</v>
      </c>
      <c r="D21" s="43">
        <f t="shared" si="1"/>
        <v>95</v>
      </c>
      <c r="E21" s="49"/>
      <c r="F21" s="49"/>
      <c r="G21" s="57">
        <v>95</v>
      </c>
      <c r="H21" s="57">
        <v>0</v>
      </c>
      <c r="I21" s="57">
        <v>0</v>
      </c>
      <c r="J21" s="57">
        <v>0</v>
      </c>
    </row>
    <row r="22" spans="1:10" ht="32.25" customHeight="1">
      <c r="A22" s="16"/>
      <c r="B22" s="58" t="s">
        <v>30</v>
      </c>
      <c r="C22" s="51" t="s">
        <v>31</v>
      </c>
      <c r="D22" s="43">
        <f t="shared" si="1"/>
        <v>-3638.87</v>
      </c>
      <c r="E22" s="49"/>
      <c r="F22" s="49"/>
      <c r="G22" s="57">
        <v>-3638.87</v>
      </c>
      <c r="H22" s="57">
        <v>0</v>
      </c>
      <c r="I22" s="57">
        <v>0</v>
      </c>
      <c r="J22" s="57">
        <v>0</v>
      </c>
    </row>
    <row r="23" spans="1:10" ht="22.5" customHeight="1">
      <c r="A23" s="16"/>
      <c r="B23" s="86" t="s">
        <v>32</v>
      </c>
      <c r="C23" s="81">
        <v>42</v>
      </c>
      <c r="D23" s="77">
        <f t="shared" si="1"/>
        <v>904</v>
      </c>
      <c r="E23" s="77"/>
      <c r="F23" s="77"/>
      <c r="G23" s="77">
        <f t="shared" ref="G23:J24" si="8">G24</f>
        <v>904</v>
      </c>
      <c r="H23" s="77">
        <f t="shared" si="8"/>
        <v>0</v>
      </c>
      <c r="I23" s="77">
        <f t="shared" si="8"/>
        <v>0</v>
      </c>
      <c r="J23" s="77">
        <f t="shared" si="8"/>
        <v>0</v>
      </c>
    </row>
    <row r="24" spans="1:10" ht="22.5" customHeight="1">
      <c r="A24" s="16"/>
      <c r="B24" s="56" t="s">
        <v>33</v>
      </c>
      <c r="C24" s="51" t="s">
        <v>170</v>
      </c>
      <c r="D24" s="43">
        <f t="shared" si="1"/>
        <v>904</v>
      </c>
      <c r="E24" s="49"/>
      <c r="F24" s="49"/>
      <c r="G24" s="57">
        <f t="shared" si="8"/>
        <v>904</v>
      </c>
      <c r="H24" s="57">
        <f t="shared" si="8"/>
        <v>0</v>
      </c>
      <c r="I24" s="57">
        <f t="shared" si="8"/>
        <v>0</v>
      </c>
      <c r="J24" s="57">
        <f t="shared" si="8"/>
        <v>0</v>
      </c>
    </row>
    <row r="25" spans="1:10" ht="22.5" customHeight="1">
      <c r="A25" s="16"/>
      <c r="B25" s="56" t="s">
        <v>34</v>
      </c>
      <c r="C25" s="51" t="s">
        <v>35</v>
      </c>
      <c r="D25" s="43">
        <f t="shared" si="1"/>
        <v>904</v>
      </c>
      <c r="E25" s="49"/>
      <c r="F25" s="49"/>
      <c r="G25" s="57">
        <f>900+4</f>
        <v>904</v>
      </c>
      <c r="H25" s="57">
        <v>0</v>
      </c>
      <c r="I25" s="57">
        <v>0</v>
      </c>
      <c r="J25" s="57">
        <v>0</v>
      </c>
    </row>
    <row r="26" spans="1:10" ht="22.5" customHeight="1">
      <c r="A26" s="16"/>
      <c r="B26" s="59" t="s">
        <v>36</v>
      </c>
      <c r="C26" s="60"/>
      <c r="D26" s="43">
        <f t="shared" si="1"/>
        <v>4058.87</v>
      </c>
      <c r="E26" s="46" t="e">
        <f>#REF!</f>
        <v>#REF!</v>
      </c>
      <c r="F26" s="46" t="e">
        <f>#REF!</f>
        <v>#REF!</v>
      </c>
      <c r="G26" s="46">
        <f>G28+G27</f>
        <v>4058.87</v>
      </c>
      <c r="H26" s="46">
        <f>H28+H27</f>
        <v>1500</v>
      </c>
      <c r="I26" s="46">
        <f>I28+I27</f>
        <v>1500</v>
      </c>
      <c r="J26" s="46">
        <f>J28+J27</f>
        <v>1597</v>
      </c>
    </row>
    <row r="27" spans="1:10" ht="22.5" customHeight="1">
      <c r="A27" s="16"/>
      <c r="B27" s="56" t="s">
        <v>37</v>
      </c>
      <c r="C27" s="51" t="s">
        <v>38</v>
      </c>
      <c r="D27" s="43">
        <f t="shared" si="1"/>
        <v>3638.87</v>
      </c>
      <c r="E27" s="49"/>
      <c r="F27" s="49"/>
      <c r="G27" s="57">
        <f>-G22</f>
        <v>3638.87</v>
      </c>
      <c r="H27" s="57">
        <f>-H22</f>
        <v>0</v>
      </c>
      <c r="I27" s="57">
        <f>-I22</f>
        <v>0</v>
      </c>
      <c r="J27" s="57">
        <f>-J22</f>
        <v>0</v>
      </c>
    </row>
    <row r="28" spans="1:10" ht="30" customHeight="1">
      <c r="A28" s="16"/>
      <c r="B28" s="113" t="s">
        <v>39</v>
      </c>
      <c r="C28" s="74" t="s">
        <v>40</v>
      </c>
      <c r="D28" s="77">
        <f t="shared" si="1"/>
        <v>420</v>
      </c>
      <c r="E28" s="77"/>
      <c r="F28" s="77"/>
      <c r="G28" s="77">
        <f t="shared" ref="G28:J29" si="9">G29</f>
        <v>420</v>
      </c>
      <c r="H28" s="77">
        <f t="shared" si="9"/>
        <v>1500</v>
      </c>
      <c r="I28" s="77">
        <f t="shared" si="9"/>
        <v>1500</v>
      </c>
      <c r="J28" s="77">
        <f t="shared" si="9"/>
        <v>1597</v>
      </c>
    </row>
    <row r="29" spans="1:10" ht="44.25" customHeight="1">
      <c r="A29" s="16"/>
      <c r="B29" s="93" t="s">
        <v>41</v>
      </c>
      <c r="C29" s="94" t="s">
        <v>42</v>
      </c>
      <c r="D29" s="43">
        <f t="shared" si="1"/>
        <v>420</v>
      </c>
      <c r="E29" s="49"/>
      <c r="F29" s="49"/>
      <c r="G29" s="57">
        <f t="shared" si="9"/>
        <v>420</v>
      </c>
      <c r="H29" s="57">
        <f t="shared" si="9"/>
        <v>1500</v>
      </c>
      <c r="I29" s="57">
        <f t="shared" si="9"/>
        <v>1500</v>
      </c>
      <c r="J29" s="57">
        <f t="shared" si="9"/>
        <v>1597</v>
      </c>
    </row>
    <row r="30" spans="1:10" ht="22.5" customHeight="1">
      <c r="A30" s="16"/>
      <c r="B30" s="95" t="s">
        <v>43</v>
      </c>
      <c r="C30" s="96" t="s">
        <v>44</v>
      </c>
      <c r="D30" s="43">
        <f t="shared" si="1"/>
        <v>420</v>
      </c>
      <c r="E30" s="49"/>
      <c r="F30" s="49"/>
      <c r="G30" s="57">
        <f>200+220</f>
        <v>420</v>
      </c>
      <c r="H30" s="57">
        <f>600+900</f>
        <v>1500</v>
      </c>
      <c r="I30" s="57">
        <f>600+900</f>
        <v>1500</v>
      </c>
      <c r="J30" s="57">
        <f>697+900</f>
        <v>1597</v>
      </c>
    </row>
    <row r="31" spans="1:10" ht="23.25" customHeight="1">
      <c r="A31" s="18"/>
      <c r="B31" s="41" t="s">
        <v>45</v>
      </c>
      <c r="C31" s="42">
        <v>50.02</v>
      </c>
      <c r="D31" s="43">
        <f t="shared" si="1"/>
        <v>9754.869999999999</v>
      </c>
      <c r="E31" s="43" t="e">
        <f>E32+#REF!+E152</f>
        <v>#REF!</v>
      </c>
      <c r="F31" s="43" t="e">
        <f>F32+#REF!+F152</f>
        <v>#REF!</v>
      </c>
      <c r="G31" s="43">
        <f>G32+G37+G42+G48+G77+G107+G143+G152+G72</f>
        <v>9754.869999999999</v>
      </c>
      <c r="H31" s="43">
        <f>H32+H37+H42+H48+H77+H107+H143+H152+H72</f>
        <v>1500</v>
      </c>
      <c r="I31" s="43">
        <f>I32+I37+I42+I48+I77+I107+I143+I152+I72</f>
        <v>1500</v>
      </c>
      <c r="J31" s="43">
        <f>J32+J37+J42+J48+J77+J107+J143+J152+J72</f>
        <v>1597</v>
      </c>
    </row>
    <row r="32" spans="1:10" ht="23.25" customHeight="1">
      <c r="A32" s="18"/>
      <c r="B32" s="62" t="s">
        <v>46</v>
      </c>
      <c r="C32" s="63" t="s">
        <v>47</v>
      </c>
      <c r="D32" s="43">
        <f t="shared" si="1"/>
        <v>448</v>
      </c>
      <c r="E32" s="64">
        <f t="shared" ref="E32:F32" si="10">E35</f>
        <v>0</v>
      </c>
      <c r="F32" s="64">
        <f t="shared" si="10"/>
        <v>0</v>
      </c>
      <c r="G32" s="64">
        <f>G35+G33</f>
        <v>448</v>
      </c>
      <c r="H32" s="64">
        <f>H35+H33</f>
        <v>0</v>
      </c>
      <c r="I32" s="64">
        <f>I35+I33</f>
        <v>0</v>
      </c>
      <c r="J32" s="64">
        <f>J35+J33</f>
        <v>0</v>
      </c>
    </row>
    <row r="33" spans="1:10" ht="23.25" customHeight="1">
      <c r="A33" s="18"/>
      <c r="B33" s="53" t="s">
        <v>13</v>
      </c>
      <c r="C33" s="36"/>
      <c r="D33" s="43">
        <f t="shared" si="1"/>
        <v>402</v>
      </c>
      <c r="E33" s="49"/>
      <c r="F33" s="49"/>
      <c r="G33" s="57">
        <f>G34</f>
        <v>402</v>
      </c>
      <c r="H33" s="57">
        <f>H34</f>
        <v>0</v>
      </c>
      <c r="I33" s="57">
        <f>I34</f>
        <v>0</v>
      </c>
      <c r="J33" s="57">
        <f>J34</f>
        <v>0</v>
      </c>
    </row>
    <row r="34" spans="1:10" ht="23.25" customHeight="1">
      <c r="A34" s="18"/>
      <c r="B34" s="65" t="s">
        <v>48</v>
      </c>
      <c r="C34" s="66">
        <v>20</v>
      </c>
      <c r="D34" s="43">
        <f t="shared" si="1"/>
        <v>402</v>
      </c>
      <c r="E34" s="49"/>
      <c r="F34" s="49"/>
      <c r="G34" s="111">
        <f>-100+502</f>
        <v>402</v>
      </c>
      <c r="H34" s="111">
        <v>0</v>
      </c>
      <c r="I34" s="111">
        <v>0</v>
      </c>
      <c r="J34" s="111">
        <v>0</v>
      </c>
    </row>
    <row r="35" spans="1:10" ht="23.25" customHeight="1">
      <c r="A35" s="18"/>
      <c r="B35" s="61" t="s">
        <v>36</v>
      </c>
      <c r="C35" s="68"/>
      <c r="D35" s="43">
        <f t="shared" si="1"/>
        <v>46</v>
      </c>
      <c r="E35" s="55"/>
      <c r="F35" s="55"/>
      <c r="G35" s="70">
        <f>G36</f>
        <v>46</v>
      </c>
      <c r="H35" s="70">
        <f>H36</f>
        <v>0</v>
      </c>
      <c r="I35" s="70">
        <f>I36</f>
        <v>0</v>
      </c>
      <c r="J35" s="70">
        <f>J36</f>
        <v>0</v>
      </c>
    </row>
    <row r="36" spans="1:10" ht="23.25" customHeight="1">
      <c r="A36" s="18"/>
      <c r="B36" s="69" t="s">
        <v>49</v>
      </c>
      <c r="C36" s="36">
        <v>70</v>
      </c>
      <c r="D36" s="43">
        <f t="shared" si="1"/>
        <v>46</v>
      </c>
      <c r="E36" s="70"/>
      <c r="F36" s="70"/>
      <c r="G36" s="70">
        <f>45+1</f>
        <v>46</v>
      </c>
      <c r="H36" s="70">
        <v>0</v>
      </c>
      <c r="I36" s="70">
        <v>0</v>
      </c>
      <c r="J36" s="70">
        <v>0</v>
      </c>
    </row>
    <row r="37" spans="1:10" ht="25.5" customHeight="1">
      <c r="A37" s="18"/>
      <c r="B37" s="71" t="s">
        <v>50</v>
      </c>
      <c r="C37" s="63" t="s">
        <v>51</v>
      </c>
      <c r="D37" s="43">
        <f t="shared" si="1"/>
        <v>-330</v>
      </c>
      <c r="E37" s="72"/>
      <c r="F37" s="72"/>
      <c r="G37" s="72">
        <f t="shared" ref="G37:J40" si="11">G38</f>
        <v>-330</v>
      </c>
      <c r="H37" s="72">
        <f t="shared" si="11"/>
        <v>0</v>
      </c>
      <c r="I37" s="72">
        <f t="shared" si="11"/>
        <v>0</v>
      </c>
      <c r="J37" s="72">
        <f t="shared" si="11"/>
        <v>0</v>
      </c>
    </row>
    <row r="38" spans="1:10" ht="33.75" customHeight="1">
      <c r="A38" s="18"/>
      <c r="B38" s="73" t="s">
        <v>52</v>
      </c>
      <c r="C38" s="74" t="s">
        <v>53</v>
      </c>
      <c r="D38" s="43">
        <f t="shared" si="1"/>
        <v>-330</v>
      </c>
      <c r="E38" s="75"/>
      <c r="F38" s="75"/>
      <c r="G38" s="75">
        <f t="shared" si="11"/>
        <v>-330</v>
      </c>
      <c r="H38" s="75">
        <f t="shared" si="11"/>
        <v>0</v>
      </c>
      <c r="I38" s="75">
        <f t="shared" si="11"/>
        <v>0</v>
      </c>
      <c r="J38" s="75">
        <f t="shared" si="11"/>
        <v>0</v>
      </c>
    </row>
    <row r="39" spans="1:10" ht="23.25" customHeight="1">
      <c r="A39" s="18"/>
      <c r="B39" s="53" t="s">
        <v>13</v>
      </c>
      <c r="C39" s="51"/>
      <c r="D39" s="43">
        <f t="shared" si="1"/>
        <v>-330</v>
      </c>
      <c r="E39" s="70"/>
      <c r="F39" s="70"/>
      <c r="G39" s="76">
        <f t="shared" si="11"/>
        <v>-330</v>
      </c>
      <c r="H39" s="76">
        <f t="shared" si="11"/>
        <v>0</v>
      </c>
      <c r="I39" s="76">
        <f t="shared" si="11"/>
        <v>0</v>
      </c>
      <c r="J39" s="76">
        <f t="shared" si="11"/>
        <v>0</v>
      </c>
    </row>
    <row r="40" spans="1:10" ht="23.25" customHeight="1">
      <c r="A40" s="18"/>
      <c r="B40" s="56" t="s">
        <v>54</v>
      </c>
      <c r="C40" s="51" t="s">
        <v>55</v>
      </c>
      <c r="D40" s="43">
        <f t="shared" si="1"/>
        <v>-330</v>
      </c>
      <c r="E40" s="70"/>
      <c r="F40" s="70"/>
      <c r="G40" s="70">
        <f t="shared" si="11"/>
        <v>-330</v>
      </c>
      <c r="H40" s="70">
        <f t="shared" si="11"/>
        <v>0</v>
      </c>
      <c r="I40" s="70">
        <f t="shared" si="11"/>
        <v>0</v>
      </c>
      <c r="J40" s="70">
        <f t="shared" si="11"/>
        <v>0</v>
      </c>
    </row>
    <row r="41" spans="1:10" ht="23.25" customHeight="1">
      <c r="A41" s="18"/>
      <c r="B41" s="56" t="s">
        <v>56</v>
      </c>
      <c r="C41" s="51">
        <v>10</v>
      </c>
      <c r="D41" s="43">
        <f t="shared" si="1"/>
        <v>-330</v>
      </c>
      <c r="E41" s="70"/>
      <c r="F41" s="70"/>
      <c r="G41" s="70">
        <v>-330</v>
      </c>
      <c r="H41" s="70">
        <v>0</v>
      </c>
      <c r="I41" s="70">
        <v>0</v>
      </c>
      <c r="J41" s="70">
        <v>0</v>
      </c>
    </row>
    <row r="42" spans="1:10" ht="23.25" customHeight="1">
      <c r="A42" s="18"/>
      <c r="B42" s="62" t="s">
        <v>57</v>
      </c>
      <c r="C42" s="63">
        <v>60.02</v>
      </c>
      <c r="D42" s="43">
        <f t="shared" si="1"/>
        <v>-46</v>
      </c>
      <c r="E42" s="72"/>
      <c r="F42" s="72"/>
      <c r="G42" s="72">
        <f t="shared" ref="G42:J44" si="12">G43</f>
        <v>-46</v>
      </c>
      <c r="H42" s="72">
        <f t="shared" si="12"/>
        <v>0</v>
      </c>
      <c r="I42" s="72">
        <f t="shared" si="12"/>
        <v>0</v>
      </c>
      <c r="J42" s="72">
        <f t="shared" si="12"/>
        <v>0</v>
      </c>
    </row>
    <row r="43" spans="1:10" ht="32.25" customHeight="1">
      <c r="A43" s="18"/>
      <c r="B43" s="73" t="s">
        <v>58</v>
      </c>
      <c r="C43" s="74" t="s">
        <v>59</v>
      </c>
      <c r="D43" s="43">
        <f t="shared" si="1"/>
        <v>-46</v>
      </c>
      <c r="E43" s="70"/>
      <c r="F43" s="70"/>
      <c r="G43" s="75">
        <f>G44+G46</f>
        <v>-46</v>
      </c>
      <c r="H43" s="75">
        <f t="shared" si="12"/>
        <v>0</v>
      </c>
      <c r="I43" s="75">
        <f t="shared" si="12"/>
        <v>0</v>
      </c>
      <c r="J43" s="75">
        <f t="shared" si="12"/>
        <v>0</v>
      </c>
    </row>
    <row r="44" spans="1:10" ht="23.25" customHeight="1">
      <c r="A44" s="18"/>
      <c r="B44" s="53" t="s">
        <v>13</v>
      </c>
      <c r="C44" s="48"/>
      <c r="D44" s="43">
        <f t="shared" si="1"/>
        <v>-55</v>
      </c>
      <c r="E44" s="70"/>
      <c r="F44" s="70"/>
      <c r="G44" s="76">
        <f t="shared" si="12"/>
        <v>-55</v>
      </c>
      <c r="H44" s="76">
        <f t="shared" si="12"/>
        <v>0</v>
      </c>
      <c r="I44" s="76">
        <f t="shared" si="12"/>
        <v>0</v>
      </c>
      <c r="J44" s="76">
        <f t="shared" si="12"/>
        <v>0</v>
      </c>
    </row>
    <row r="45" spans="1:10" ht="23.25" customHeight="1">
      <c r="A45" s="18"/>
      <c r="B45" s="65" t="s">
        <v>48</v>
      </c>
      <c r="C45" s="66">
        <v>20</v>
      </c>
      <c r="D45" s="43">
        <f t="shared" si="1"/>
        <v>-55</v>
      </c>
      <c r="E45" s="70"/>
      <c r="F45" s="70"/>
      <c r="G45" s="70">
        <v>-55</v>
      </c>
      <c r="H45" s="70">
        <v>0</v>
      </c>
      <c r="I45" s="70">
        <v>0</v>
      </c>
      <c r="J45" s="70">
        <v>0</v>
      </c>
    </row>
    <row r="46" spans="1:10" ht="23.25" customHeight="1">
      <c r="A46" s="18"/>
      <c r="B46" s="61" t="s">
        <v>36</v>
      </c>
      <c r="C46" s="68"/>
      <c r="D46" s="43">
        <f t="shared" si="1"/>
        <v>9</v>
      </c>
      <c r="E46" s="70"/>
      <c r="F46" s="70"/>
      <c r="G46" s="70">
        <f>G47</f>
        <v>9</v>
      </c>
      <c r="H46" s="70">
        <f t="shared" ref="H46:J46" si="13">H47</f>
        <v>0</v>
      </c>
      <c r="I46" s="70">
        <f t="shared" si="13"/>
        <v>0</v>
      </c>
      <c r="J46" s="70">
        <f t="shared" si="13"/>
        <v>0</v>
      </c>
    </row>
    <row r="47" spans="1:10" ht="23.25" customHeight="1">
      <c r="A47" s="18"/>
      <c r="B47" s="69" t="s">
        <v>49</v>
      </c>
      <c r="C47" s="36">
        <v>70</v>
      </c>
      <c r="D47" s="43">
        <f t="shared" si="1"/>
        <v>9</v>
      </c>
      <c r="E47" s="70"/>
      <c r="F47" s="70"/>
      <c r="G47" s="70">
        <v>9</v>
      </c>
      <c r="H47" s="70">
        <v>0</v>
      </c>
      <c r="I47" s="70">
        <v>0</v>
      </c>
      <c r="J47" s="70">
        <v>0</v>
      </c>
    </row>
    <row r="48" spans="1:10" ht="23.25" customHeight="1">
      <c r="A48" s="18"/>
      <c r="B48" s="62" t="s">
        <v>60</v>
      </c>
      <c r="C48" s="63" t="s">
        <v>61</v>
      </c>
      <c r="D48" s="43">
        <f t="shared" si="1"/>
        <v>3897</v>
      </c>
      <c r="E48" s="64" t="e">
        <v>#REF!</v>
      </c>
      <c r="F48" s="64" t="e">
        <v>#REF!</v>
      </c>
      <c r="G48" s="64">
        <f>G49+G52+G55+G58+G64+G67</f>
        <v>3897</v>
      </c>
      <c r="H48" s="64">
        <f>H49+H52+H55+H58+H64+H67</f>
        <v>1500</v>
      </c>
      <c r="I48" s="64">
        <f>I49+I52+I55+I58+I64+I67</f>
        <v>1500</v>
      </c>
      <c r="J48" s="64">
        <f>J49+J52+J55+J58+J64+J67</f>
        <v>1597</v>
      </c>
    </row>
    <row r="49" spans="1:10" ht="34.5" customHeight="1">
      <c r="A49" s="18"/>
      <c r="B49" s="73" t="s">
        <v>62</v>
      </c>
      <c r="C49" s="74" t="s">
        <v>63</v>
      </c>
      <c r="D49" s="43">
        <f t="shared" si="1"/>
        <v>-127</v>
      </c>
      <c r="E49" s="77">
        <v>0</v>
      </c>
      <c r="F49" s="77">
        <v>0</v>
      </c>
      <c r="G49" s="77">
        <v>-127</v>
      </c>
      <c r="H49" s="77">
        <f>H50</f>
        <v>0</v>
      </c>
      <c r="I49" s="77">
        <f>I50</f>
        <v>0</v>
      </c>
      <c r="J49" s="77">
        <f>J50</f>
        <v>0</v>
      </c>
    </row>
    <row r="50" spans="1:10" ht="23.25" customHeight="1">
      <c r="A50" s="18"/>
      <c r="B50" s="53" t="s">
        <v>13</v>
      </c>
      <c r="C50" s="66"/>
      <c r="D50" s="43">
        <f t="shared" si="1"/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</row>
    <row r="51" spans="1:10" ht="23.25" customHeight="1">
      <c r="A51" s="18"/>
      <c r="B51" s="78" t="s">
        <v>64</v>
      </c>
      <c r="C51" s="79" t="s">
        <v>65</v>
      </c>
      <c r="D51" s="43">
        <f t="shared" si="1"/>
        <v>-127</v>
      </c>
      <c r="E51" s="80"/>
      <c r="F51" s="80"/>
      <c r="G51" s="57">
        <v>-127</v>
      </c>
      <c r="H51" s="57">
        <v>0</v>
      </c>
      <c r="I51" s="57">
        <v>0</v>
      </c>
      <c r="J51" s="57">
        <v>0</v>
      </c>
    </row>
    <row r="52" spans="1:10" ht="30" customHeight="1">
      <c r="A52" s="18"/>
      <c r="B52" s="73" t="s">
        <v>66</v>
      </c>
      <c r="C52" s="74" t="s">
        <v>63</v>
      </c>
      <c r="D52" s="43">
        <f t="shared" si="1"/>
        <v>-102</v>
      </c>
      <c r="E52" s="77"/>
      <c r="F52" s="77"/>
      <c r="G52" s="77">
        <v>-102</v>
      </c>
      <c r="H52" s="77">
        <f>H53</f>
        <v>0</v>
      </c>
      <c r="I52" s="77">
        <f>I53</f>
        <v>0</v>
      </c>
      <c r="J52" s="77">
        <f>J53</f>
        <v>0</v>
      </c>
    </row>
    <row r="53" spans="1:10" ht="23.25" customHeight="1">
      <c r="A53" s="18"/>
      <c r="B53" s="53" t="s">
        <v>13</v>
      </c>
      <c r="C53" s="79"/>
      <c r="D53" s="43">
        <f t="shared" si="1"/>
        <v>-102</v>
      </c>
      <c r="E53" s="80"/>
      <c r="F53" s="80"/>
      <c r="G53" s="57">
        <v>-102</v>
      </c>
      <c r="H53" s="57">
        <v>0</v>
      </c>
      <c r="I53" s="57">
        <v>0</v>
      </c>
      <c r="J53" s="57">
        <v>0</v>
      </c>
    </row>
    <row r="54" spans="1:10" ht="23.25" customHeight="1">
      <c r="A54" s="18"/>
      <c r="B54" s="82" t="s">
        <v>64</v>
      </c>
      <c r="C54" s="81" t="s">
        <v>65</v>
      </c>
      <c r="D54" s="43">
        <f t="shared" si="1"/>
        <v>-102</v>
      </c>
      <c r="E54" s="80"/>
      <c r="F54" s="80"/>
      <c r="G54" s="57">
        <v>-102</v>
      </c>
      <c r="H54" s="57">
        <v>0</v>
      </c>
      <c r="I54" s="57">
        <v>0</v>
      </c>
      <c r="J54" s="57">
        <v>0</v>
      </c>
    </row>
    <row r="55" spans="1:10" ht="32.25" customHeight="1">
      <c r="A55" s="18"/>
      <c r="B55" s="73" t="s">
        <v>67</v>
      </c>
      <c r="C55" s="74" t="s">
        <v>63</v>
      </c>
      <c r="D55" s="43">
        <f t="shared" si="1"/>
        <v>-17</v>
      </c>
      <c r="E55" s="77"/>
      <c r="F55" s="77"/>
      <c r="G55" s="77">
        <v>-17</v>
      </c>
      <c r="H55" s="77">
        <f>H56</f>
        <v>0</v>
      </c>
      <c r="I55" s="77">
        <f>I56</f>
        <v>0</v>
      </c>
      <c r="J55" s="77">
        <f>J56</f>
        <v>0</v>
      </c>
    </row>
    <row r="56" spans="1:10" ht="23.25" customHeight="1">
      <c r="A56" s="18"/>
      <c r="B56" s="53" t="s">
        <v>13</v>
      </c>
      <c r="C56" s="79"/>
      <c r="D56" s="43">
        <f t="shared" si="1"/>
        <v>-17</v>
      </c>
      <c r="E56" s="80"/>
      <c r="F56" s="80"/>
      <c r="G56" s="57">
        <f>G57</f>
        <v>-17</v>
      </c>
      <c r="H56" s="57">
        <f t="shared" ref="H56:J56" si="14">H57</f>
        <v>0</v>
      </c>
      <c r="I56" s="57">
        <f t="shared" si="14"/>
        <v>0</v>
      </c>
      <c r="J56" s="57">
        <f t="shared" si="14"/>
        <v>0</v>
      </c>
    </row>
    <row r="57" spans="1:10" ht="23.25" customHeight="1">
      <c r="A57" s="18"/>
      <c r="B57" s="82" t="s">
        <v>64</v>
      </c>
      <c r="C57" s="81" t="s">
        <v>65</v>
      </c>
      <c r="D57" s="43">
        <f t="shared" si="1"/>
        <v>-17</v>
      </c>
      <c r="E57" s="80"/>
      <c r="F57" s="80"/>
      <c r="G57" s="57">
        <v>-17</v>
      </c>
      <c r="H57" s="57">
        <v>0</v>
      </c>
      <c r="I57" s="57">
        <v>0</v>
      </c>
      <c r="J57" s="57">
        <v>0</v>
      </c>
    </row>
    <row r="58" spans="1:10" ht="30" customHeight="1">
      <c r="A58" s="18"/>
      <c r="B58" s="73" t="s">
        <v>68</v>
      </c>
      <c r="C58" s="74" t="s">
        <v>63</v>
      </c>
      <c r="D58" s="43">
        <f t="shared" si="1"/>
        <v>226</v>
      </c>
      <c r="E58" s="77"/>
      <c r="F58" s="77"/>
      <c r="G58" s="77">
        <f t="shared" ref="G58:J60" si="15">G59</f>
        <v>226</v>
      </c>
      <c r="H58" s="77">
        <f t="shared" si="15"/>
        <v>900</v>
      </c>
      <c r="I58" s="77">
        <f t="shared" si="15"/>
        <v>900</v>
      </c>
      <c r="J58" s="77">
        <f t="shared" si="15"/>
        <v>900</v>
      </c>
    </row>
    <row r="59" spans="1:10" ht="48" customHeight="1">
      <c r="A59" s="18"/>
      <c r="B59" s="82" t="s">
        <v>69</v>
      </c>
      <c r="C59" s="74" t="s">
        <v>63</v>
      </c>
      <c r="D59" s="43">
        <f t="shared" si="1"/>
        <v>226</v>
      </c>
      <c r="E59" s="75"/>
      <c r="F59" s="75"/>
      <c r="G59" s="75">
        <f t="shared" si="15"/>
        <v>226</v>
      </c>
      <c r="H59" s="75">
        <f t="shared" si="15"/>
        <v>900</v>
      </c>
      <c r="I59" s="75">
        <f t="shared" si="15"/>
        <v>900</v>
      </c>
      <c r="J59" s="75">
        <f t="shared" si="15"/>
        <v>900</v>
      </c>
    </row>
    <row r="60" spans="1:10" ht="30" customHeight="1">
      <c r="A60" s="18"/>
      <c r="B60" s="61" t="s">
        <v>36</v>
      </c>
      <c r="C60" s="79"/>
      <c r="D60" s="43">
        <f t="shared" si="1"/>
        <v>226</v>
      </c>
      <c r="E60" s="80"/>
      <c r="F60" s="80"/>
      <c r="G60" s="57">
        <f t="shared" si="15"/>
        <v>226</v>
      </c>
      <c r="H60" s="57">
        <f t="shared" si="15"/>
        <v>900</v>
      </c>
      <c r="I60" s="57">
        <f t="shared" si="15"/>
        <v>900</v>
      </c>
      <c r="J60" s="57">
        <f t="shared" si="15"/>
        <v>900</v>
      </c>
    </row>
    <row r="61" spans="1:10" ht="35.25" customHeight="1">
      <c r="A61" s="18"/>
      <c r="B61" s="83" t="s">
        <v>171</v>
      </c>
      <c r="C61" s="97" t="s">
        <v>72</v>
      </c>
      <c r="D61" s="43">
        <f t="shared" si="1"/>
        <v>226</v>
      </c>
      <c r="E61" s="80"/>
      <c r="F61" s="80"/>
      <c r="G61" s="57">
        <f>G62+G63</f>
        <v>226</v>
      </c>
      <c r="H61" s="57">
        <f>H62+H63</f>
        <v>900</v>
      </c>
      <c r="I61" s="57">
        <f>I62+I63</f>
        <v>900</v>
      </c>
      <c r="J61" s="57">
        <f>J62+J63</f>
        <v>900</v>
      </c>
    </row>
    <row r="62" spans="1:10" ht="23.25" customHeight="1">
      <c r="A62" s="18"/>
      <c r="B62" s="78" t="s">
        <v>73</v>
      </c>
      <c r="C62" s="79" t="s">
        <v>74</v>
      </c>
      <c r="D62" s="43">
        <f t="shared" si="1"/>
        <v>6</v>
      </c>
      <c r="E62" s="80"/>
      <c r="F62" s="80"/>
      <c r="G62" s="57">
        <v>6</v>
      </c>
      <c r="H62" s="57">
        <v>0</v>
      </c>
      <c r="I62" s="57">
        <v>0</v>
      </c>
      <c r="J62" s="57">
        <v>0</v>
      </c>
    </row>
    <row r="63" spans="1:10" ht="21" customHeight="1">
      <c r="A63" s="18"/>
      <c r="B63" s="78" t="s">
        <v>75</v>
      </c>
      <c r="C63" s="79" t="s">
        <v>76</v>
      </c>
      <c r="D63" s="43">
        <f t="shared" si="1"/>
        <v>220</v>
      </c>
      <c r="E63" s="80"/>
      <c r="F63" s="80"/>
      <c r="G63" s="57">
        <v>220</v>
      </c>
      <c r="H63" s="57">
        <v>900</v>
      </c>
      <c r="I63" s="57">
        <v>900</v>
      </c>
      <c r="J63" s="57">
        <v>900</v>
      </c>
    </row>
    <row r="64" spans="1:10" ht="29.25" customHeight="1">
      <c r="A64" s="18"/>
      <c r="B64" s="73" t="s">
        <v>77</v>
      </c>
      <c r="C64" s="74" t="s">
        <v>78</v>
      </c>
      <c r="D64" s="43">
        <f t="shared" si="1"/>
        <v>3713</v>
      </c>
      <c r="E64" s="77"/>
      <c r="F64" s="77"/>
      <c r="G64" s="77">
        <v>3713</v>
      </c>
      <c r="H64" s="77">
        <f t="shared" ref="H64:J65" si="16">H65</f>
        <v>0</v>
      </c>
      <c r="I64" s="77">
        <f t="shared" si="16"/>
        <v>0</v>
      </c>
      <c r="J64" s="77">
        <f t="shared" si="16"/>
        <v>0</v>
      </c>
    </row>
    <row r="65" spans="1:10" ht="23.25" customHeight="1">
      <c r="A65" s="18"/>
      <c r="B65" s="53" t="s">
        <v>13</v>
      </c>
      <c r="C65" s="79"/>
      <c r="D65" s="43">
        <f t="shared" si="1"/>
        <v>3713</v>
      </c>
      <c r="E65" s="80"/>
      <c r="F65" s="80"/>
      <c r="G65" s="57">
        <v>3713</v>
      </c>
      <c r="H65" s="57">
        <f t="shared" si="16"/>
        <v>0</v>
      </c>
      <c r="I65" s="57">
        <f t="shared" si="16"/>
        <v>0</v>
      </c>
      <c r="J65" s="57">
        <f t="shared" si="16"/>
        <v>0</v>
      </c>
    </row>
    <row r="66" spans="1:10" ht="23.25" customHeight="1">
      <c r="A66" s="18"/>
      <c r="B66" s="56" t="s">
        <v>79</v>
      </c>
      <c r="C66" s="51" t="s">
        <v>80</v>
      </c>
      <c r="D66" s="43">
        <f t="shared" si="1"/>
        <v>3713</v>
      </c>
      <c r="E66" s="80"/>
      <c r="F66" s="80"/>
      <c r="G66" s="57">
        <v>3713</v>
      </c>
      <c r="H66" s="57">
        <v>0</v>
      </c>
      <c r="I66" s="57">
        <v>0</v>
      </c>
      <c r="J66" s="57">
        <v>0</v>
      </c>
    </row>
    <row r="67" spans="1:10" ht="41.25" customHeight="1">
      <c r="A67" s="18"/>
      <c r="B67" s="73" t="s">
        <v>81</v>
      </c>
      <c r="C67" s="74" t="s">
        <v>63</v>
      </c>
      <c r="D67" s="43">
        <f t="shared" si="1"/>
        <v>204</v>
      </c>
      <c r="E67" s="77"/>
      <c r="F67" s="77"/>
      <c r="G67" s="77">
        <f t="shared" ref="G67:J68" si="17">G68</f>
        <v>204</v>
      </c>
      <c r="H67" s="77">
        <f t="shared" si="17"/>
        <v>600</v>
      </c>
      <c r="I67" s="77">
        <f t="shared" si="17"/>
        <v>600</v>
      </c>
      <c r="J67" s="77">
        <f t="shared" si="17"/>
        <v>697</v>
      </c>
    </row>
    <row r="68" spans="1:10" ht="30.75" customHeight="1">
      <c r="A68" s="18"/>
      <c r="B68" s="61" t="s">
        <v>36</v>
      </c>
      <c r="C68" s="79"/>
      <c r="D68" s="43">
        <f t="shared" si="1"/>
        <v>204</v>
      </c>
      <c r="E68" s="70"/>
      <c r="F68" s="70"/>
      <c r="G68" s="70">
        <f t="shared" si="17"/>
        <v>204</v>
      </c>
      <c r="H68" s="70">
        <f t="shared" si="17"/>
        <v>600</v>
      </c>
      <c r="I68" s="70">
        <f t="shared" si="17"/>
        <v>600</v>
      </c>
      <c r="J68" s="70">
        <f t="shared" si="17"/>
        <v>697</v>
      </c>
    </row>
    <row r="69" spans="1:10" ht="27.75" customHeight="1">
      <c r="A69" s="18"/>
      <c r="B69" s="83" t="s">
        <v>172</v>
      </c>
      <c r="C69" s="97" t="s">
        <v>72</v>
      </c>
      <c r="D69" s="43">
        <f t="shared" si="1"/>
        <v>204</v>
      </c>
      <c r="E69" s="70"/>
      <c r="F69" s="70"/>
      <c r="G69" s="70">
        <f>G70+G71</f>
        <v>204</v>
      </c>
      <c r="H69" s="70">
        <f>H70+H71</f>
        <v>600</v>
      </c>
      <c r="I69" s="70">
        <f>I70+I71</f>
        <v>600</v>
      </c>
      <c r="J69" s="70">
        <f>J70+J71</f>
        <v>697</v>
      </c>
    </row>
    <row r="70" spans="1:10" ht="23.25" customHeight="1">
      <c r="A70" s="18"/>
      <c r="B70" s="78" t="s">
        <v>73</v>
      </c>
      <c r="C70" s="79" t="s">
        <v>74</v>
      </c>
      <c r="D70" s="43">
        <f t="shared" si="1"/>
        <v>4</v>
      </c>
      <c r="E70" s="70"/>
      <c r="F70" s="70"/>
      <c r="G70" s="70">
        <v>4</v>
      </c>
      <c r="H70" s="70">
        <v>0</v>
      </c>
      <c r="I70" s="70">
        <v>0</v>
      </c>
      <c r="J70" s="70">
        <v>0</v>
      </c>
    </row>
    <row r="71" spans="1:10" ht="23.25" customHeight="1">
      <c r="A71" s="18"/>
      <c r="B71" s="78" t="s">
        <v>75</v>
      </c>
      <c r="C71" s="79" t="s">
        <v>76</v>
      </c>
      <c r="D71" s="43">
        <f t="shared" si="1"/>
        <v>200</v>
      </c>
      <c r="E71" s="70"/>
      <c r="F71" s="70"/>
      <c r="G71" s="70">
        <v>200</v>
      </c>
      <c r="H71" s="70">
        <v>600</v>
      </c>
      <c r="I71" s="70">
        <v>600</v>
      </c>
      <c r="J71" s="70">
        <v>697</v>
      </c>
    </row>
    <row r="72" spans="1:10" ht="23.25" customHeight="1">
      <c r="A72" s="18"/>
      <c r="B72" s="62" t="s">
        <v>82</v>
      </c>
      <c r="C72" s="63">
        <v>66.02</v>
      </c>
      <c r="D72" s="43">
        <f t="shared" si="1"/>
        <v>8</v>
      </c>
      <c r="E72" s="64"/>
      <c r="F72" s="64"/>
      <c r="G72" s="64">
        <f>G73</f>
        <v>8</v>
      </c>
      <c r="H72" s="64">
        <f>H73</f>
        <v>0</v>
      </c>
      <c r="I72" s="64">
        <f>I73</f>
        <v>0</v>
      </c>
      <c r="J72" s="64">
        <f>J73</f>
        <v>0</v>
      </c>
    </row>
    <row r="73" spans="1:10" ht="23.25" customHeight="1">
      <c r="A73" s="18"/>
      <c r="B73" s="84" t="s">
        <v>83</v>
      </c>
      <c r="C73" s="79" t="s">
        <v>84</v>
      </c>
      <c r="D73" s="43">
        <f t="shared" si="1"/>
        <v>8</v>
      </c>
      <c r="E73" s="70"/>
      <c r="F73" s="70"/>
      <c r="G73" s="70">
        <f>G75</f>
        <v>8</v>
      </c>
      <c r="H73" s="70">
        <f>H75</f>
        <v>0</v>
      </c>
      <c r="I73" s="70">
        <f>I75</f>
        <v>0</v>
      </c>
      <c r="J73" s="70">
        <f>J75</f>
        <v>0</v>
      </c>
    </row>
    <row r="74" spans="1:10" ht="30.75" customHeight="1">
      <c r="A74" s="18"/>
      <c r="B74" s="85" t="s">
        <v>85</v>
      </c>
      <c r="C74" s="79" t="s">
        <v>84</v>
      </c>
      <c r="D74" s="43">
        <f t="shared" si="1"/>
        <v>8</v>
      </c>
      <c r="E74" s="70"/>
      <c r="F74" s="70"/>
      <c r="G74" s="70">
        <f t="shared" ref="G74:J75" si="18">G75</f>
        <v>8</v>
      </c>
      <c r="H74" s="70">
        <f t="shared" si="18"/>
        <v>0</v>
      </c>
      <c r="I74" s="70">
        <f t="shared" si="18"/>
        <v>0</v>
      </c>
      <c r="J74" s="70">
        <f t="shared" si="18"/>
        <v>0</v>
      </c>
    </row>
    <row r="75" spans="1:10" ht="23.25" customHeight="1">
      <c r="A75" s="18"/>
      <c r="B75" s="84" t="s">
        <v>36</v>
      </c>
      <c r="C75" s="79"/>
      <c r="D75" s="43">
        <f t="shared" si="1"/>
        <v>8</v>
      </c>
      <c r="E75" s="70"/>
      <c r="F75" s="70"/>
      <c r="G75" s="70">
        <f t="shared" si="18"/>
        <v>8</v>
      </c>
      <c r="H75" s="70">
        <f t="shared" si="18"/>
        <v>0</v>
      </c>
      <c r="I75" s="70">
        <f t="shared" si="18"/>
        <v>0</v>
      </c>
      <c r="J75" s="70">
        <f t="shared" si="18"/>
        <v>0</v>
      </c>
    </row>
    <row r="76" spans="1:10" ht="23.25" customHeight="1">
      <c r="A76" s="18"/>
      <c r="B76" s="65" t="s">
        <v>86</v>
      </c>
      <c r="C76" s="79" t="s">
        <v>87</v>
      </c>
      <c r="D76" s="43">
        <f t="shared" si="1"/>
        <v>8</v>
      </c>
      <c r="E76" s="70"/>
      <c r="F76" s="70"/>
      <c r="G76" s="70">
        <v>8</v>
      </c>
      <c r="H76" s="70">
        <v>0</v>
      </c>
      <c r="I76" s="70">
        <v>0</v>
      </c>
      <c r="J76" s="70">
        <v>0</v>
      </c>
    </row>
    <row r="77" spans="1:10" ht="23.25" customHeight="1">
      <c r="A77" s="18"/>
      <c r="B77" s="71" t="s">
        <v>88</v>
      </c>
      <c r="C77" s="63" t="s">
        <v>89</v>
      </c>
      <c r="D77" s="43">
        <f t="shared" ref="D77:D140" si="19">G77</f>
        <v>3410.87</v>
      </c>
      <c r="E77" s="72"/>
      <c r="F77" s="72"/>
      <c r="G77" s="72">
        <f>G88+G78+G83+G95+G100+G103</f>
        <v>3410.87</v>
      </c>
      <c r="H77" s="72">
        <f>H88+H78+H83+H95+H100+H103</f>
        <v>0</v>
      </c>
      <c r="I77" s="72">
        <f>I88+I78+I83+I95+I100+I103</f>
        <v>0</v>
      </c>
      <c r="J77" s="72">
        <f>J88+J78+J83+J95+J100+J103</f>
        <v>0</v>
      </c>
    </row>
    <row r="78" spans="1:10" ht="32.25" customHeight="1">
      <c r="A78" s="18"/>
      <c r="B78" s="73" t="s">
        <v>90</v>
      </c>
      <c r="C78" s="81" t="s">
        <v>91</v>
      </c>
      <c r="D78" s="43">
        <f t="shared" si="19"/>
        <v>-384</v>
      </c>
      <c r="E78" s="70"/>
      <c r="F78" s="70"/>
      <c r="G78" s="75">
        <f>G79</f>
        <v>-384</v>
      </c>
      <c r="H78" s="75">
        <f>H79</f>
        <v>0</v>
      </c>
      <c r="I78" s="75">
        <f>I79</f>
        <v>0</v>
      </c>
      <c r="J78" s="75">
        <f>J79</f>
        <v>0</v>
      </c>
    </row>
    <row r="79" spans="1:10" ht="23.25" customHeight="1">
      <c r="A79" s="18"/>
      <c r="B79" s="53" t="s">
        <v>13</v>
      </c>
      <c r="C79" s="51"/>
      <c r="D79" s="43">
        <f t="shared" si="19"/>
        <v>-384</v>
      </c>
      <c r="E79" s="70"/>
      <c r="F79" s="70"/>
      <c r="G79" s="76">
        <f>G80+G81+G82</f>
        <v>-384</v>
      </c>
      <c r="H79" s="76">
        <f>H80+H81+H82</f>
        <v>0</v>
      </c>
      <c r="I79" s="76">
        <f>I80+I81+I82</f>
        <v>0</v>
      </c>
      <c r="J79" s="76">
        <f>J80+J81+J82</f>
        <v>0</v>
      </c>
    </row>
    <row r="80" spans="1:10" ht="23.25" customHeight="1">
      <c r="A80" s="18"/>
      <c r="B80" s="56" t="s">
        <v>92</v>
      </c>
      <c r="C80" s="51">
        <v>10</v>
      </c>
      <c r="D80" s="43">
        <f t="shared" si="19"/>
        <v>-350</v>
      </c>
      <c r="E80" s="70"/>
      <c r="F80" s="70"/>
      <c r="G80" s="57">
        <v>-350</v>
      </c>
      <c r="H80" s="57">
        <v>0</v>
      </c>
      <c r="I80" s="57">
        <v>0</v>
      </c>
      <c r="J80" s="57">
        <v>0</v>
      </c>
    </row>
    <row r="81" spans="1:10" ht="23.25" customHeight="1">
      <c r="A81" s="18"/>
      <c r="B81" s="56" t="s">
        <v>93</v>
      </c>
      <c r="C81" s="51">
        <v>20</v>
      </c>
      <c r="D81" s="43">
        <f t="shared" si="19"/>
        <v>8.2000000000000028</v>
      </c>
      <c r="E81" s="70"/>
      <c r="F81" s="70"/>
      <c r="G81" s="57">
        <f>-34+42.2</f>
        <v>8.2000000000000028</v>
      </c>
      <c r="H81" s="57">
        <v>0</v>
      </c>
      <c r="I81" s="57">
        <v>0</v>
      </c>
      <c r="J81" s="57">
        <v>0</v>
      </c>
    </row>
    <row r="82" spans="1:10" ht="30" customHeight="1">
      <c r="A82" s="18"/>
      <c r="B82" s="37" t="s">
        <v>94</v>
      </c>
      <c r="C82" s="36" t="s">
        <v>95</v>
      </c>
      <c r="D82" s="43">
        <f t="shared" si="19"/>
        <v>-42.2</v>
      </c>
      <c r="E82" s="70"/>
      <c r="F82" s="70"/>
      <c r="G82" s="57">
        <v>-42.2</v>
      </c>
      <c r="H82" s="57">
        <v>0</v>
      </c>
      <c r="I82" s="57">
        <v>0</v>
      </c>
      <c r="J82" s="57">
        <v>0</v>
      </c>
    </row>
    <row r="83" spans="1:10" ht="43.5" customHeight="1">
      <c r="A83" s="18"/>
      <c r="B83" s="73" t="s">
        <v>96</v>
      </c>
      <c r="C83" s="81" t="s">
        <v>97</v>
      </c>
      <c r="D83" s="43">
        <f t="shared" si="19"/>
        <v>-50</v>
      </c>
      <c r="E83" s="70"/>
      <c r="F83" s="70"/>
      <c r="G83" s="75">
        <f t="shared" ref="G83:J84" si="20">G84</f>
        <v>-50</v>
      </c>
      <c r="H83" s="75">
        <f t="shared" si="20"/>
        <v>0</v>
      </c>
      <c r="I83" s="75">
        <f t="shared" si="20"/>
        <v>0</v>
      </c>
      <c r="J83" s="75">
        <f t="shared" si="20"/>
        <v>0</v>
      </c>
    </row>
    <row r="84" spans="1:10" ht="23.25" customHeight="1">
      <c r="A84" s="18"/>
      <c r="B84" s="53" t="s">
        <v>13</v>
      </c>
      <c r="C84" s="51"/>
      <c r="D84" s="43">
        <f t="shared" si="19"/>
        <v>-50</v>
      </c>
      <c r="E84" s="70"/>
      <c r="F84" s="70"/>
      <c r="G84" s="76">
        <f t="shared" si="20"/>
        <v>-50</v>
      </c>
      <c r="H84" s="76">
        <f t="shared" si="20"/>
        <v>0</v>
      </c>
      <c r="I84" s="76">
        <f t="shared" si="20"/>
        <v>0</v>
      </c>
      <c r="J84" s="76">
        <f t="shared" si="20"/>
        <v>0</v>
      </c>
    </row>
    <row r="85" spans="1:10" ht="23.25" customHeight="1">
      <c r="A85" s="18"/>
      <c r="B85" s="56" t="s">
        <v>54</v>
      </c>
      <c r="C85" s="51" t="s">
        <v>55</v>
      </c>
      <c r="D85" s="43">
        <f t="shared" si="19"/>
        <v>-50</v>
      </c>
      <c r="E85" s="70"/>
      <c r="F85" s="70"/>
      <c r="G85" s="70">
        <f>G86+G87</f>
        <v>-50</v>
      </c>
      <c r="H85" s="70">
        <f>H86+H87</f>
        <v>0</v>
      </c>
      <c r="I85" s="70">
        <f>I86+I87</f>
        <v>0</v>
      </c>
      <c r="J85" s="70">
        <f>J86+J87</f>
        <v>0</v>
      </c>
    </row>
    <row r="86" spans="1:10" ht="0.75" customHeight="1">
      <c r="A86" s="18"/>
      <c r="B86" s="56" t="s">
        <v>56</v>
      </c>
      <c r="C86" s="51">
        <v>10</v>
      </c>
      <c r="D86" s="43">
        <f t="shared" si="19"/>
        <v>0</v>
      </c>
      <c r="E86" s="70"/>
      <c r="F86" s="70"/>
      <c r="G86" s="70">
        <v>0</v>
      </c>
      <c r="H86" s="70">
        <v>0</v>
      </c>
      <c r="I86" s="70">
        <v>0</v>
      </c>
      <c r="J86" s="70">
        <v>0</v>
      </c>
    </row>
    <row r="87" spans="1:10" ht="23.25" customHeight="1">
      <c r="A87" s="18"/>
      <c r="B87" s="56" t="s">
        <v>98</v>
      </c>
      <c r="C87" s="51">
        <v>20</v>
      </c>
      <c r="D87" s="43">
        <f t="shared" si="19"/>
        <v>-50</v>
      </c>
      <c r="E87" s="70"/>
      <c r="F87" s="70"/>
      <c r="G87" s="70">
        <v>-50</v>
      </c>
      <c r="H87" s="70">
        <v>0</v>
      </c>
      <c r="I87" s="70">
        <v>0</v>
      </c>
      <c r="J87" s="70">
        <v>0</v>
      </c>
    </row>
    <row r="88" spans="1:10" ht="23.25" customHeight="1">
      <c r="A88" s="18"/>
      <c r="B88" s="86" t="s">
        <v>99</v>
      </c>
      <c r="C88" s="81" t="s">
        <v>100</v>
      </c>
      <c r="D88" s="43">
        <f t="shared" si="19"/>
        <v>4388.87</v>
      </c>
      <c r="E88" s="70"/>
      <c r="F88" s="70"/>
      <c r="G88" s="70">
        <f>G89+G93</f>
        <v>4388.87</v>
      </c>
      <c r="H88" s="70">
        <f>H89+H93</f>
        <v>0</v>
      </c>
      <c r="I88" s="70">
        <f>I89+I93</f>
        <v>0</v>
      </c>
      <c r="J88" s="70">
        <f>J89+J93</f>
        <v>0</v>
      </c>
    </row>
    <row r="89" spans="1:10" ht="23.25" customHeight="1">
      <c r="A89" s="18"/>
      <c r="B89" s="53" t="s">
        <v>13</v>
      </c>
      <c r="C89" s="51"/>
      <c r="D89" s="43">
        <f t="shared" si="19"/>
        <v>750</v>
      </c>
      <c r="E89" s="70"/>
      <c r="F89" s="70"/>
      <c r="G89" s="70">
        <f>G90</f>
        <v>750</v>
      </c>
      <c r="H89" s="70">
        <f>H90</f>
        <v>0</v>
      </c>
      <c r="I89" s="70">
        <f>I90</f>
        <v>0</v>
      </c>
      <c r="J89" s="70">
        <f>J90</f>
        <v>0</v>
      </c>
    </row>
    <row r="90" spans="1:10" ht="23.25" customHeight="1">
      <c r="A90" s="18"/>
      <c r="B90" s="56" t="s">
        <v>173</v>
      </c>
      <c r="C90" s="51" t="s">
        <v>55</v>
      </c>
      <c r="D90" s="43">
        <f t="shared" si="19"/>
        <v>750</v>
      </c>
      <c r="E90" s="70"/>
      <c r="F90" s="70"/>
      <c r="G90" s="70">
        <f>G91+G92</f>
        <v>750</v>
      </c>
      <c r="H90" s="70">
        <f>H91+H92</f>
        <v>0</v>
      </c>
      <c r="I90" s="70">
        <f>I91+I92</f>
        <v>0</v>
      </c>
      <c r="J90" s="70">
        <f>J91+J92</f>
        <v>0</v>
      </c>
    </row>
    <row r="91" spans="1:10" ht="23.25" customHeight="1">
      <c r="A91" s="18"/>
      <c r="B91" s="56" t="s">
        <v>174</v>
      </c>
      <c r="C91" s="51">
        <v>10</v>
      </c>
      <c r="D91" s="43">
        <f t="shared" si="19"/>
        <v>310</v>
      </c>
      <c r="E91" s="70"/>
      <c r="F91" s="70"/>
      <c r="G91" s="70">
        <v>310</v>
      </c>
      <c r="H91" s="70">
        <v>0</v>
      </c>
      <c r="I91" s="70">
        <v>0</v>
      </c>
      <c r="J91" s="70">
        <v>0</v>
      </c>
    </row>
    <row r="92" spans="1:10" ht="23.25" customHeight="1">
      <c r="A92" s="18"/>
      <c r="B92" s="56" t="s">
        <v>175</v>
      </c>
      <c r="C92" s="51">
        <v>20</v>
      </c>
      <c r="D92" s="43">
        <f t="shared" si="19"/>
        <v>440</v>
      </c>
      <c r="E92" s="70"/>
      <c r="F92" s="70"/>
      <c r="G92" s="70">
        <v>440</v>
      </c>
      <c r="H92" s="70">
        <v>0</v>
      </c>
      <c r="I92" s="70">
        <v>0</v>
      </c>
      <c r="J92" s="70">
        <v>0</v>
      </c>
    </row>
    <row r="93" spans="1:10" ht="23.25" customHeight="1">
      <c r="A93" s="18"/>
      <c r="B93" s="53" t="s">
        <v>36</v>
      </c>
      <c r="C93" s="51"/>
      <c r="D93" s="43">
        <f t="shared" si="19"/>
        <v>3638.87</v>
      </c>
      <c r="E93" s="70"/>
      <c r="F93" s="70"/>
      <c r="G93" s="70">
        <f>G94</f>
        <v>3638.87</v>
      </c>
      <c r="H93" s="70">
        <f>H94</f>
        <v>0</v>
      </c>
      <c r="I93" s="70">
        <f>I94</f>
        <v>0</v>
      </c>
      <c r="J93" s="70">
        <f>J94</f>
        <v>0</v>
      </c>
    </row>
    <row r="94" spans="1:10" ht="23.25" customHeight="1">
      <c r="A94" s="18"/>
      <c r="B94" s="56" t="s">
        <v>102</v>
      </c>
      <c r="C94" s="51" t="s">
        <v>103</v>
      </c>
      <c r="D94" s="43">
        <f t="shared" si="19"/>
        <v>3638.87</v>
      </c>
      <c r="E94" s="70"/>
      <c r="F94" s="70"/>
      <c r="G94" s="70">
        <v>3638.87</v>
      </c>
      <c r="H94" s="70">
        <v>0</v>
      </c>
      <c r="I94" s="70">
        <v>0</v>
      </c>
      <c r="J94" s="70">
        <v>0</v>
      </c>
    </row>
    <row r="95" spans="1:10" ht="23.25" customHeight="1">
      <c r="A95" s="18"/>
      <c r="B95" s="86" t="s">
        <v>104</v>
      </c>
      <c r="C95" s="74" t="s">
        <v>100</v>
      </c>
      <c r="D95" s="43">
        <f t="shared" si="19"/>
        <v>-120</v>
      </c>
      <c r="E95" s="77"/>
      <c r="F95" s="77"/>
      <c r="G95" s="77">
        <f t="shared" ref="G95:J96" si="21">G96</f>
        <v>-120</v>
      </c>
      <c r="H95" s="77">
        <f t="shared" si="21"/>
        <v>0</v>
      </c>
      <c r="I95" s="77">
        <f t="shared" si="21"/>
        <v>0</v>
      </c>
      <c r="J95" s="77">
        <f t="shared" si="21"/>
        <v>0</v>
      </c>
    </row>
    <row r="96" spans="1:10" ht="23.25" customHeight="1">
      <c r="A96" s="18"/>
      <c r="B96" s="53" t="s">
        <v>13</v>
      </c>
      <c r="C96" s="51"/>
      <c r="D96" s="43">
        <f t="shared" si="19"/>
        <v>-120</v>
      </c>
      <c r="E96" s="70"/>
      <c r="F96" s="70"/>
      <c r="G96" s="87">
        <f t="shared" si="21"/>
        <v>-120</v>
      </c>
      <c r="H96" s="87">
        <f t="shared" si="21"/>
        <v>0</v>
      </c>
      <c r="I96" s="87">
        <f t="shared" si="21"/>
        <v>0</v>
      </c>
      <c r="J96" s="87">
        <f t="shared" si="21"/>
        <v>0</v>
      </c>
    </row>
    <row r="97" spans="1:10" ht="23.25" customHeight="1">
      <c r="A97" s="18"/>
      <c r="B97" s="56" t="s">
        <v>54</v>
      </c>
      <c r="C97" s="51" t="s">
        <v>55</v>
      </c>
      <c r="D97" s="43">
        <f t="shared" si="19"/>
        <v>-120</v>
      </c>
      <c r="E97" s="70"/>
      <c r="F97" s="70"/>
      <c r="G97" s="70">
        <f>G98+G99</f>
        <v>-120</v>
      </c>
      <c r="H97" s="70">
        <f>H98+H99</f>
        <v>0</v>
      </c>
      <c r="I97" s="70">
        <f>I98+I99</f>
        <v>0</v>
      </c>
      <c r="J97" s="70">
        <f>J98+J99</f>
        <v>0</v>
      </c>
    </row>
    <row r="98" spans="1:10" ht="17.25" customHeight="1">
      <c r="A98" s="18"/>
      <c r="B98" s="56" t="s">
        <v>56</v>
      </c>
      <c r="C98" s="51">
        <v>10</v>
      </c>
      <c r="D98" s="43">
        <f t="shared" si="19"/>
        <v>-80</v>
      </c>
      <c r="E98" s="70"/>
      <c r="F98" s="70"/>
      <c r="G98" s="70">
        <v>-80</v>
      </c>
      <c r="H98" s="70">
        <v>0</v>
      </c>
      <c r="I98" s="70">
        <v>0</v>
      </c>
      <c r="J98" s="70">
        <v>0</v>
      </c>
    </row>
    <row r="99" spans="1:10" ht="18" customHeight="1">
      <c r="A99" s="18"/>
      <c r="B99" s="56" t="s">
        <v>98</v>
      </c>
      <c r="C99" s="51">
        <v>20</v>
      </c>
      <c r="D99" s="43">
        <f t="shared" si="19"/>
        <v>-40</v>
      </c>
      <c r="E99" s="70"/>
      <c r="F99" s="70"/>
      <c r="G99" s="70">
        <v>-40</v>
      </c>
      <c r="H99" s="70">
        <v>0</v>
      </c>
      <c r="I99" s="70">
        <v>0</v>
      </c>
      <c r="J99" s="70">
        <v>0</v>
      </c>
    </row>
    <row r="100" spans="1:10" ht="23.25" customHeight="1">
      <c r="A100" s="18"/>
      <c r="B100" s="88" t="s">
        <v>105</v>
      </c>
      <c r="C100" s="89" t="s">
        <v>106</v>
      </c>
      <c r="D100" s="43">
        <f t="shared" si="19"/>
        <v>-54</v>
      </c>
      <c r="E100" s="70"/>
      <c r="F100" s="70"/>
      <c r="G100" s="75">
        <f t="shared" ref="G100:J101" si="22">G101</f>
        <v>-54</v>
      </c>
      <c r="H100" s="75">
        <f t="shared" si="22"/>
        <v>0</v>
      </c>
      <c r="I100" s="75">
        <f t="shared" si="22"/>
        <v>0</v>
      </c>
      <c r="J100" s="75">
        <f t="shared" si="22"/>
        <v>0</v>
      </c>
    </row>
    <row r="101" spans="1:10" ht="23.25" customHeight="1">
      <c r="A101" s="18"/>
      <c r="B101" s="53" t="s">
        <v>13</v>
      </c>
      <c r="C101" s="51"/>
      <c r="D101" s="43">
        <f t="shared" si="19"/>
        <v>-54</v>
      </c>
      <c r="E101" s="70"/>
      <c r="F101" s="70"/>
      <c r="G101" s="87">
        <f t="shared" si="22"/>
        <v>-54</v>
      </c>
      <c r="H101" s="87">
        <f t="shared" si="22"/>
        <v>0</v>
      </c>
      <c r="I101" s="87">
        <f t="shared" si="22"/>
        <v>0</v>
      </c>
      <c r="J101" s="87">
        <f t="shared" si="22"/>
        <v>0</v>
      </c>
    </row>
    <row r="102" spans="1:10" ht="30.75" customHeight="1">
      <c r="A102" s="18"/>
      <c r="B102" s="58" t="s">
        <v>107</v>
      </c>
      <c r="C102" s="51" t="s">
        <v>108</v>
      </c>
      <c r="D102" s="43">
        <f t="shared" si="19"/>
        <v>-54</v>
      </c>
      <c r="E102" s="70"/>
      <c r="F102" s="70"/>
      <c r="G102" s="70">
        <v>-54</v>
      </c>
      <c r="H102" s="70">
        <v>0</v>
      </c>
      <c r="I102" s="70">
        <v>0</v>
      </c>
      <c r="J102" s="70">
        <v>0</v>
      </c>
    </row>
    <row r="103" spans="1:10" ht="23.25" customHeight="1">
      <c r="A103" s="18"/>
      <c r="B103" s="86" t="s">
        <v>109</v>
      </c>
      <c r="C103" s="81" t="s">
        <v>110</v>
      </c>
      <c r="D103" s="43">
        <f t="shared" si="19"/>
        <v>-370</v>
      </c>
      <c r="E103" s="70"/>
      <c r="F103" s="70"/>
      <c r="G103" s="75">
        <f>G104</f>
        <v>-370</v>
      </c>
      <c r="H103" s="75">
        <f>H104</f>
        <v>0</v>
      </c>
      <c r="I103" s="75">
        <f>I104</f>
        <v>0</v>
      </c>
      <c r="J103" s="75">
        <f>J104</f>
        <v>0</v>
      </c>
    </row>
    <row r="104" spans="1:10" ht="23.25" customHeight="1">
      <c r="A104" s="18"/>
      <c r="B104" s="53" t="s">
        <v>13</v>
      </c>
      <c r="C104" s="79"/>
      <c r="D104" s="43">
        <f t="shared" si="19"/>
        <v>-370</v>
      </c>
      <c r="E104" s="70"/>
      <c r="F104" s="70"/>
      <c r="G104" s="87">
        <f>G105+G106</f>
        <v>-370</v>
      </c>
      <c r="H104" s="87">
        <f>H105+H106</f>
        <v>0</v>
      </c>
      <c r="I104" s="87">
        <f>I105+I106</f>
        <v>0</v>
      </c>
      <c r="J104" s="87">
        <f>J105+J106</f>
        <v>0</v>
      </c>
    </row>
    <row r="105" spans="1:10" ht="23.25" customHeight="1">
      <c r="A105" s="18"/>
      <c r="B105" s="35" t="s">
        <v>111</v>
      </c>
      <c r="C105" s="79">
        <v>20</v>
      </c>
      <c r="D105" s="43">
        <f t="shared" si="19"/>
        <v>-159</v>
      </c>
      <c r="E105" s="70"/>
      <c r="F105" s="70"/>
      <c r="G105" s="70">
        <v>-159</v>
      </c>
      <c r="H105" s="70">
        <v>0</v>
      </c>
      <c r="I105" s="70">
        <v>0</v>
      </c>
      <c r="J105" s="70">
        <v>0</v>
      </c>
    </row>
    <row r="106" spans="1:10" ht="23.25" customHeight="1">
      <c r="A106" s="18"/>
      <c r="B106" s="56" t="s">
        <v>112</v>
      </c>
      <c r="C106" s="51" t="s">
        <v>113</v>
      </c>
      <c r="D106" s="43">
        <f t="shared" si="19"/>
        <v>-211</v>
      </c>
      <c r="E106" s="70"/>
      <c r="F106" s="70"/>
      <c r="G106" s="70">
        <v>-211</v>
      </c>
      <c r="H106" s="70">
        <v>0</v>
      </c>
      <c r="I106" s="70">
        <v>0</v>
      </c>
      <c r="J106" s="70">
        <v>0</v>
      </c>
    </row>
    <row r="107" spans="1:10" ht="23.25" customHeight="1">
      <c r="A107" s="18"/>
      <c r="B107" s="62" t="s">
        <v>114</v>
      </c>
      <c r="C107" s="63" t="s">
        <v>115</v>
      </c>
      <c r="D107" s="43">
        <f t="shared" si="19"/>
        <v>224</v>
      </c>
      <c r="E107" s="72"/>
      <c r="F107" s="72"/>
      <c r="G107" s="72">
        <f>G108+G113+G117+G123+G139</f>
        <v>224</v>
      </c>
      <c r="H107" s="72">
        <f>H108+H113+H117+H123+H139</f>
        <v>0</v>
      </c>
      <c r="I107" s="72">
        <f>I108+I113+I117+I123+I139</f>
        <v>0</v>
      </c>
      <c r="J107" s="72">
        <f>J108+J113+J117+J123+J139</f>
        <v>0</v>
      </c>
    </row>
    <row r="108" spans="1:10" ht="63" customHeight="1">
      <c r="A108" s="18"/>
      <c r="B108" s="31" t="s">
        <v>116</v>
      </c>
      <c r="C108" s="32" t="s">
        <v>117</v>
      </c>
      <c r="D108" s="43">
        <f t="shared" si="19"/>
        <v>39.03</v>
      </c>
      <c r="E108" s="70"/>
      <c r="F108" s="70"/>
      <c r="G108" s="70">
        <f>G109</f>
        <v>39.03</v>
      </c>
      <c r="H108" s="70">
        <f>H109</f>
        <v>0</v>
      </c>
      <c r="I108" s="70">
        <f>I109</f>
        <v>0</v>
      </c>
      <c r="J108" s="70">
        <f>J109</f>
        <v>0</v>
      </c>
    </row>
    <row r="109" spans="1:10" ht="20.25" customHeight="1">
      <c r="A109" s="18"/>
      <c r="B109" s="33" t="s">
        <v>13</v>
      </c>
      <c r="C109" s="34"/>
      <c r="D109" s="43">
        <f t="shared" si="19"/>
        <v>39.03</v>
      </c>
      <c r="E109" s="70"/>
      <c r="F109" s="70"/>
      <c r="G109" s="70">
        <f>G111+G112+G110</f>
        <v>39.03</v>
      </c>
      <c r="H109" s="70">
        <f>H111+H112+H110</f>
        <v>0</v>
      </c>
      <c r="I109" s="70">
        <f>I111+I112+I110</f>
        <v>0</v>
      </c>
      <c r="J109" s="70">
        <f>J111+J112+J110</f>
        <v>0</v>
      </c>
    </row>
    <row r="110" spans="1:10" ht="20.25" hidden="1" customHeight="1">
      <c r="A110" s="18"/>
      <c r="B110" s="33" t="s">
        <v>118</v>
      </c>
      <c r="C110" s="34">
        <v>10</v>
      </c>
      <c r="D110" s="43">
        <f t="shared" si="19"/>
        <v>0</v>
      </c>
      <c r="E110" s="70"/>
      <c r="F110" s="70"/>
      <c r="G110" s="70"/>
      <c r="H110" s="70"/>
      <c r="I110" s="70"/>
      <c r="J110" s="70"/>
    </row>
    <row r="111" spans="1:10" ht="17.25" customHeight="1">
      <c r="A111" s="18"/>
      <c r="B111" s="35" t="s">
        <v>111</v>
      </c>
      <c r="C111" s="36">
        <v>20</v>
      </c>
      <c r="D111" s="43">
        <f t="shared" si="19"/>
        <v>57</v>
      </c>
      <c r="E111" s="70"/>
      <c r="F111" s="70"/>
      <c r="G111" s="70">
        <v>57</v>
      </c>
      <c r="H111" s="70">
        <v>0</v>
      </c>
      <c r="I111" s="70">
        <v>0</v>
      </c>
      <c r="J111" s="70">
        <v>0</v>
      </c>
    </row>
    <row r="112" spans="1:10" ht="32.25" customHeight="1">
      <c r="A112" s="18"/>
      <c r="B112" s="37" t="s">
        <v>94</v>
      </c>
      <c r="C112" s="36" t="s">
        <v>95</v>
      </c>
      <c r="D112" s="43">
        <f t="shared" si="19"/>
        <v>-17.97</v>
      </c>
      <c r="E112" s="70"/>
      <c r="F112" s="70"/>
      <c r="G112" s="70">
        <v>-17.97</v>
      </c>
      <c r="H112" s="70">
        <v>0</v>
      </c>
      <c r="I112" s="70">
        <v>0</v>
      </c>
      <c r="J112" s="70">
        <v>0</v>
      </c>
    </row>
    <row r="113" spans="1:10" ht="62.25" customHeight="1">
      <c r="A113" s="18"/>
      <c r="B113" s="31" t="s">
        <v>119</v>
      </c>
      <c r="C113" s="32" t="s">
        <v>120</v>
      </c>
      <c r="D113" s="43">
        <f t="shared" si="19"/>
        <v>69.22999999999999</v>
      </c>
      <c r="E113" s="70"/>
      <c r="F113" s="70"/>
      <c r="G113" s="70">
        <f>G114</f>
        <v>69.22999999999999</v>
      </c>
      <c r="H113" s="70">
        <f>H114</f>
        <v>0</v>
      </c>
      <c r="I113" s="70">
        <f>I114</f>
        <v>0</v>
      </c>
      <c r="J113" s="70">
        <f>J114</f>
        <v>0</v>
      </c>
    </row>
    <row r="114" spans="1:10" ht="18.75" customHeight="1">
      <c r="A114" s="18"/>
      <c r="B114" s="33" t="s">
        <v>13</v>
      </c>
      <c r="C114" s="34"/>
      <c r="D114" s="43">
        <f t="shared" si="19"/>
        <v>69.22999999999999</v>
      </c>
      <c r="E114" s="70"/>
      <c r="F114" s="70"/>
      <c r="G114" s="70">
        <f>G115+G116</f>
        <v>69.22999999999999</v>
      </c>
      <c r="H114" s="70">
        <f>H115+H116</f>
        <v>0</v>
      </c>
      <c r="I114" s="70">
        <f>I115+I116</f>
        <v>0</v>
      </c>
      <c r="J114" s="70">
        <f>J115+J116</f>
        <v>0</v>
      </c>
    </row>
    <row r="115" spans="1:10" ht="18.75" customHeight="1">
      <c r="A115" s="18"/>
      <c r="B115" s="35" t="s">
        <v>111</v>
      </c>
      <c r="C115" s="36">
        <v>20</v>
      </c>
      <c r="D115" s="43">
        <f t="shared" si="19"/>
        <v>168.41</v>
      </c>
      <c r="E115" s="70"/>
      <c r="F115" s="70"/>
      <c r="G115" s="70">
        <v>168.41</v>
      </c>
      <c r="H115" s="70">
        <v>0</v>
      </c>
      <c r="I115" s="70">
        <v>0</v>
      </c>
      <c r="J115" s="70">
        <v>0</v>
      </c>
    </row>
    <row r="116" spans="1:10" ht="27.75" customHeight="1">
      <c r="A116" s="18"/>
      <c r="B116" s="37" t="s">
        <v>94</v>
      </c>
      <c r="C116" s="36" t="s">
        <v>95</v>
      </c>
      <c r="D116" s="43">
        <f t="shared" si="19"/>
        <v>-99.18</v>
      </c>
      <c r="E116" s="70"/>
      <c r="F116" s="70"/>
      <c r="G116" s="70">
        <v>-99.18</v>
      </c>
      <c r="H116" s="70">
        <v>0</v>
      </c>
      <c r="I116" s="70">
        <v>0</v>
      </c>
      <c r="J116" s="70">
        <v>0</v>
      </c>
    </row>
    <row r="117" spans="1:10" ht="60.75" customHeight="1">
      <c r="A117" s="18"/>
      <c r="B117" s="31" t="s">
        <v>121</v>
      </c>
      <c r="C117" s="32" t="s">
        <v>122</v>
      </c>
      <c r="D117" s="43">
        <f t="shared" si="19"/>
        <v>-104.26000000000002</v>
      </c>
      <c r="E117" s="70"/>
      <c r="F117" s="70"/>
      <c r="G117" s="70">
        <f>G118</f>
        <v>-104.26000000000002</v>
      </c>
      <c r="H117" s="70">
        <f>H118</f>
        <v>0</v>
      </c>
      <c r="I117" s="70">
        <f>I118</f>
        <v>0</v>
      </c>
      <c r="J117" s="70">
        <f>J118</f>
        <v>0</v>
      </c>
    </row>
    <row r="118" spans="1:10" ht="23.25" customHeight="1">
      <c r="A118" s="18"/>
      <c r="B118" s="33" t="s">
        <v>13</v>
      </c>
      <c r="C118" s="34"/>
      <c r="D118" s="43">
        <f t="shared" si="19"/>
        <v>-104.26000000000002</v>
      </c>
      <c r="E118" s="70"/>
      <c r="F118" s="70"/>
      <c r="G118" s="70">
        <f>G119+G120+G122+G121</f>
        <v>-104.26000000000002</v>
      </c>
      <c r="H118" s="70">
        <f>H119+H120+H122+H121</f>
        <v>0</v>
      </c>
      <c r="I118" s="70">
        <f>I119+I120+I122+I121</f>
        <v>0</v>
      </c>
      <c r="J118" s="70">
        <f>J119+J120+J122+J121</f>
        <v>0</v>
      </c>
    </row>
    <row r="119" spans="1:10" ht="23.25" hidden="1" customHeight="1">
      <c r="A119" s="18"/>
      <c r="B119" s="33" t="s">
        <v>118</v>
      </c>
      <c r="C119" s="34">
        <v>10</v>
      </c>
      <c r="D119" s="43">
        <f t="shared" si="19"/>
        <v>0</v>
      </c>
      <c r="E119" s="70"/>
      <c r="F119" s="70"/>
      <c r="G119" s="70">
        <v>0</v>
      </c>
      <c r="H119" s="70">
        <v>0</v>
      </c>
      <c r="I119" s="70">
        <v>0</v>
      </c>
      <c r="J119" s="70">
        <v>0</v>
      </c>
    </row>
    <row r="120" spans="1:10" ht="25.5" customHeight="1">
      <c r="A120" s="18"/>
      <c r="B120" s="35" t="s">
        <v>111</v>
      </c>
      <c r="C120" s="36">
        <v>20</v>
      </c>
      <c r="D120" s="43">
        <f t="shared" si="19"/>
        <v>44.1</v>
      </c>
      <c r="E120" s="70"/>
      <c r="F120" s="70"/>
      <c r="G120" s="70">
        <v>44.1</v>
      </c>
      <c r="H120" s="70">
        <v>0</v>
      </c>
      <c r="I120" s="70">
        <v>0</v>
      </c>
      <c r="J120" s="70">
        <v>0</v>
      </c>
    </row>
    <row r="121" spans="1:10" ht="21" customHeight="1">
      <c r="A121" s="18"/>
      <c r="B121" s="56" t="s">
        <v>64</v>
      </c>
      <c r="C121" s="51" t="s">
        <v>123</v>
      </c>
      <c r="D121" s="43">
        <f t="shared" si="19"/>
        <v>4</v>
      </c>
      <c r="E121" s="70"/>
      <c r="F121" s="70"/>
      <c r="G121" s="70">
        <v>4</v>
      </c>
      <c r="H121" s="70">
        <v>0</v>
      </c>
      <c r="I121" s="70">
        <v>0</v>
      </c>
      <c r="J121" s="70">
        <v>0</v>
      </c>
    </row>
    <row r="122" spans="1:10" ht="30" customHeight="1">
      <c r="A122" s="18"/>
      <c r="B122" s="37" t="s">
        <v>94</v>
      </c>
      <c r="C122" s="36" t="s">
        <v>95</v>
      </c>
      <c r="D122" s="43">
        <f t="shared" si="19"/>
        <v>-152.36000000000001</v>
      </c>
      <c r="E122" s="70"/>
      <c r="F122" s="70"/>
      <c r="G122" s="70">
        <v>-152.36000000000001</v>
      </c>
      <c r="H122" s="70">
        <v>0</v>
      </c>
      <c r="I122" s="70">
        <v>0</v>
      </c>
      <c r="J122" s="70">
        <v>0</v>
      </c>
    </row>
    <row r="123" spans="1:10" ht="29.25" customHeight="1">
      <c r="A123" s="18"/>
      <c r="B123" s="73" t="s">
        <v>124</v>
      </c>
      <c r="C123" s="38"/>
      <c r="D123" s="43">
        <f t="shared" si="19"/>
        <v>-680</v>
      </c>
      <c r="E123" s="75"/>
      <c r="F123" s="75"/>
      <c r="G123" s="75">
        <f>G124+G129+G134</f>
        <v>-680</v>
      </c>
      <c r="H123" s="75">
        <f>H124+H129+H134</f>
        <v>0</v>
      </c>
      <c r="I123" s="75">
        <f>I124+I129+I134</f>
        <v>0</v>
      </c>
      <c r="J123" s="75">
        <f>J124+J129+J134</f>
        <v>0</v>
      </c>
    </row>
    <row r="124" spans="1:10" ht="31.5" customHeight="1">
      <c r="A124" s="18"/>
      <c r="B124" s="73" t="s">
        <v>125</v>
      </c>
      <c r="C124" s="81" t="s">
        <v>126</v>
      </c>
      <c r="D124" s="43">
        <f t="shared" si="19"/>
        <v>-430</v>
      </c>
      <c r="E124" s="75"/>
      <c r="F124" s="75"/>
      <c r="G124" s="75">
        <f t="shared" ref="G124:J125" si="23">G125</f>
        <v>-430</v>
      </c>
      <c r="H124" s="75">
        <f t="shared" si="23"/>
        <v>0</v>
      </c>
      <c r="I124" s="75">
        <f t="shared" si="23"/>
        <v>0</v>
      </c>
      <c r="J124" s="75">
        <f t="shared" si="23"/>
        <v>0</v>
      </c>
    </row>
    <row r="125" spans="1:10" ht="18.75" customHeight="1">
      <c r="A125" s="18"/>
      <c r="B125" s="53" t="s">
        <v>13</v>
      </c>
      <c r="C125" s="51"/>
      <c r="D125" s="43">
        <f t="shared" si="19"/>
        <v>-430</v>
      </c>
      <c r="E125" s="70"/>
      <c r="F125" s="70"/>
      <c r="G125" s="76">
        <f t="shared" si="23"/>
        <v>-430</v>
      </c>
      <c r="H125" s="76">
        <f t="shared" si="23"/>
        <v>0</v>
      </c>
      <c r="I125" s="76">
        <f t="shared" si="23"/>
        <v>0</v>
      </c>
      <c r="J125" s="76">
        <f t="shared" si="23"/>
        <v>0</v>
      </c>
    </row>
    <row r="126" spans="1:10" ht="18.75" customHeight="1">
      <c r="A126" s="18"/>
      <c r="B126" s="56" t="s">
        <v>127</v>
      </c>
      <c r="C126" s="51" t="s">
        <v>128</v>
      </c>
      <c r="D126" s="43">
        <f t="shared" si="19"/>
        <v>-430</v>
      </c>
      <c r="E126" s="70"/>
      <c r="F126" s="70"/>
      <c r="G126" s="70">
        <f>G127+G128</f>
        <v>-430</v>
      </c>
      <c r="H126" s="70">
        <f>H127+H128</f>
        <v>0</v>
      </c>
      <c r="I126" s="70">
        <f>I127+I128</f>
        <v>0</v>
      </c>
      <c r="J126" s="70">
        <f>J127+J128</f>
        <v>0</v>
      </c>
    </row>
    <row r="127" spans="1:10" ht="18" customHeight="1">
      <c r="A127" s="18"/>
      <c r="B127" s="56" t="s">
        <v>129</v>
      </c>
      <c r="C127" s="51">
        <v>10</v>
      </c>
      <c r="D127" s="43">
        <f t="shared" si="19"/>
        <v>-430</v>
      </c>
      <c r="E127" s="70"/>
      <c r="F127" s="70"/>
      <c r="G127" s="70">
        <v>-430</v>
      </c>
      <c r="H127" s="70">
        <v>0</v>
      </c>
      <c r="I127" s="70">
        <v>0</v>
      </c>
      <c r="J127" s="70">
        <v>0</v>
      </c>
    </row>
    <row r="128" spans="1:10" ht="18.75" hidden="1" customHeight="1">
      <c r="A128" s="18"/>
      <c r="B128" s="56" t="s">
        <v>130</v>
      </c>
      <c r="C128" s="51">
        <v>20</v>
      </c>
      <c r="D128" s="43">
        <f t="shared" si="19"/>
        <v>0</v>
      </c>
      <c r="E128" s="70"/>
      <c r="F128" s="70"/>
      <c r="G128" s="70"/>
      <c r="H128" s="70"/>
      <c r="I128" s="70"/>
      <c r="J128" s="70"/>
    </row>
    <row r="129" spans="1:13" ht="33" customHeight="1">
      <c r="A129" s="18"/>
      <c r="B129" s="73" t="s">
        <v>131</v>
      </c>
      <c r="C129" s="81" t="s">
        <v>126</v>
      </c>
      <c r="D129" s="43">
        <f t="shared" si="19"/>
        <v>-50</v>
      </c>
      <c r="E129" s="75"/>
      <c r="F129" s="75"/>
      <c r="G129" s="75">
        <f t="shared" ref="G129:J130" si="24">G130</f>
        <v>-50</v>
      </c>
      <c r="H129" s="75">
        <f t="shared" si="24"/>
        <v>0</v>
      </c>
      <c r="I129" s="75">
        <f t="shared" si="24"/>
        <v>0</v>
      </c>
      <c r="J129" s="75">
        <f t="shared" si="24"/>
        <v>0</v>
      </c>
    </row>
    <row r="130" spans="1:13" ht="18.75" customHeight="1">
      <c r="A130" s="18"/>
      <c r="B130" s="53" t="s">
        <v>13</v>
      </c>
      <c r="C130" s="51"/>
      <c r="D130" s="43">
        <f t="shared" si="19"/>
        <v>-50</v>
      </c>
      <c r="E130" s="70"/>
      <c r="F130" s="70"/>
      <c r="G130" s="76">
        <f t="shared" si="24"/>
        <v>-50</v>
      </c>
      <c r="H130" s="76">
        <f t="shared" si="24"/>
        <v>0</v>
      </c>
      <c r="I130" s="76">
        <f t="shared" si="24"/>
        <v>0</v>
      </c>
      <c r="J130" s="76">
        <f t="shared" si="24"/>
        <v>0</v>
      </c>
    </row>
    <row r="131" spans="1:13" ht="18.75" customHeight="1">
      <c r="A131" s="18"/>
      <c r="B131" s="56" t="s">
        <v>127</v>
      </c>
      <c r="C131" s="51" t="s">
        <v>128</v>
      </c>
      <c r="D131" s="43">
        <f t="shared" si="19"/>
        <v>-50</v>
      </c>
      <c r="E131" s="70"/>
      <c r="F131" s="70"/>
      <c r="G131" s="70">
        <f>G132+G133</f>
        <v>-50</v>
      </c>
      <c r="H131" s="70">
        <f>H132+H133</f>
        <v>0</v>
      </c>
      <c r="I131" s="70">
        <f>I132+I133</f>
        <v>0</v>
      </c>
      <c r="J131" s="70">
        <f>J132+J133</f>
        <v>0</v>
      </c>
    </row>
    <row r="132" spans="1:13" ht="18.75" customHeight="1">
      <c r="A132" s="18"/>
      <c r="B132" s="56" t="s">
        <v>129</v>
      </c>
      <c r="C132" s="51">
        <v>10</v>
      </c>
      <c r="D132" s="43">
        <f t="shared" si="19"/>
        <v>-50</v>
      </c>
      <c r="E132" s="70"/>
      <c r="F132" s="70"/>
      <c r="G132" s="70">
        <v>-50</v>
      </c>
      <c r="H132" s="70">
        <v>0</v>
      </c>
      <c r="I132" s="70">
        <v>0</v>
      </c>
      <c r="J132" s="70">
        <v>0</v>
      </c>
    </row>
    <row r="133" spans="1:13" ht="0.75" customHeight="1">
      <c r="A133" s="18"/>
      <c r="B133" s="56" t="s">
        <v>130</v>
      </c>
      <c r="C133" s="51">
        <v>20</v>
      </c>
      <c r="D133" s="43">
        <f t="shared" si="19"/>
        <v>0</v>
      </c>
      <c r="E133" s="70"/>
      <c r="F133" s="70"/>
      <c r="G133" s="70"/>
      <c r="H133" s="70"/>
      <c r="I133" s="70"/>
      <c r="J133" s="70"/>
    </row>
    <row r="134" spans="1:13" ht="32.25" customHeight="1">
      <c r="A134" s="18"/>
      <c r="B134" s="73" t="s">
        <v>132</v>
      </c>
      <c r="C134" s="81" t="s">
        <v>126</v>
      </c>
      <c r="D134" s="43">
        <f t="shared" si="19"/>
        <v>-200</v>
      </c>
      <c r="E134" s="75"/>
      <c r="F134" s="75"/>
      <c r="G134" s="75">
        <f t="shared" ref="G134:J136" si="25">G135</f>
        <v>-200</v>
      </c>
      <c r="H134" s="75">
        <f t="shared" si="25"/>
        <v>0</v>
      </c>
      <c r="I134" s="75">
        <f t="shared" si="25"/>
        <v>0</v>
      </c>
      <c r="J134" s="75">
        <f t="shared" si="25"/>
        <v>0</v>
      </c>
    </row>
    <row r="135" spans="1:13" ht="18.75" customHeight="1">
      <c r="A135" s="18"/>
      <c r="B135" s="53" t="s">
        <v>13</v>
      </c>
      <c r="C135" s="51"/>
      <c r="D135" s="43">
        <f t="shared" si="19"/>
        <v>-200</v>
      </c>
      <c r="E135" s="70"/>
      <c r="F135" s="70"/>
      <c r="G135" s="76">
        <f t="shared" si="25"/>
        <v>-200</v>
      </c>
      <c r="H135" s="76">
        <f t="shared" si="25"/>
        <v>0</v>
      </c>
      <c r="I135" s="76">
        <f t="shared" si="25"/>
        <v>0</v>
      </c>
      <c r="J135" s="76">
        <f t="shared" si="25"/>
        <v>0</v>
      </c>
    </row>
    <row r="136" spans="1:13" ht="18.75" customHeight="1">
      <c r="A136" s="18"/>
      <c r="B136" s="56" t="s">
        <v>127</v>
      </c>
      <c r="C136" s="51" t="s">
        <v>128</v>
      </c>
      <c r="D136" s="43">
        <f t="shared" si="19"/>
        <v>-200</v>
      </c>
      <c r="E136" s="70"/>
      <c r="F136" s="70"/>
      <c r="G136" s="70">
        <f t="shared" si="25"/>
        <v>-200</v>
      </c>
      <c r="H136" s="70">
        <f t="shared" si="25"/>
        <v>0</v>
      </c>
      <c r="I136" s="70">
        <f t="shared" si="25"/>
        <v>0</v>
      </c>
      <c r="J136" s="70">
        <f t="shared" si="25"/>
        <v>0</v>
      </c>
    </row>
    <row r="137" spans="1:13" ht="18.75" customHeight="1">
      <c r="A137" s="18"/>
      <c r="B137" s="56" t="s">
        <v>129</v>
      </c>
      <c r="C137" s="51">
        <v>10</v>
      </c>
      <c r="D137" s="43">
        <f t="shared" si="19"/>
        <v>-200</v>
      </c>
      <c r="E137" s="70"/>
      <c r="F137" s="70"/>
      <c r="G137" s="70">
        <v>-200</v>
      </c>
      <c r="H137" s="70">
        <v>0</v>
      </c>
      <c r="I137" s="70">
        <v>0</v>
      </c>
      <c r="J137" s="70">
        <v>0</v>
      </c>
    </row>
    <row r="138" spans="1:13" ht="0.75" customHeight="1">
      <c r="A138" s="18"/>
      <c r="B138" s="56" t="s">
        <v>130</v>
      </c>
      <c r="C138" s="51">
        <v>20</v>
      </c>
      <c r="D138" s="43">
        <f t="shared" si="19"/>
        <v>0</v>
      </c>
      <c r="E138" s="70"/>
      <c r="F138" s="70"/>
      <c r="G138" s="70"/>
      <c r="H138" s="70"/>
      <c r="I138" s="70"/>
      <c r="J138" s="70"/>
    </row>
    <row r="139" spans="1:13" ht="24" customHeight="1">
      <c r="A139" s="18"/>
      <c r="B139" s="86" t="s">
        <v>133</v>
      </c>
      <c r="C139" s="74" t="s">
        <v>122</v>
      </c>
      <c r="D139" s="43">
        <f t="shared" si="19"/>
        <v>900</v>
      </c>
      <c r="E139" s="70"/>
      <c r="F139" s="70"/>
      <c r="G139" s="70">
        <f>G140</f>
        <v>900</v>
      </c>
      <c r="H139" s="70">
        <f>H140</f>
        <v>0</v>
      </c>
      <c r="I139" s="70">
        <f>I140</f>
        <v>0</v>
      </c>
      <c r="J139" s="70">
        <f>J140</f>
        <v>0</v>
      </c>
    </row>
    <row r="140" spans="1:13" ht="23.25" customHeight="1">
      <c r="A140" s="18"/>
      <c r="B140" s="53" t="s">
        <v>13</v>
      </c>
      <c r="C140" s="48"/>
      <c r="D140" s="43">
        <f t="shared" si="19"/>
        <v>900</v>
      </c>
      <c r="E140" s="70"/>
      <c r="F140" s="70"/>
      <c r="G140" s="70">
        <f>G141+G142</f>
        <v>900</v>
      </c>
      <c r="H140" s="70">
        <f>H141+H142</f>
        <v>0</v>
      </c>
      <c r="I140" s="70">
        <f>I141+I142</f>
        <v>0</v>
      </c>
      <c r="J140" s="70">
        <f>J141+J142</f>
        <v>0</v>
      </c>
    </row>
    <row r="141" spans="1:13" ht="17.25" hidden="1" customHeight="1">
      <c r="A141" s="18"/>
      <c r="B141" s="56" t="s">
        <v>64</v>
      </c>
      <c r="C141" s="51" t="s">
        <v>123</v>
      </c>
      <c r="D141" s="43">
        <f t="shared" ref="D141:D156" si="26">G141</f>
        <v>0</v>
      </c>
      <c r="E141" s="70"/>
      <c r="F141" s="70"/>
      <c r="G141" s="70">
        <v>0</v>
      </c>
      <c r="H141" s="70">
        <v>0</v>
      </c>
      <c r="I141" s="70">
        <v>0</v>
      </c>
      <c r="J141" s="70">
        <v>0</v>
      </c>
      <c r="M141" s="30"/>
    </row>
    <row r="142" spans="1:13" ht="20.25" customHeight="1">
      <c r="A142" s="18"/>
      <c r="B142" s="56" t="s">
        <v>134</v>
      </c>
      <c r="C142" s="51" t="s">
        <v>80</v>
      </c>
      <c r="D142" s="43">
        <f t="shared" si="26"/>
        <v>900</v>
      </c>
      <c r="E142" s="70"/>
      <c r="F142" s="70"/>
      <c r="G142" s="70">
        <v>900</v>
      </c>
      <c r="H142" s="70">
        <v>0</v>
      </c>
      <c r="I142" s="70">
        <v>0</v>
      </c>
      <c r="J142" s="70">
        <v>0</v>
      </c>
    </row>
    <row r="143" spans="1:13" ht="23.25" customHeight="1">
      <c r="A143" s="18"/>
      <c r="B143" s="62" t="s">
        <v>135</v>
      </c>
      <c r="C143" s="63" t="s">
        <v>136</v>
      </c>
      <c r="D143" s="43">
        <f t="shared" si="26"/>
        <v>0</v>
      </c>
      <c r="E143" s="72"/>
      <c r="F143" s="72"/>
      <c r="G143" s="72">
        <f>G144+G148</f>
        <v>0</v>
      </c>
      <c r="H143" s="72">
        <f>H144+H148</f>
        <v>0</v>
      </c>
      <c r="I143" s="72">
        <f>I144+I148</f>
        <v>0</v>
      </c>
      <c r="J143" s="72">
        <f>J144+J148</f>
        <v>0</v>
      </c>
    </row>
    <row r="144" spans="1:13" ht="52.5" customHeight="1">
      <c r="A144" s="18"/>
      <c r="B144" s="73" t="s">
        <v>137</v>
      </c>
      <c r="C144" s="74" t="s">
        <v>138</v>
      </c>
      <c r="D144" s="43">
        <f t="shared" si="26"/>
        <v>-487</v>
      </c>
      <c r="E144" s="70"/>
      <c r="F144" s="70"/>
      <c r="G144" s="70">
        <f t="shared" ref="G144:J146" si="27">G145</f>
        <v>-487</v>
      </c>
      <c r="H144" s="70">
        <f t="shared" si="27"/>
        <v>0</v>
      </c>
      <c r="I144" s="70">
        <f t="shared" si="27"/>
        <v>0</v>
      </c>
      <c r="J144" s="70">
        <f t="shared" si="27"/>
        <v>0</v>
      </c>
    </row>
    <row r="145" spans="1:10" ht="23.25" customHeight="1">
      <c r="A145" s="18"/>
      <c r="B145" s="53" t="s">
        <v>36</v>
      </c>
      <c r="C145" s="51"/>
      <c r="D145" s="43">
        <f t="shared" si="26"/>
        <v>-487</v>
      </c>
      <c r="E145" s="70"/>
      <c r="F145" s="70"/>
      <c r="G145" s="70">
        <f t="shared" si="27"/>
        <v>-487</v>
      </c>
      <c r="H145" s="70">
        <f t="shared" si="27"/>
        <v>0</v>
      </c>
      <c r="I145" s="70">
        <f t="shared" si="27"/>
        <v>0</v>
      </c>
      <c r="J145" s="70">
        <f t="shared" si="27"/>
        <v>0</v>
      </c>
    </row>
    <row r="146" spans="1:10" ht="18.75" customHeight="1">
      <c r="A146" s="18"/>
      <c r="B146" s="58" t="s">
        <v>139</v>
      </c>
      <c r="C146" s="51" t="s">
        <v>140</v>
      </c>
      <c r="D146" s="43">
        <f t="shared" si="26"/>
        <v>-487</v>
      </c>
      <c r="E146" s="70"/>
      <c r="F146" s="70"/>
      <c r="G146" s="70">
        <f t="shared" si="27"/>
        <v>-487</v>
      </c>
      <c r="H146" s="70">
        <f t="shared" si="27"/>
        <v>0</v>
      </c>
      <c r="I146" s="70">
        <f t="shared" si="27"/>
        <v>0</v>
      </c>
      <c r="J146" s="70">
        <f t="shared" si="27"/>
        <v>0</v>
      </c>
    </row>
    <row r="147" spans="1:10" ht="17.25" customHeight="1">
      <c r="A147" s="18"/>
      <c r="B147" s="56" t="s">
        <v>141</v>
      </c>
      <c r="C147" s="51" t="s">
        <v>142</v>
      </c>
      <c r="D147" s="43">
        <f t="shared" si="26"/>
        <v>-487</v>
      </c>
      <c r="E147" s="70"/>
      <c r="F147" s="70"/>
      <c r="G147" s="70">
        <v>-487</v>
      </c>
      <c r="H147" s="70">
        <v>0</v>
      </c>
      <c r="I147" s="70">
        <v>0</v>
      </c>
      <c r="J147" s="70">
        <v>0</v>
      </c>
    </row>
    <row r="148" spans="1:10" ht="43.5" customHeight="1">
      <c r="A148" s="18"/>
      <c r="B148" s="73" t="s">
        <v>143</v>
      </c>
      <c r="C148" s="74" t="s">
        <v>138</v>
      </c>
      <c r="D148" s="43">
        <f t="shared" si="26"/>
        <v>487</v>
      </c>
      <c r="E148" s="70"/>
      <c r="F148" s="70"/>
      <c r="G148" s="70">
        <f t="shared" ref="G148:J150" si="28">G149</f>
        <v>487</v>
      </c>
      <c r="H148" s="70">
        <f t="shared" si="28"/>
        <v>0</v>
      </c>
      <c r="I148" s="70">
        <f t="shared" si="28"/>
        <v>0</v>
      </c>
      <c r="J148" s="70">
        <f t="shared" si="28"/>
        <v>0</v>
      </c>
    </row>
    <row r="149" spans="1:10" ht="23.25" customHeight="1">
      <c r="A149" s="18"/>
      <c r="B149" s="53" t="s">
        <v>36</v>
      </c>
      <c r="C149" s="51"/>
      <c r="D149" s="43">
        <f t="shared" si="26"/>
        <v>487</v>
      </c>
      <c r="E149" s="70"/>
      <c r="F149" s="70"/>
      <c r="G149" s="70">
        <f t="shared" si="28"/>
        <v>487</v>
      </c>
      <c r="H149" s="70">
        <f t="shared" si="28"/>
        <v>0</v>
      </c>
      <c r="I149" s="70">
        <f t="shared" si="28"/>
        <v>0</v>
      </c>
      <c r="J149" s="70">
        <f t="shared" si="28"/>
        <v>0</v>
      </c>
    </row>
    <row r="150" spans="1:10" ht="29.25" customHeight="1">
      <c r="A150" s="18"/>
      <c r="B150" s="83" t="s">
        <v>144</v>
      </c>
      <c r="C150" s="97" t="s">
        <v>145</v>
      </c>
      <c r="D150" s="43">
        <f t="shared" si="26"/>
        <v>487</v>
      </c>
      <c r="E150" s="70"/>
      <c r="F150" s="70"/>
      <c r="G150" s="70">
        <f t="shared" si="28"/>
        <v>487</v>
      </c>
      <c r="H150" s="70">
        <f t="shared" si="28"/>
        <v>0</v>
      </c>
      <c r="I150" s="70">
        <f t="shared" si="28"/>
        <v>0</v>
      </c>
      <c r="J150" s="70">
        <f t="shared" si="28"/>
        <v>0</v>
      </c>
    </row>
    <row r="151" spans="1:10" ht="23.25" customHeight="1">
      <c r="A151" s="18"/>
      <c r="B151" s="99" t="s">
        <v>146</v>
      </c>
      <c r="C151" s="79" t="s">
        <v>147</v>
      </c>
      <c r="D151" s="43">
        <f t="shared" si="26"/>
        <v>487</v>
      </c>
      <c r="E151" s="70"/>
      <c r="F151" s="70"/>
      <c r="G151" s="70">
        <v>487</v>
      </c>
      <c r="H151" s="70">
        <v>0</v>
      </c>
      <c r="I151" s="70">
        <v>0</v>
      </c>
      <c r="J151" s="70">
        <v>0</v>
      </c>
    </row>
    <row r="152" spans="1:10" ht="23.25" customHeight="1">
      <c r="A152" s="18"/>
      <c r="B152" s="62" t="s">
        <v>148</v>
      </c>
      <c r="C152" s="63" t="s">
        <v>149</v>
      </c>
      <c r="D152" s="43">
        <f t="shared" si="26"/>
        <v>2143</v>
      </c>
      <c r="E152" s="64">
        <f t="shared" ref="E152:J154" si="29">E153</f>
        <v>0</v>
      </c>
      <c r="F152" s="64">
        <f t="shared" si="29"/>
        <v>0</v>
      </c>
      <c r="G152" s="64">
        <f t="shared" si="29"/>
        <v>2143</v>
      </c>
      <c r="H152" s="64">
        <f t="shared" si="29"/>
        <v>0</v>
      </c>
      <c r="I152" s="64">
        <f t="shared" si="29"/>
        <v>0</v>
      </c>
      <c r="J152" s="64">
        <f t="shared" si="29"/>
        <v>0</v>
      </c>
    </row>
    <row r="153" spans="1:10" ht="23.25" customHeight="1">
      <c r="A153" s="18"/>
      <c r="B153" s="53" t="s">
        <v>150</v>
      </c>
      <c r="C153" s="48" t="s">
        <v>151</v>
      </c>
      <c r="D153" s="43">
        <f t="shared" si="26"/>
        <v>2143</v>
      </c>
      <c r="E153" s="43">
        <f t="shared" si="29"/>
        <v>0</v>
      </c>
      <c r="F153" s="43">
        <f t="shared" si="29"/>
        <v>0</v>
      </c>
      <c r="G153" s="43">
        <f t="shared" si="29"/>
        <v>2143</v>
      </c>
      <c r="H153" s="43">
        <f t="shared" si="29"/>
        <v>0</v>
      </c>
      <c r="I153" s="43">
        <f t="shared" si="29"/>
        <v>0</v>
      </c>
      <c r="J153" s="43">
        <f t="shared" si="29"/>
        <v>0</v>
      </c>
    </row>
    <row r="154" spans="1:10" ht="23.25" customHeight="1">
      <c r="A154" s="18"/>
      <c r="B154" s="53" t="s">
        <v>13</v>
      </c>
      <c r="C154" s="36"/>
      <c r="D154" s="43">
        <f t="shared" si="26"/>
        <v>2143</v>
      </c>
      <c r="E154" s="80">
        <f t="shared" si="29"/>
        <v>0</v>
      </c>
      <c r="F154" s="80">
        <f t="shared" si="29"/>
        <v>0</v>
      </c>
      <c r="G154" s="80">
        <f t="shared" si="29"/>
        <v>2143</v>
      </c>
      <c r="H154" s="80">
        <f t="shared" si="29"/>
        <v>0</v>
      </c>
      <c r="I154" s="80">
        <f t="shared" si="29"/>
        <v>0</v>
      </c>
      <c r="J154" s="80">
        <f t="shared" si="29"/>
        <v>0</v>
      </c>
    </row>
    <row r="155" spans="1:10" ht="23.25" customHeight="1">
      <c r="A155" s="18"/>
      <c r="B155" s="65" t="s">
        <v>48</v>
      </c>
      <c r="C155" s="66">
        <v>20</v>
      </c>
      <c r="D155" s="43">
        <f t="shared" si="26"/>
        <v>2143</v>
      </c>
      <c r="E155" s="70"/>
      <c r="F155" s="70"/>
      <c r="G155" s="70">
        <v>2143</v>
      </c>
      <c r="H155" s="70">
        <v>0</v>
      </c>
      <c r="I155" s="70">
        <v>0</v>
      </c>
      <c r="J155" s="70">
        <v>0</v>
      </c>
    </row>
    <row r="156" spans="1:10" ht="22.5" customHeight="1">
      <c r="A156" s="19"/>
      <c r="B156" s="90" t="s">
        <v>152</v>
      </c>
      <c r="C156" s="91"/>
      <c r="D156" s="43">
        <f t="shared" si="26"/>
        <v>-73</v>
      </c>
      <c r="E156" s="92" t="e">
        <f t="shared" ref="E156:J156" si="30">E10-E31</f>
        <v>#REF!</v>
      </c>
      <c r="F156" s="92" t="e">
        <f t="shared" si="30"/>
        <v>#REF!</v>
      </c>
      <c r="G156" s="92">
        <f t="shared" si="30"/>
        <v>-73</v>
      </c>
      <c r="H156" s="92">
        <f t="shared" si="30"/>
        <v>0</v>
      </c>
      <c r="I156" s="92">
        <f t="shared" si="30"/>
        <v>0</v>
      </c>
      <c r="J156" s="92">
        <f t="shared" si="30"/>
        <v>0</v>
      </c>
    </row>
    <row r="157" spans="1:10" ht="22.5" customHeight="1">
      <c r="A157" s="17"/>
      <c r="B157" s="24"/>
      <c r="C157" s="25"/>
      <c r="D157" s="27"/>
      <c r="E157" s="27"/>
      <c r="F157" s="27"/>
      <c r="G157" s="27"/>
    </row>
    <row r="158" spans="1:10" ht="24.75" customHeight="1">
      <c r="B158" s="62" t="s">
        <v>153</v>
      </c>
      <c r="C158" s="64">
        <f>C159</f>
        <v>73</v>
      </c>
      <c r="D158" s="27"/>
      <c r="E158" s="27"/>
      <c r="F158" s="27"/>
      <c r="G158" s="27"/>
    </row>
    <row r="159" spans="1:10" ht="20.25" customHeight="1">
      <c r="B159" s="62" t="s">
        <v>154</v>
      </c>
      <c r="C159" s="64">
        <f>C160+C168+C171+C165</f>
        <v>73</v>
      </c>
      <c r="D159" s="27"/>
      <c r="E159" s="27"/>
      <c r="F159" s="27"/>
      <c r="G159" s="27"/>
    </row>
    <row r="160" spans="1:10" ht="20.25" customHeight="1">
      <c r="B160" s="62" t="s">
        <v>46</v>
      </c>
      <c r="C160" s="64">
        <f>C161</f>
        <v>46</v>
      </c>
      <c r="D160" s="27"/>
      <c r="E160" s="27"/>
      <c r="F160" s="27"/>
      <c r="G160" s="27"/>
    </row>
    <row r="161" spans="2:7" ht="20.25" customHeight="1">
      <c r="B161" s="56" t="s">
        <v>155</v>
      </c>
      <c r="C161" s="49">
        <f>C162+C163+C164</f>
        <v>46</v>
      </c>
      <c r="D161" s="27"/>
      <c r="E161" s="27"/>
      <c r="F161" s="27"/>
      <c r="G161" s="27"/>
    </row>
    <row r="162" spans="2:7" ht="20.25" customHeight="1">
      <c r="B162" s="101" t="s">
        <v>156</v>
      </c>
      <c r="C162" s="49">
        <v>40</v>
      </c>
      <c r="D162" s="27"/>
      <c r="E162" s="27"/>
      <c r="F162" s="27"/>
      <c r="G162" s="27"/>
    </row>
    <row r="163" spans="2:7" ht="20.25" customHeight="1">
      <c r="B163" s="101" t="s">
        <v>157</v>
      </c>
      <c r="C163" s="49">
        <v>5</v>
      </c>
      <c r="D163" s="27"/>
      <c r="E163" s="27"/>
      <c r="F163" s="27"/>
      <c r="G163" s="27"/>
    </row>
    <row r="164" spans="2:7" ht="34.5" customHeight="1">
      <c r="B164" s="58" t="s">
        <v>158</v>
      </c>
      <c r="C164" s="49">
        <v>1</v>
      </c>
      <c r="D164" s="27"/>
      <c r="E164" s="27"/>
      <c r="F164" s="27"/>
      <c r="G164" s="27"/>
    </row>
    <row r="165" spans="2:7" ht="27" customHeight="1">
      <c r="B165" s="62" t="s">
        <v>57</v>
      </c>
      <c r="C165" s="64">
        <f>C166</f>
        <v>9</v>
      </c>
      <c r="D165" s="27"/>
      <c r="E165" s="27"/>
      <c r="F165" s="27"/>
      <c r="G165" s="27"/>
    </row>
    <row r="166" spans="2:7" ht="34.5" customHeight="1">
      <c r="B166" s="73" t="s">
        <v>58</v>
      </c>
      <c r="C166" s="49">
        <f>C167</f>
        <v>9</v>
      </c>
      <c r="D166" s="27"/>
      <c r="E166" s="27"/>
      <c r="F166" s="27"/>
      <c r="G166" s="27"/>
    </row>
    <row r="167" spans="2:7" ht="27.75" customHeight="1">
      <c r="B167" s="114" t="s">
        <v>176</v>
      </c>
      <c r="C167" s="49">
        <v>9</v>
      </c>
      <c r="D167" s="27"/>
      <c r="E167" s="27"/>
      <c r="F167" s="27"/>
      <c r="G167" s="27"/>
    </row>
    <row r="168" spans="2:7" ht="14.25">
      <c r="B168" s="62" t="s">
        <v>60</v>
      </c>
      <c r="C168" s="64">
        <f>C169+C170</f>
        <v>10</v>
      </c>
    </row>
    <row r="169" spans="2:7" ht="45">
      <c r="B169" s="82" t="s">
        <v>69</v>
      </c>
      <c r="C169" s="109">
        <v>6</v>
      </c>
    </row>
    <row r="170" spans="2:7" ht="45">
      <c r="B170" s="82" t="s">
        <v>159</v>
      </c>
      <c r="C170" s="109">
        <v>4</v>
      </c>
    </row>
    <row r="171" spans="2:7" ht="30" customHeight="1">
      <c r="B171" s="105" t="s">
        <v>160</v>
      </c>
      <c r="C171" s="110">
        <f>C172</f>
        <v>8</v>
      </c>
    </row>
    <row r="172" spans="2:7" ht="30">
      <c r="B172" s="104" t="s">
        <v>161</v>
      </c>
      <c r="C172" s="109">
        <f>C173</f>
        <v>8</v>
      </c>
    </row>
    <row r="173" spans="2:7" ht="30">
      <c r="B173" s="104" t="s">
        <v>162</v>
      </c>
      <c r="C173" s="109">
        <v>8</v>
      </c>
    </row>
  </sheetData>
  <mergeCells count="2">
    <mergeCell ref="B5:F5"/>
    <mergeCell ref="B6:F6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A2F0F-1C05-4A6A-9CD9-B0ECBE131883}"/>
</file>

<file path=customXml/itemProps2.xml><?xml version="1.0" encoding="utf-8"?>
<ds:datastoreItem xmlns:ds="http://schemas.openxmlformats.org/officeDocument/2006/customXml" ds:itemID="{517BC48D-5908-4833-940D-7F2D83EC0F9D}"/>
</file>

<file path=customXml/itemProps3.xml><?xml version="1.0" encoding="utf-8"?>
<ds:datastoreItem xmlns:ds="http://schemas.openxmlformats.org/officeDocument/2006/customXml" ds:itemID="{666C6932-AEDB-4F3C-97EB-D8B41A268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2024-04-30T06:51:01Z</dcterms:created>
  <dcterms:modified xsi:type="dcterms:W3CDTF">2025-10-27T10:26:27Z</dcterms:modified>
  <cp:category/>
  <cp:contentStatus/>
</cp:coreProperties>
</file>