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DUPA SEDINTA DIN 29.08.2025/"/>
    </mc:Choice>
  </mc:AlternateContent>
  <xr:revisionPtr revIDLastSave="0" documentId="8_{ABE145AC-FA0B-4DEF-AAB9-4B4ECC268C7D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29.08.2025" sheetId="7" r:id="rId1"/>
  </sheets>
  <definedNames>
    <definedName name="_xlnm.Database" localSheetId="0">#REF!</definedName>
    <definedName name="_xlnm.Database">#REF!</definedName>
    <definedName name="dec" localSheetId="0">#REF!</definedName>
    <definedName name="dec">#REF!</definedName>
    <definedName name="_xlnm.Print_Titles" localSheetId="0">'29.08.2025'!$9:$12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68" i="7" l="1"/>
  <c r="I5147" i="7" s="1"/>
  <c r="E5147" i="7" s="1"/>
  <c r="I2665" i="7"/>
  <c r="I4806" i="7"/>
  <c r="J3550" i="7"/>
  <c r="J49" i="7"/>
  <c r="J2563" i="7"/>
  <c r="I2563" i="7"/>
  <c r="I2005" i="7"/>
  <c r="J1776" i="7"/>
  <c r="J1864" i="7"/>
  <c r="J1775" i="7"/>
  <c r="J1779" i="7"/>
  <c r="J1855" i="7"/>
  <c r="J1749" i="7"/>
  <c r="I1749" i="7"/>
  <c r="I1735" i="7"/>
  <c r="I1575" i="7"/>
  <c r="J989" i="7"/>
  <c r="I989" i="7"/>
  <c r="G980" i="7"/>
  <c r="H980" i="7"/>
  <c r="J980" i="7"/>
  <c r="K980" i="7"/>
  <c r="L980" i="7"/>
  <c r="M980" i="7"/>
  <c r="I980" i="7"/>
  <c r="I874" i="7"/>
  <c r="J917" i="7"/>
  <c r="I917" i="7"/>
  <c r="I731" i="7"/>
  <c r="I106" i="7"/>
  <c r="I105" i="7"/>
  <c r="E5231" i="7"/>
  <c r="E5230" i="7"/>
  <c r="E5229" i="7"/>
  <c r="E5228" i="7"/>
  <c r="E5227" i="7"/>
  <c r="M5226" i="7"/>
  <c r="L5226" i="7"/>
  <c r="L5167" i="7" s="1"/>
  <c r="K5226" i="7"/>
  <c r="K5167" i="7" s="1"/>
  <c r="J5226" i="7"/>
  <c r="I5226" i="7"/>
  <c r="I5167" i="7" s="1"/>
  <c r="H5226" i="7"/>
  <c r="E5225" i="7"/>
  <c r="E5224" i="7"/>
  <c r="E5223" i="7"/>
  <c r="E5222" i="7"/>
  <c r="M5221" i="7"/>
  <c r="L5221" i="7"/>
  <c r="K5221" i="7"/>
  <c r="J5221" i="7"/>
  <c r="I5221" i="7"/>
  <c r="H5221" i="7"/>
  <c r="G5221" i="7"/>
  <c r="F5221" i="7"/>
  <c r="E5221" i="7"/>
  <c r="E5220" i="7"/>
  <c r="E5219" i="7"/>
  <c r="M5218" i="7"/>
  <c r="L5218" i="7"/>
  <c r="K5218" i="7"/>
  <c r="J5218" i="7"/>
  <c r="J5217" i="7" s="1"/>
  <c r="I5218" i="7"/>
  <c r="H5218" i="7"/>
  <c r="G5218" i="7"/>
  <c r="F5218" i="7"/>
  <c r="F5217" i="7" s="1"/>
  <c r="M5217" i="7"/>
  <c r="L5217" i="7"/>
  <c r="K5217" i="7"/>
  <c r="I5217" i="7"/>
  <c r="G5217" i="7"/>
  <c r="E5216" i="7"/>
  <c r="E5215" i="7"/>
  <c r="E5214" i="7"/>
  <c r="M5213" i="7"/>
  <c r="M5207" i="7" s="1"/>
  <c r="M5206" i="7" s="1"/>
  <c r="L5213" i="7"/>
  <c r="K5213" i="7"/>
  <c r="J5213" i="7"/>
  <c r="E5213" i="7" s="1"/>
  <c r="I5213" i="7"/>
  <c r="H5213" i="7"/>
  <c r="G5213" i="7"/>
  <c r="F5213" i="7"/>
  <c r="E5212" i="7"/>
  <c r="E5211" i="7"/>
  <c r="E5210" i="7"/>
  <c r="E5209" i="7"/>
  <c r="M5208" i="7"/>
  <c r="L5208" i="7"/>
  <c r="K5208" i="7"/>
  <c r="J5208" i="7"/>
  <c r="I5208" i="7"/>
  <c r="H5208" i="7"/>
  <c r="H5207" i="7" s="1"/>
  <c r="G5208" i="7"/>
  <c r="F5208" i="7"/>
  <c r="F5207" i="7" s="1"/>
  <c r="E5208" i="7"/>
  <c r="K5207" i="7"/>
  <c r="I5207" i="7"/>
  <c r="G5207" i="7"/>
  <c r="K5206" i="7"/>
  <c r="I5206" i="7"/>
  <c r="F5206" i="7"/>
  <c r="E5205" i="7"/>
  <c r="E5204" i="7"/>
  <c r="E5203" i="7"/>
  <c r="E5202" i="7"/>
  <c r="E5201" i="7"/>
  <c r="E5200" i="7"/>
  <c r="E5199" i="7"/>
  <c r="E5198" i="7"/>
  <c r="E5197" i="7"/>
  <c r="E5196" i="7"/>
  <c r="E5195" i="7"/>
  <c r="E5194" i="7"/>
  <c r="M5193" i="7"/>
  <c r="L5193" i="7"/>
  <c r="K5193" i="7"/>
  <c r="J5193" i="7"/>
  <c r="E5193" i="7" s="1"/>
  <c r="I5193" i="7"/>
  <c r="H5193" i="7"/>
  <c r="G5193" i="7"/>
  <c r="F5193" i="7"/>
  <c r="E5192" i="7"/>
  <c r="M5191" i="7"/>
  <c r="M5181" i="7" s="1"/>
  <c r="L5191" i="7"/>
  <c r="K5191" i="7"/>
  <c r="J5191" i="7"/>
  <c r="I5191" i="7"/>
  <c r="H5191" i="7"/>
  <c r="H5181" i="7" s="1"/>
  <c r="H5180" i="7" s="1"/>
  <c r="G5191" i="7"/>
  <c r="E5190" i="7"/>
  <c r="E5189" i="7"/>
  <c r="E5188" i="7"/>
  <c r="E5187" i="7"/>
  <c r="E5186" i="7"/>
  <c r="E5185" i="7"/>
  <c r="E5184" i="7"/>
  <c r="E5183" i="7"/>
  <c r="E5182" i="7"/>
  <c r="L5181" i="7"/>
  <c r="K5181" i="7"/>
  <c r="J5181" i="7"/>
  <c r="I5181" i="7"/>
  <c r="F5181" i="7"/>
  <c r="F5180" i="7" s="1"/>
  <c r="F5168" i="7" s="1"/>
  <c r="M5180" i="7"/>
  <c r="M5168" i="7" s="1"/>
  <c r="L5180" i="7"/>
  <c r="K5180" i="7"/>
  <c r="J5180" i="7"/>
  <c r="I5180" i="7"/>
  <c r="E5179" i="7"/>
  <c r="E5178" i="7"/>
  <c r="E5177" i="7"/>
  <c r="E5176" i="7"/>
  <c r="E5175" i="7"/>
  <c r="E5174" i="7"/>
  <c r="E5173" i="7"/>
  <c r="E5172" i="7"/>
  <c r="E5171" i="7"/>
  <c r="M5170" i="7"/>
  <c r="M5169" i="7" s="1"/>
  <c r="L5170" i="7"/>
  <c r="K5170" i="7"/>
  <c r="K5169" i="7" s="1"/>
  <c r="J5170" i="7"/>
  <c r="I5170" i="7"/>
  <c r="H5170" i="7"/>
  <c r="G5170" i="7"/>
  <c r="F5170" i="7"/>
  <c r="L5169" i="7"/>
  <c r="J5169" i="7"/>
  <c r="H5169" i="7"/>
  <c r="G5169" i="7"/>
  <c r="F5169" i="7"/>
  <c r="M5167" i="7"/>
  <c r="J5167" i="7"/>
  <c r="H5167" i="7"/>
  <c r="F5167" i="7"/>
  <c r="E5166" i="7"/>
  <c r="E5165" i="7"/>
  <c r="E5164" i="7"/>
  <c r="F5163" i="7"/>
  <c r="F5099" i="7" s="1"/>
  <c r="E5163" i="7"/>
  <c r="E5162" i="7"/>
  <c r="E5161" i="7"/>
  <c r="F5159" i="7"/>
  <c r="E5158" i="7"/>
  <c r="M5157" i="7"/>
  <c r="L5157" i="7"/>
  <c r="K5157" i="7"/>
  <c r="K5156" i="7" s="1"/>
  <c r="J5157" i="7"/>
  <c r="J5156" i="7" s="1"/>
  <c r="I5157" i="7"/>
  <c r="H5157" i="7"/>
  <c r="G5157" i="7"/>
  <c r="I5156" i="7"/>
  <c r="H5156" i="7"/>
  <c r="G5156" i="7"/>
  <c r="E5156" i="7" s="1"/>
  <c r="F5156" i="7"/>
  <c r="E5155" i="7"/>
  <c r="E5154" i="7"/>
  <c r="M5153" i="7"/>
  <c r="M5152" i="7" s="1"/>
  <c r="L5153" i="7"/>
  <c r="L5152" i="7" s="1"/>
  <c r="K5153" i="7"/>
  <c r="J5153" i="7"/>
  <c r="I5153" i="7"/>
  <c r="I5152" i="7" s="1"/>
  <c r="H5153" i="7"/>
  <c r="G5153" i="7"/>
  <c r="F5153" i="7"/>
  <c r="F5152" i="7" s="1"/>
  <c r="K5152" i="7"/>
  <c r="J5152" i="7"/>
  <c r="H5152" i="7"/>
  <c r="E5151" i="7"/>
  <c r="M5150" i="7"/>
  <c r="L5150" i="7"/>
  <c r="K5150" i="7"/>
  <c r="J5150" i="7"/>
  <c r="I5150" i="7"/>
  <c r="H5150" i="7"/>
  <c r="G5150" i="7"/>
  <c r="G5149" i="7"/>
  <c r="E5149" i="7"/>
  <c r="M5148" i="7"/>
  <c r="L5148" i="7"/>
  <c r="K5148" i="7"/>
  <c r="J5148" i="7"/>
  <c r="I5148" i="7"/>
  <c r="E5148" i="7" s="1"/>
  <c r="H5148" i="7"/>
  <c r="G5148" i="7"/>
  <c r="F5148" i="7"/>
  <c r="M5147" i="7"/>
  <c r="L5147" i="7"/>
  <c r="K5147" i="7"/>
  <c r="J5147" i="7"/>
  <c r="J5143" i="7" s="1"/>
  <c r="J5142" i="7" s="1"/>
  <c r="J5141" i="7" s="1"/>
  <c r="H5147" i="7"/>
  <c r="G5147" i="7"/>
  <c r="M5146" i="7"/>
  <c r="L5146" i="7"/>
  <c r="K5146" i="7"/>
  <c r="J5146" i="7"/>
  <c r="I5146" i="7"/>
  <c r="H5146" i="7"/>
  <c r="G5146" i="7"/>
  <c r="E5146" i="7" s="1"/>
  <c r="M5145" i="7"/>
  <c r="L5145" i="7"/>
  <c r="K5145" i="7"/>
  <c r="J5145" i="7"/>
  <c r="I5145" i="7"/>
  <c r="H5145" i="7"/>
  <c r="G5145" i="7"/>
  <c r="E5145" i="7"/>
  <c r="M5144" i="7"/>
  <c r="M5143" i="7" s="1"/>
  <c r="M5142" i="7" s="1"/>
  <c r="L5144" i="7"/>
  <c r="L5143" i="7" s="1"/>
  <c r="L5142" i="7" s="1"/>
  <c r="K5144" i="7"/>
  <c r="J5144" i="7"/>
  <c r="H5144" i="7"/>
  <c r="G5144" i="7"/>
  <c r="H5143" i="7"/>
  <c r="H5142" i="7" s="1"/>
  <c r="H5141" i="7" s="1"/>
  <c r="F5143" i="7"/>
  <c r="F5142" i="7" s="1"/>
  <c r="F5141" i="7" s="1"/>
  <c r="M5141" i="7"/>
  <c r="L5141" i="7"/>
  <c r="M5140" i="7"/>
  <c r="L5140" i="7"/>
  <c r="L5138" i="7" s="1"/>
  <c r="K5140" i="7"/>
  <c r="J5140" i="7"/>
  <c r="I5140" i="7"/>
  <c r="H5140" i="7"/>
  <c r="G5140" i="7"/>
  <c r="E5140" i="7"/>
  <c r="M5139" i="7"/>
  <c r="L5139" i="7"/>
  <c r="K5139" i="7"/>
  <c r="K5138" i="7" s="1"/>
  <c r="J5139" i="7"/>
  <c r="J5138" i="7" s="1"/>
  <c r="I5139" i="7"/>
  <c r="H5139" i="7"/>
  <c r="G5139" i="7"/>
  <c r="I5138" i="7"/>
  <c r="H5138" i="7"/>
  <c r="H5137" i="7"/>
  <c r="G5137" i="7"/>
  <c r="G4124" i="7" s="1"/>
  <c r="E5136" i="7"/>
  <c r="E5135" i="7"/>
  <c r="E5134" i="7"/>
  <c r="E5133" i="7"/>
  <c r="E5132" i="7"/>
  <c r="E5131" i="7"/>
  <c r="E5130" i="7"/>
  <c r="E5129" i="7"/>
  <c r="E5128" i="7"/>
  <c r="E5127" i="7"/>
  <c r="E5126" i="7"/>
  <c r="F5125" i="7"/>
  <c r="E5124" i="7"/>
  <c r="E5123" i="7"/>
  <c r="E5122" i="7"/>
  <c r="E5121" i="7"/>
  <c r="E5120" i="7"/>
  <c r="E5119" i="7"/>
  <c r="E5118" i="7"/>
  <c r="E5117" i="7"/>
  <c r="E5116" i="7"/>
  <c r="E5115" i="7"/>
  <c r="E5114" i="7"/>
  <c r="M5113" i="7"/>
  <c r="L5113" i="7"/>
  <c r="L5112" i="7" s="1"/>
  <c r="K5113" i="7"/>
  <c r="K5112" i="7" s="1"/>
  <c r="J5113" i="7"/>
  <c r="J5112" i="7" s="1"/>
  <c r="I5113" i="7"/>
  <c r="I5112" i="7" s="1"/>
  <c r="H5113" i="7"/>
  <c r="H5112" i="7" s="1"/>
  <c r="G5113" i="7"/>
  <c r="F5113" i="7"/>
  <c r="M5112" i="7"/>
  <c r="G5112" i="7"/>
  <c r="F5112" i="7"/>
  <c r="E5111" i="7"/>
  <c r="E5110" i="7"/>
  <c r="E5109" i="7"/>
  <c r="E5108" i="7"/>
  <c r="E5107" i="7"/>
  <c r="E5106" i="7"/>
  <c r="E5105" i="7"/>
  <c r="E5104" i="7"/>
  <c r="E5103" i="7"/>
  <c r="M5102" i="7"/>
  <c r="M5101" i="7" s="1"/>
  <c r="L5102" i="7"/>
  <c r="K5102" i="7"/>
  <c r="J5102" i="7"/>
  <c r="I5102" i="7"/>
  <c r="H5102" i="7"/>
  <c r="H5101" i="7" s="1"/>
  <c r="G5102" i="7"/>
  <c r="F5102" i="7"/>
  <c r="F5101" i="7" s="1"/>
  <c r="E5102" i="7"/>
  <c r="L5101" i="7"/>
  <c r="K5101" i="7"/>
  <c r="J5101" i="7"/>
  <c r="I5101" i="7"/>
  <c r="G5101" i="7"/>
  <c r="E5101" i="7"/>
  <c r="E5098" i="7"/>
  <c r="E5097" i="7"/>
  <c r="E5096" i="7"/>
  <c r="E5095" i="7"/>
  <c r="M5094" i="7"/>
  <c r="M5037" i="7" s="1"/>
  <c r="L5094" i="7"/>
  <c r="L5037" i="7" s="1"/>
  <c r="K5094" i="7"/>
  <c r="J5094" i="7"/>
  <c r="I5094" i="7"/>
  <c r="E5094" i="7" s="1"/>
  <c r="H5094" i="7"/>
  <c r="H5037" i="7" s="1"/>
  <c r="G5094" i="7"/>
  <c r="F5094" i="7"/>
  <c r="F5037" i="7" s="1"/>
  <c r="E5093" i="7"/>
  <c r="E5092" i="7"/>
  <c r="M5091" i="7"/>
  <c r="L5091" i="7"/>
  <c r="K5091" i="7"/>
  <c r="J5091" i="7"/>
  <c r="I5091" i="7"/>
  <c r="H5091" i="7"/>
  <c r="E5091" i="7" s="1"/>
  <c r="G5091" i="7"/>
  <c r="F5091" i="7"/>
  <c r="E5090" i="7"/>
  <c r="E5089" i="7"/>
  <c r="M5088" i="7"/>
  <c r="M5087" i="7" s="1"/>
  <c r="L5088" i="7"/>
  <c r="K5088" i="7"/>
  <c r="J5088" i="7"/>
  <c r="I5088" i="7"/>
  <c r="H5088" i="7"/>
  <c r="H5087" i="7" s="1"/>
  <c r="G5088" i="7"/>
  <c r="F5088" i="7"/>
  <c r="L5087" i="7"/>
  <c r="K5087" i="7"/>
  <c r="J5087" i="7"/>
  <c r="I5087" i="7"/>
  <c r="F5087" i="7"/>
  <c r="E5086" i="7"/>
  <c r="E5085" i="7"/>
  <c r="E5084" i="7"/>
  <c r="M5083" i="7"/>
  <c r="L5083" i="7"/>
  <c r="K5083" i="7"/>
  <c r="J5083" i="7"/>
  <c r="I5083" i="7"/>
  <c r="H5083" i="7"/>
  <c r="G5083" i="7"/>
  <c r="F5083" i="7"/>
  <c r="E5083" i="7"/>
  <c r="E5082" i="7"/>
  <c r="E5081" i="7"/>
  <c r="E5080" i="7"/>
  <c r="E5079" i="7"/>
  <c r="M5078" i="7"/>
  <c r="L5078" i="7"/>
  <c r="K5078" i="7"/>
  <c r="J5078" i="7"/>
  <c r="J5077" i="7" s="1"/>
  <c r="I5078" i="7"/>
  <c r="H5078" i="7"/>
  <c r="G5078" i="7"/>
  <c r="F5078" i="7"/>
  <c r="E5078" i="7"/>
  <c r="M5077" i="7"/>
  <c r="L5077" i="7"/>
  <c r="L5076" i="7" s="1"/>
  <c r="L5038" i="7" s="1"/>
  <c r="K5077" i="7"/>
  <c r="K5076" i="7" s="1"/>
  <c r="H5077" i="7"/>
  <c r="H5076" i="7" s="1"/>
  <c r="G5077" i="7"/>
  <c r="F5077" i="7"/>
  <c r="M5076" i="7"/>
  <c r="F5076" i="7"/>
  <c r="E5075" i="7"/>
  <c r="E5074" i="7"/>
  <c r="E5073" i="7"/>
  <c r="E5072" i="7"/>
  <c r="E5071" i="7"/>
  <c r="E5070" i="7"/>
  <c r="E5069" i="7"/>
  <c r="E5068" i="7"/>
  <c r="E5067" i="7"/>
  <c r="E5066" i="7"/>
  <c r="E5065" i="7"/>
  <c r="E5064" i="7"/>
  <c r="M5063" i="7"/>
  <c r="L5063" i="7"/>
  <c r="K5063" i="7"/>
  <c r="J5063" i="7"/>
  <c r="E5063" i="7" s="1"/>
  <c r="I5063" i="7"/>
  <c r="H5063" i="7"/>
  <c r="G5063" i="7"/>
  <c r="F5063" i="7"/>
  <c r="E5062" i="7"/>
  <c r="E5061" i="7"/>
  <c r="E5060" i="7"/>
  <c r="E5059" i="7"/>
  <c r="E5058" i="7"/>
  <c r="E5057" i="7"/>
  <c r="E5056" i="7"/>
  <c r="E5055" i="7"/>
  <c r="E5054" i="7"/>
  <c r="E5053" i="7"/>
  <c r="E5052" i="7"/>
  <c r="M5051" i="7"/>
  <c r="M5050" i="7" s="1"/>
  <c r="L5051" i="7"/>
  <c r="L5050" i="7" s="1"/>
  <c r="K5051" i="7"/>
  <c r="K5050" i="7" s="1"/>
  <c r="J5051" i="7"/>
  <c r="J5050" i="7" s="1"/>
  <c r="I5051" i="7"/>
  <c r="I5050" i="7" s="1"/>
  <c r="H5051" i="7"/>
  <c r="G5051" i="7"/>
  <c r="F5051" i="7"/>
  <c r="F5050" i="7" s="1"/>
  <c r="H5050" i="7"/>
  <c r="E5049" i="7"/>
  <c r="E5048" i="7"/>
  <c r="E5047" i="7"/>
  <c r="E5046" i="7"/>
  <c r="E5045" i="7"/>
  <c r="E5044" i="7"/>
  <c r="E5043" i="7"/>
  <c r="E5042" i="7"/>
  <c r="E5041" i="7"/>
  <c r="M5040" i="7"/>
  <c r="L5040" i="7"/>
  <c r="L5039" i="7" s="1"/>
  <c r="K5040" i="7"/>
  <c r="J5040" i="7"/>
  <c r="I5040" i="7"/>
  <c r="H5040" i="7"/>
  <c r="G5040" i="7"/>
  <c r="F5040" i="7"/>
  <c r="F5039" i="7" s="1"/>
  <c r="E5040" i="7"/>
  <c r="M5039" i="7"/>
  <c r="K5039" i="7"/>
  <c r="K5038" i="7" s="1"/>
  <c r="J5039" i="7"/>
  <c r="I5039" i="7"/>
  <c r="H5039" i="7"/>
  <c r="H5038" i="7" s="1"/>
  <c r="G5039" i="7"/>
  <c r="K5037" i="7"/>
  <c r="J5037" i="7"/>
  <c r="G5037" i="7"/>
  <c r="E5036" i="7"/>
  <c r="E5035" i="7"/>
  <c r="E5034" i="7"/>
  <c r="E5033" i="7"/>
  <c r="E5032" i="7"/>
  <c r="E5031" i="7"/>
  <c r="M5030" i="7"/>
  <c r="L5030" i="7"/>
  <c r="K5030" i="7"/>
  <c r="J5030" i="7"/>
  <c r="I5030" i="7"/>
  <c r="H5030" i="7"/>
  <c r="G5030" i="7"/>
  <c r="F5030" i="7"/>
  <c r="E5030" i="7"/>
  <c r="E5029" i="7"/>
  <c r="E5028" i="7"/>
  <c r="M5027" i="7"/>
  <c r="M5026" i="7" s="1"/>
  <c r="L5027" i="7"/>
  <c r="K5027" i="7"/>
  <c r="K5026" i="7" s="1"/>
  <c r="J5027" i="7"/>
  <c r="I5027" i="7"/>
  <c r="E5027" i="7" s="1"/>
  <c r="H5027" i="7"/>
  <c r="G5027" i="7"/>
  <c r="G5026" i="7" s="1"/>
  <c r="F5027" i="7"/>
  <c r="F5026" i="7" s="1"/>
  <c r="L5026" i="7"/>
  <c r="J5026" i="7"/>
  <c r="I5026" i="7"/>
  <c r="H5026" i="7"/>
  <c r="E5025" i="7"/>
  <c r="E5024" i="7"/>
  <c r="E5023" i="7"/>
  <c r="M5022" i="7"/>
  <c r="L5022" i="7"/>
  <c r="L5016" i="7" s="1"/>
  <c r="L5015" i="7" s="1"/>
  <c r="K5022" i="7"/>
  <c r="J5022" i="7"/>
  <c r="I5022" i="7"/>
  <c r="H5022" i="7"/>
  <c r="G5022" i="7"/>
  <c r="E5022" i="7" s="1"/>
  <c r="F5022" i="7"/>
  <c r="E5021" i="7"/>
  <c r="E5020" i="7"/>
  <c r="E5019" i="7"/>
  <c r="E5018" i="7"/>
  <c r="M5017" i="7"/>
  <c r="M5016" i="7" s="1"/>
  <c r="M5015" i="7" s="1"/>
  <c r="L5017" i="7"/>
  <c r="K5017" i="7"/>
  <c r="K5016" i="7" s="1"/>
  <c r="K5015" i="7" s="1"/>
  <c r="J5017" i="7"/>
  <c r="J5016" i="7" s="1"/>
  <c r="J5015" i="7" s="1"/>
  <c r="I5017" i="7"/>
  <c r="I5016" i="7" s="1"/>
  <c r="H5017" i="7"/>
  <c r="H5016" i="7" s="1"/>
  <c r="G5017" i="7"/>
  <c r="F5017" i="7"/>
  <c r="E5014" i="7"/>
  <c r="E5013" i="7"/>
  <c r="E5012" i="7"/>
  <c r="E5011" i="7"/>
  <c r="E5010" i="7"/>
  <c r="E5009" i="7"/>
  <c r="E5008" i="7"/>
  <c r="E5007" i="7"/>
  <c r="E5006" i="7"/>
  <c r="E5005" i="7"/>
  <c r="E5004" i="7"/>
  <c r="E5003" i="7"/>
  <c r="M5002" i="7"/>
  <c r="L5002" i="7"/>
  <c r="K5002" i="7"/>
  <c r="J5002" i="7"/>
  <c r="I5002" i="7"/>
  <c r="H5002" i="7"/>
  <c r="G5002" i="7"/>
  <c r="E5002" i="7" s="1"/>
  <c r="F5002" i="7"/>
  <c r="E5001" i="7"/>
  <c r="E5000" i="7"/>
  <c r="E4999" i="7"/>
  <c r="E4998" i="7"/>
  <c r="E4997" i="7"/>
  <c r="E4996" i="7"/>
  <c r="E4995" i="7"/>
  <c r="E4994" i="7"/>
  <c r="E4993" i="7"/>
  <c r="E4992" i="7"/>
  <c r="E4991" i="7"/>
  <c r="M4990" i="7"/>
  <c r="M4989" i="7" s="1"/>
  <c r="L4990" i="7"/>
  <c r="L4989" i="7" s="1"/>
  <c r="K4990" i="7"/>
  <c r="K4989" i="7" s="1"/>
  <c r="J4990" i="7"/>
  <c r="J4989" i="7" s="1"/>
  <c r="I4990" i="7"/>
  <c r="H4990" i="7"/>
  <c r="H4989" i="7" s="1"/>
  <c r="G4990" i="7"/>
  <c r="F4990" i="7"/>
  <c r="I4989" i="7"/>
  <c r="F4989" i="7"/>
  <c r="E4988" i="7"/>
  <c r="E4987" i="7"/>
  <c r="E4986" i="7"/>
  <c r="E4985" i="7"/>
  <c r="E4984" i="7"/>
  <c r="E4983" i="7"/>
  <c r="E4982" i="7"/>
  <c r="E4981" i="7"/>
  <c r="E4980" i="7"/>
  <c r="M4979" i="7"/>
  <c r="L4979" i="7"/>
  <c r="K4979" i="7"/>
  <c r="J4979" i="7"/>
  <c r="I4979" i="7"/>
  <c r="H4979" i="7"/>
  <c r="H4978" i="7" s="1"/>
  <c r="G4979" i="7"/>
  <c r="G4978" i="7" s="1"/>
  <c r="F4979" i="7"/>
  <c r="F4978" i="7" s="1"/>
  <c r="E4979" i="7"/>
  <c r="M4978" i="7"/>
  <c r="L4978" i="7"/>
  <c r="K4978" i="7"/>
  <c r="J4978" i="7"/>
  <c r="I4978" i="7"/>
  <c r="M4977" i="7"/>
  <c r="L4977" i="7"/>
  <c r="M4976" i="7"/>
  <c r="L4976" i="7"/>
  <c r="K4976" i="7"/>
  <c r="J4976" i="7"/>
  <c r="I4976" i="7"/>
  <c r="H4976" i="7"/>
  <c r="E4976" i="7" s="1"/>
  <c r="G4976" i="7"/>
  <c r="F4976" i="7"/>
  <c r="E4975" i="7"/>
  <c r="E4974" i="7"/>
  <c r="M4973" i="7"/>
  <c r="K4973" i="7"/>
  <c r="K4969" i="7" s="1"/>
  <c r="J4973" i="7"/>
  <c r="J4969" i="7" s="1"/>
  <c r="J4912" i="7" s="1"/>
  <c r="H4973" i="7"/>
  <c r="G4973" i="7"/>
  <c r="E4973" i="7"/>
  <c r="E4972" i="7"/>
  <c r="E4971" i="7"/>
  <c r="E4970" i="7"/>
  <c r="M4969" i="7"/>
  <c r="M4912" i="7" s="1"/>
  <c r="H4969" i="7"/>
  <c r="G4969" i="7"/>
  <c r="F4969" i="7"/>
  <c r="E4968" i="7"/>
  <c r="E4967" i="7"/>
  <c r="M4966" i="7"/>
  <c r="L4966" i="7"/>
  <c r="K4966" i="7"/>
  <c r="J4966" i="7"/>
  <c r="I4966" i="7"/>
  <c r="H4966" i="7"/>
  <c r="G4966" i="7"/>
  <c r="F4966" i="7"/>
  <c r="E4965" i="7"/>
  <c r="E4964" i="7"/>
  <c r="M4963" i="7"/>
  <c r="L4963" i="7"/>
  <c r="L4962" i="7" s="1"/>
  <c r="K4963" i="7"/>
  <c r="K4962" i="7" s="1"/>
  <c r="J4963" i="7"/>
  <c r="J4962" i="7" s="1"/>
  <c r="I4963" i="7"/>
  <c r="H4963" i="7"/>
  <c r="E4963" i="7" s="1"/>
  <c r="G4963" i="7"/>
  <c r="F4963" i="7"/>
  <c r="M4962" i="7"/>
  <c r="I4962" i="7"/>
  <c r="H4962" i="7"/>
  <c r="G4962" i="7"/>
  <c r="E4962" i="7" s="1"/>
  <c r="F4962" i="7"/>
  <c r="F4951" i="7" s="1"/>
  <c r="E4961" i="7"/>
  <c r="M4960" i="7"/>
  <c r="M4952" i="7" s="1"/>
  <c r="M4951" i="7" s="1"/>
  <c r="M4913" i="7" s="1"/>
  <c r="L4960" i="7"/>
  <c r="L4952" i="7" s="1"/>
  <c r="L4951" i="7" s="1"/>
  <c r="K4960" i="7"/>
  <c r="J4960" i="7"/>
  <c r="E4960" i="7" s="1"/>
  <c r="I4960" i="7"/>
  <c r="H4960" i="7"/>
  <c r="E4959" i="7"/>
  <c r="M4958" i="7"/>
  <c r="L4958" i="7"/>
  <c r="K4958" i="7"/>
  <c r="J4958" i="7"/>
  <c r="I4958" i="7"/>
  <c r="H4958" i="7"/>
  <c r="G4958" i="7"/>
  <c r="E4958" i="7" s="1"/>
  <c r="F4958" i="7"/>
  <c r="E4957" i="7"/>
  <c r="E4956" i="7"/>
  <c r="E4955" i="7"/>
  <c r="E4954" i="7"/>
  <c r="J4953" i="7"/>
  <c r="I4953" i="7"/>
  <c r="I4952" i="7" s="1"/>
  <c r="H4953" i="7"/>
  <c r="G4953" i="7"/>
  <c r="F4953" i="7"/>
  <c r="K4952" i="7"/>
  <c r="K4951" i="7" s="1"/>
  <c r="G4952" i="7"/>
  <c r="F4952" i="7"/>
  <c r="I4951" i="7"/>
  <c r="E4950" i="7"/>
  <c r="E4949" i="7"/>
  <c r="E4948" i="7"/>
  <c r="E4947" i="7"/>
  <c r="E4946" i="7"/>
  <c r="E4945" i="7"/>
  <c r="E4944" i="7"/>
  <c r="E4943" i="7"/>
  <c r="E4942" i="7"/>
  <c r="E4941" i="7"/>
  <c r="E4940" i="7"/>
  <c r="E4939" i="7"/>
  <c r="M4938" i="7"/>
  <c r="L4938" i="7"/>
  <c r="K4938" i="7"/>
  <c r="J4938" i="7"/>
  <c r="I4938" i="7"/>
  <c r="H4938" i="7"/>
  <c r="G4938" i="7"/>
  <c r="F4938" i="7"/>
  <c r="E4938" i="7"/>
  <c r="E4937" i="7"/>
  <c r="E4936" i="7"/>
  <c r="E4935" i="7"/>
  <c r="E4934" i="7"/>
  <c r="E4933" i="7"/>
  <c r="M4932" i="7"/>
  <c r="L4932" i="7"/>
  <c r="L4106" i="7" s="1"/>
  <c r="L4100" i="7" s="1"/>
  <c r="L4099" i="7" s="1"/>
  <c r="K4932" i="7"/>
  <c r="J4932" i="7"/>
  <c r="J4106" i="7" s="1"/>
  <c r="I4932" i="7"/>
  <c r="I4973" i="7" s="1"/>
  <c r="I4969" i="7" s="1"/>
  <c r="H4932" i="7"/>
  <c r="H4926" i="7" s="1"/>
  <c r="G4932" i="7"/>
  <c r="E4932" i="7"/>
  <c r="E4931" i="7"/>
  <c r="E4930" i="7"/>
  <c r="E4929" i="7"/>
  <c r="E4928" i="7"/>
  <c r="E4927" i="7"/>
  <c r="M4926" i="7"/>
  <c r="M4925" i="7" s="1"/>
  <c r="K4926" i="7"/>
  <c r="K4925" i="7" s="1"/>
  <c r="J4926" i="7"/>
  <c r="J4925" i="7" s="1"/>
  <c r="I4926" i="7"/>
  <c r="I4925" i="7" s="1"/>
  <c r="G4926" i="7"/>
  <c r="G4925" i="7" s="1"/>
  <c r="F4926" i="7"/>
  <c r="E4926" i="7"/>
  <c r="H4925" i="7"/>
  <c r="F4925" i="7"/>
  <c r="E4924" i="7"/>
  <c r="E4923" i="7"/>
  <c r="E4922" i="7"/>
  <c r="E4921" i="7"/>
  <c r="E4920" i="7"/>
  <c r="E4919" i="7"/>
  <c r="E4918" i="7"/>
  <c r="E4917" i="7"/>
  <c r="E4916" i="7"/>
  <c r="M4915" i="7"/>
  <c r="L4915" i="7"/>
  <c r="L4914" i="7" s="1"/>
  <c r="K4915" i="7"/>
  <c r="J4915" i="7"/>
  <c r="I4915" i="7"/>
  <c r="I4914" i="7" s="1"/>
  <c r="H4915" i="7"/>
  <c r="G4915" i="7"/>
  <c r="F4915" i="7"/>
  <c r="E4915" i="7"/>
  <c r="M4914" i="7"/>
  <c r="K4914" i="7"/>
  <c r="J4914" i="7"/>
  <c r="H4914" i="7"/>
  <c r="G4914" i="7"/>
  <c r="E4914" i="7"/>
  <c r="K4912" i="7"/>
  <c r="I4912" i="7"/>
  <c r="H4912" i="7"/>
  <c r="G4912" i="7"/>
  <c r="F4912" i="7"/>
  <c r="F4911" i="7" s="1"/>
  <c r="E4910" i="7"/>
  <c r="E4909" i="7"/>
  <c r="L4908" i="7"/>
  <c r="J4908" i="7"/>
  <c r="J4906" i="7" s="1"/>
  <c r="J4884" i="7" s="1"/>
  <c r="I4908" i="7"/>
  <c r="G4908" i="7"/>
  <c r="E4907" i="7"/>
  <c r="M4906" i="7"/>
  <c r="M4884" i="7" s="1"/>
  <c r="L4906" i="7"/>
  <c r="L4884" i="7" s="1"/>
  <c r="I4906" i="7"/>
  <c r="I4884" i="7" s="1"/>
  <c r="G4906" i="7"/>
  <c r="F4906" i="7"/>
  <c r="F4884" i="7" s="1"/>
  <c r="E4905" i="7"/>
  <c r="E4904" i="7"/>
  <c r="E4903" i="7"/>
  <c r="E4902" i="7"/>
  <c r="E4901" i="7"/>
  <c r="M4900" i="7"/>
  <c r="M4908" i="7" s="1"/>
  <c r="L4900" i="7"/>
  <c r="K4900" i="7"/>
  <c r="J4900" i="7"/>
  <c r="I4900" i="7"/>
  <c r="H4900" i="7"/>
  <c r="G4900" i="7"/>
  <c r="M4899" i="7"/>
  <c r="L4899" i="7"/>
  <c r="K4899" i="7"/>
  <c r="J4899" i="7"/>
  <c r="I4899" i="7"/>
  <c r="G4899" i="7"/>
  <c r="F4899" i="7"/>
  <c r="E4898" i="7"/>
  <c r="E4897" i="7"/>
  <c r="E4896" i="7"/>
  <c r="E4895" i="7"/>
  <c r="E4894" i="7"/>
  <c r="E4893" i="7"/>
  <c r="E4892" i="7"/>
  <c r="E4891" i="7"/>
  <c r="E4890" i="7"/>
  <c r="E4889" i="7"/>
  <c r="M4888" i="7"/>
  <c r="M4887" i="7" s="1"/>
  <c r="L4888" i="7"/>
  <c r="L4887" i="7" s="1"/>
  <c r="K4888" i="7"/>
  <c r="K4887" i="7" s="1"/>
  <c r="J4888" i="7"/>
  <c r="J4887" i="7" s="1"/>
  <c r="J4886" i="7" s="1"/>
  <c r="I4888" i="7"/>
  <c r="I4887" i="7" s="1"/>
  <c r="I4886" i="7" s="1"/>
  <c r="H4888" i="7"/>
  <c r="H4887" i="7" s="1"/>
  <c r="G4888" i="7"/>
  <c r="F4888" i="7"/>
  <c r="F4887" i="7"/>
  <c r="F4886" i="7"/>
  <c r="E4885" i="7"/>
  <c r="E4883" i="7"/>
  <c r="E4881" i="7"/>
  <c r="E4880" i="7"/>
  <c r="E4879" i="7"/>
  <c r="F4877" i="7"/>
  <c r="F4816" i="7" s="1"/>
  <c r="F4815" i="7" s="1"/>
  <c r="E4876" i="7"/>
  <c r="E4875" i="7"/>
  <c r="M4874" i="7"/>
  <c r="L4874" i="7"/>
  <c r="K4874" i="7"/>
  <c r="J4874" i="7"/>
  <c r="I4874" i="7"/>
  <c r="H4874" i="7"/>
  <c r="G4874" i="7"/>
  <c r="F4874" i="7"/>
  <c r="E4873" i="7"/>
  <c r="M4872" i="7"/>
  <c r="M4871" i="7" s="1"/>
  <c r="K4872" i="7"/>
  <c r="K4871" i="7" s="1"/>
  <c r="L4871" i="7"/>
  <c r="I4871" i="7"/>
  <c r="F4871" i="7"/>
  <c r="E4870" i="7"/>
  <c r="E4869" i="7"/>
  <c r="M4868" i="7"/>
  <c r="M4867" i="7" s="1"/>
  <c r="L4868" i="7"/>
  <c r="K4868" i="7"/>
  <c r="K4867" i="7" s="1"/>
  <c r="J4868" i="7"/>
  <c r="J4867" i="7" s="1"/>
  <c r="I4868" i="7"/>
  <c r="I4867" i="7" s="1"/>
  <c r="H4868" i="7"/>
  <c r="H4867" i="7" s="1"/>
  <c r="G4868" i="7"/>
  <c r="F4868" i="7"/>
  <c r="L4867" i="7"/>
  <c r="G4867" i="7"/>
  <c r="F4867" i="7"/>
  <c r="E4867" i="7"/>
  <c r="E4866" i="7"/>
  <c r="M4865" i="7"/>
  <c r="L4865" i="7"/>
  <c r="K4865" i="7"/>
  <c r="J4865" i="7"/>
  <c r="I4865" i="7"/>
  <c r="E4865" i="7" s="1"/>
  <c r="H4865" i="7"/>
  <c r="G4865" i="7"/>
  <c r="E4864" i="7"/>
  <c r="M4863" i="7"/>
  <c r="L4863" i="7"/>
  <c r="K4863" i="7"/>
  <c r="J4863" i="7"/>
  <c r="I4863" i="7"/>
  <c r="H4863" i="7"/>
  <c r="G4863" i="7"/>
  <c r="F4863" i="7"/>
  <c r="E4863" i="7"/>
  <c r="M4862" i="7"/>
  <c r="L4862" i="7"/>
  <c r="K4862" i="7"/>
  <c r="J4862" i="7"/>
  <c r="I4862" i="7"/>
  <c r="H4862" i="7"/>
  <c r="G4862" i="7"/>
  <c r="E4862" i="7" s="1"/>
  <c r="M4861" i="7"/>
  <c r="L4861" i="7"/>
  <c r="K4861" i="7"/>
  <c r="J4861" i="7"/>
  <c r="I4861" i="7"/>
  <c r="H4861" i="7"/>
  <c r="E4861" i="7" s="1"/>
  <c r="G4861" i="7"/>
  <c r="M4860" i="7"/>
  <c r="L4860" i="7"/>
  <c r="K4860" i="7"/>
  <c r="J4860" i="7"/>
  <c r="I4860" i="7"/>
  <c r="H4860" i="7"/>
  <c r="G4860" i="7"/>
  <c r="M4859" i="7"/>
  <c r="L4859" i="7"/>
  <c r="K4859" i="7"/>
  <c r="J4859" i="7"/>
  <c r="I4859" i="7"/>
  <c r="H4859" i="7"/>
  <c r="G4859" i="7"/>
  <c r="G4858" i="7" s="1"/>
  <c r="E4859" i="7"/>
  <c r="M4858" i="7"/>
  <c r="M4857" i="7" s="1"/>
  <c r="M4856" i="7" s="1"/>
  <c r="M4882" i="7" s="1"/>
  <c r="L4858" i="7"/>
  <c r="F4858" i="7"/>
  <c r="F4857" i="7" s="1"/>
  <c r="F4856" i="7" s="1"/>
  <c r="L4857" i="7"/>
  <c r="L4856" i="7" s="1"/>
  <c r="L4882" i="7" s="1"/>
  <c r="G4857" i="7"/>
  <c r="M4855" i="7"/>
  <c r="L4855" i="7"/>
  <c r="K4855" i="7"/>
  <c r="J4855" i="7"/>
  <c r="I4855" i="7"/>
  <c r="H4855" i="7"/>
  <c r="G4855" i="7"/>
  <c r="E4855" i="7"/>
  <c r="E4853" i="7"/>
  <c r="E4852" i="7"/>
  <c r="M4851" i="7"/>
  <c r="L4851" i="7"/>
  <c r="L4121" i="7" s="1"/>
  <c r="K4851" i="7"/>
  <c r="K4121" i="7" s="1"/>
  <c r="J4851" i="7"/>
  <c r="I4851" i="7"/>
  <c r="H4851" i="7"/>
  <c r="H4121" i="7" s="1"/>
  <c r="G4851" i="7"/>
  <c r="G4121" i="7" s="1"/>
  <c r="E4121" i="7" s="1"/>
  <c r="E4850" i="7"/>
  <c r="E4849" i="7"/>
  <c r="E4848" i="7"/>
  <c r="E4847" i="7"/>
  <c r="E4846" i="7"/>
  <c r="E4845" i="7"/>
  <c r="E4844" i="7"/>
  <c r="M4843" i="7"/>
  <c r="L4843" i="7"/>
  <c r="K4843" i="7"/>
  <c r="J4843" i="7"/>
  <c r="J4842" i="7" s="1"/>
  <c r="I4843" i="7"/>
  <c r="I4842" i="7" s="1"/>
  <c r="H4843" i="7"/>
  <c r="G4843" i="7"/>
  <c r="F4842" i="7"/>
  <c r="E4841" i="7"/>
  <c r="E4840" i="7"/>
  <c r="E4839" i="7"/>
  <c r="E4838" i="7"/>
  <c r="E4837" i="7"/>
  <c r="E4836" i="7"/>
  <c r="E4835" i="7"/>
  <c r="E4834" i="7"/>
  <c r="E4833" i="7"/>
  <c r="E4832" i="7"/>
  <c r="E4831" i="7"/>
  <c r="M4830" i="7"/>
  <c r="M4829" i="7" s="1"/>
  <c r="L4830" i="7"/>
  <c r="L4829" i="7" s="1"/>
  <c r="K4830" i="7"/>
  <c r="K4829" i="7" s="1"/>
  <c r="J4830" i="7"/>
  <c r="J4829" i="7" s="1"/>
  <c r="I4830" i="7"/>
  <c r="H4830" i="7"/>
  <c r="G4830" i="7"/>
  <c r="F4830" i="7"/>
  <c r="I4829" i="7"/>
  <c r="H4829" i="7"/>
  <c r="G4829" i="7"/>
  <c r="E4829" i="7" s="1"/>
  <c r="F4829" i="7"/>
  <c r="E4828" i="7"/>
  <c r="E4827" i="7"/>
  <c r="E4826" i="7"/>
  <c r="E4825" i="7"/>
  <c r="E4824" i="7"/>
  <c r="E4823" i="7"/>
  <c r="E4822" i="7"/>
  <c r="E4821" i="7"/>
  <c r="E4820" i="7"/>
  <c r="M4819" i="7"/>
  <c r="L4819" i="7"/>
  <c r="L4818" i="7" s="1"/>
  <c r="K4819" i="7"/>
  <c r="J4819" i="7"/>
  <c r="I4819" i="7"/>
  <c r="I4818" i="7" s="1"/>
  <c r="H4819" i="7"/>
  <c r="H4818" i="7" s="1"/>
  <c r="G4819" i="7"/>
  <c r="F4819" i="7"/>
  <c r="F4818" i="7" s="1"/>
  <c r="E4819" i="7"/>
  <c r="M4818" i="7"/>
  <c r="K4818" i="7"/>
  <c r="J4818" i="7"/>
  <c r="G4818" i="7"/>
  <c r="E4818" i="7" s="1"/>
  <c r="E4814" i="7"/>
  <c r="E4813" i="7"/>
  <c r="E4812" i="7"/>
  <c r="E4811" i="7"/>
  <c r="M4810" i="7"/>
  <c r="L4810" i="7"/>
  <c r="K4810" i="7"/>
  <c r="J4810" i="7"/>
  <c r="I4810" i="7"/>
  <c r="H4810" i="7"/>
  <c r="G4810" i="7"/>
  <c r="E4810" i="7" s="1"/>
  <c r="F4810" i="7"/>
  <c r="F4737" i="7" s="1"/>
  <c r="M4809" i="7"/>
  <c r="J4809" i="7"/>
  <c r="H4809" i="7"/>
  <c r="E4808" i="7"/>
  <c r="E4807" i="7"/>
  <c r="E4806" i="7"/>
  <c r="G4805" i="7"/>
  <c r="E4805" i="7"/>
  <c r="M4804" i="7"/>
  <c r="M4737" i="7" s="1"/>
  <c r="L4804" i="7"/>
  <c r="K4804" i="7"/>
  <c r="J4804" i="7"/>
  <c r="J4737" i="7" s="1"/>
  <c r="I4804" i="7"/>
  <c r="H4804" i="7"/>
  <c r="G4804" i="7"/>
  <c r="F4804" i="7"/>
  <c r="E4803" i="7"/>
  <c r="E4802" i="7"/>
  <c r="E4801" i="7"/>
  <c r="M4800" i="7"/>
  <c r="L4800" i="7"/>
  <c r="K4800" i="7"/>
  <c r="J4800" i="7"/>
  <c r="I4800" i="7"/>
  <c r="H4800" i="7"/>
  <c r="G4800" i="7"/>
  <c r="F4800" i="7"/>
  <c r="E4800" i="7"/>
  <c r="E4799" i="7"/>
  <c r="E4798" i="7"/>
  <c r="M4797" i="7"/>
  <c r="L4797" i="7"/>
  <c r="K4797" i="7"/>
  <c r="K4796" i="7" s="1"/>
  <c r="J4797" i="7"/>
  <c r="I4797" i="7"/>
  <c r="I4796" i="7" s="1"/>
  <c r="H4797" i="7"/>
  <c r="G4797" i="7"/>
  <c r="E4797" i="7" s="1"/>
  <c r="F4797" i="7"/>
  <c r="M4796" i="7"/>
  <c r="L4796" i="7"/>
  <c r="J4796" i="7"/>
  <c r="H4796" i="7"/>
  <c r="F4796" i="7"/>
  <c r="E4795" i="7"/>
  <c r="M4794" i="7"/>
  <c r="L4794" i="7"/>
  <c r="K4794" i="7"/>
  <c r="K4142" i="7" s="1"/>
  <c r="J4794" i="7"/>
  <c r="I4794" i="7"/>
  <c r="H4794" i="7"/>
  <c r="E4794" i="7" s="1"/>
  <c r="G4794" i="7"/>
  <c r="E4793" i="7"/>
  <c r="M4792" i="7"/>
  <c r="L4792" i="7"/>
  <c r="K4792" i="7"/>
  <c r="J4792" i="7"/>
  <c r="E4792" i="7" s="1"/>
  <c r="I4792" i="7"/>
  <c r="H4792" i="7"/>
  <c r="G4792" i="7"/>
  <c r="F4792" i="7"/>
  <c r="M4791" i="7"/>
  <c r="L4791" i="7"/>
  <c r="K4791" i="7"/>
  <c r="J4791" i="7"/>
  <c r="I4791" i="7"/>
  <c r="H4791" i="7"/>
  <c r="H4787" i="7" s="1"/>
  <c r="H4786" i="7" s="1"/>
  <c r="H4785" i="7" s="1"/>
  <c r="H4738" i="7" s="1"/>
  <c r="M4790" i="7"/>
  <c r="L4790" i="7"/>
  <c r="K4790" i="7"/>
  <c r="J4790" i="7"/>
  <c r="I4790" i="7"/>
  <c r="H4790" i="7"/>
  <c r="G4790" i="7"/>
  <c r="M4789" i="7"/>
  <c r="L4789" i="7"/>
  <c r="K4789" i="7"/>
  <c r="J4789" i="7"/>
  <c r="E4789" i="7" s="1"/>
  <c r="I4789" i="7"/>
  <c r="H4789" i="7"/>
  <c r="G4789" i="7"/>
  <c r="M4788" i="7"/>
  <c r="M4787" i="7" s="1"/>
  <c r="L4788" i="7"/>
  <c r="K4788" i="7"/>
  <c r="J4788" i="7"/>
  <c r="I4788" i="7"/>
  <c r="H4788" i="7"/>
  <c r="G4788" i="7"/>
  <c r="E4788" i="7"/>
  <c r="F4787" i="7"/>
  <c r="F4786" i="7" s="1"/>
  <c r="F4785" i="7" s="1"/>
  <c r="M4786" i="7"/>
  <c r="M4785" i="7" s="1"/>
  <c r="M4784" i="7"/>
  <c r="L4784" i="7"/>
  <c r="L4132" i="7" s="1"/>
  <c r="K4784" i="7"/>
  <c r="J4784" i="7"/>
  <c r="I4784" i="7"/>
  <c r="H4784" i="7"/>
  <c r="G4784" i="7"/>
  <c r="M4783" i="7"/>
  <c r="L4783" i="7"/>
  <c r="K4783" i="7"/>
  <c r="K4781" i="7" s="1"/>
  <c r="J4783" i="7"/>
  <c r="I4783" i="7"/>
  <c r="H4783" i="7"/>
  <c r="G4783" i="7"/>
  <c r="E4783" i="7"/>
  <c r="M4782" i="7"/>
  <c r="M4781" i="7" s="1"/>
  <c r="L4782" i="7"/>
  <c r="K4782" i="7"/>
  <c r="J4782" i="7"/>
  <c r="J4781" i="7" s="1"/>
  <c r="I4782" i="7"/>
  <c r="I4781" i="7" s="1"/>
  <c r="H4782" i="7"/>
  <c r="H4781" i="7"/>
  <c r="M4780" i="7"/>
  <c r="L4780" i="7"/>
  <c r="K4780" i="7"/>
  <c r="J4780" i="7"/>
  <c r="I4780" i="7"/>
  <c r="H4780" i="7"/>
  <c r="H4128" i="7" s="1"/>
  <c r="G4780" i="7"/>
  <c r="G4128" i="7" s="1"/>
  <c r="E4780" i="7"/>
  <c r="M4779" i="7"/>
  <c r="L4779" i="7"/>
  <c r="K4779" i="7"/>
  <c r="J4779" i="7"/>
  <c r="I4779" i="7"/>
  <c r="H4779" i="7"/>
  <c r="E4779" i="7" s="1"/>
  <c r="G4779" i="7"/>
  <c r="M4778" i="7"/>
  <c r="L4778" i="7"/>
  <c r="K4778" i="7"/>
  <c r="I4778" i="7"/>
  <c r="H4778" i="7"/>
  <c r="M4777" i="7"/>
  <c r="K4777" i="7"/>
  <c r="J4777" i="7"/>
  <c r="I4777" i="7"/>
  <c r="H4777" i="7"/>
  <c r="E4776" i="7"/>
  <c r="E4775" i="7"/>
  <c r="E4774" i="7"/>
  <c r="E4773" i="7"/>
  <c r="E4772" i="7"/>
  <c r="E4771" i="7"/>
  <c r="E4770" i="7"/>
  <c r="E4769" i="7"/>
  <c r="E4768" i="7"/>
  <c r="E4767" i="7"/>
  <c r="E4766" i="7"/>
  <c r="E4765" i="7"/>
  <c r="E4764" i="7"/>
  <c r="M4763" i="7"/>
  <c r="L4763" i="7"/>
  <c r="K4763" i="7"/>
  <c r="J4763" i="7"/>
  <c r="I4763" i="7"/>
  <c r="E4763" i="7" s="1"/>
  <c r="H4763" i="7"/>
  <c r="G4763" i="7"/>
  <c r="F4763" i="7"/>
  <c r="E4762" i="7"/>
  <c r="E4761" i="7"/>
  <c r="E4760" i="7"/>
  <c r="E4759" i="7"/>
  <c r="E4758" i="7"/>
  <c r="E4757" i="7"/>
  <c r="E4756" i="7"/>
  <c r="E4755" i="7"/>
  <c r="E4754" i="7"/>
  <c r="E4753" i="7"/>
  <c r="E4752" i="7"/>
  <c r="M4751" i="7"/>
  <c r="L4751" i="7"/>
  <c r="K4751" i="7"/>
  <c r="J4751" i="7"/>
  <c r="I4751" i="7"/>
  <c r="H4751" i="7"/>
  <c r="H4750" i="7" s="1"/>
  <c r="G4751" i="7"/>
  <c r="F4751" i="7"/>
  <c r="M4750" i="7"/>
  <c r="L4750" i="7"/>
  <c r="K4750" i="7"/>
  <c r="J4750" i="7"/>
  <c r="I4750" i="7"/>
  <c r="F4750" i="7"/>
  <c r="E4749" i="7"/>
  <c r="M4748" i="7"/>
  <c r="L4748" i="7"/>
  <c r="K4748" i="7"/>
  <c r="J4748" i="7"/>
  <c r="I4748" i="7"/>
  <c r="H4748" i="7"/>
  <c r="H4740" i="7" s="1"/>
  <c r="E4747" i="7"/>
  <c r="E4746" i="7"/>
  <c r="E4745" i="7"/>
  <c r="E4744" i="7"/>
  <c r="E4743" i="7"/>
  <c r="E4742" i="7"/>
  <c r="E4741" i="7"/>
  <c r="M4740" i="7"/>
  <c r="J4740" i="7"/>
  <c r="J4739" i="7" s="1"/>
  <c r="I4740" i="7"/>
  <c r="I4739" i="7" s="1"/>
  <c r="F4740" i="7"/>
  <c r="F4739" i="7" s="1"/>
  <c r="M4739" i="7"/>
  <c r="H4739" i="7"/>
  <c r="E4736" i="7"/>
  <c r="K4735" i="7"/>
  <c r="E4734" i="7"/>
  <c r="E4733" i="7"/>
  <c r="E4732" i="7"/>
  <c r="E4731" i="7"/>
  <c r="M4730" i="7"/>
  <c r="L4730" i="7"/>
  <c r="K4730" i="7"/>
  <c r="J4730" i="7"/>
  <c r="I4730" i="7"/>
  <c r="E4730" i="7" s="1"/>
  <c r="H4730" i="7"/>
  <c r="G4730" i="7"/>
  <c r="F4730" i="7"/>
  <c r="E4729" i="7"/>
  <c r="E4728" i="7"/>
  <c r="E4727" i="7"/>
  <c r="E4726" i="7"/>
  <c r="E4725" i="7"/>
  <c r="E4724" i="7"/>
  <c r="G4723" i="7"/>
  <c r="E4723" i="7"/>
  <c r="G4722" i="7"/>
  <c r="E4722" i="7" s="1"/>
  <c r="F4720" i="7"/>
  <c r="F4661" i="7" s="1"/>
  <c r="E4719" i="7"/>
  <c r="E4718" i="7"/>
  <c r="M4717" i="7"/>
  <c r="L4717" i="7"/>
  <c r="K4717" i="7"/>
  <c r="J4717" i="7"/>
  <c r="I4717" i="7"/>
  <c r="H4717" i="7"/>
  <c r="G4717" i="7"/>
  <c r="E4717" i="7" s="1"/>
  <c r="F4717" i="7"/>
  <c r="E4716" i="7"/>
  <c r="G4715" i="7"/>
  <c r="E4715" i="7"/>
  <c r="M4714" i="7"/>
  <c r="M4713" i="7" s="1"/>
  <c r="L4714" i="7"/>
  <c r="K4714" i="7"/>
  <c r="K4713" i="7" s="1"/>
  <c r="J4714" i="7"/>
  <c r="J4713" i="7" s="1"/>
  <c r="I4714" i="7"/>
  <c r="I4713" i="7" s="1"/>
  <c r="H4714" i="7"/>
  <c r="H4713" i="7" s="1"/>
  <c r="G4714" i="7"/>
  <c r="G4713" i="7" s="1"/>
  <c r="E4713" i="7" s="1"/>
  <c r="F4714" i="7"/>
  <c r="F4713" i="7" s="1"/>
  <c r="F4702" i="7" s="1"/>
  <c r="F4662" i="7" s="1"/>
  <c r="E4714" i="7"/>
  <c r="L4713" i="7"/>
  <c r="G4712" i="7"/>
  <c r="E4712" i="7"/>
  <c r="M4711" i="7"/>
  <c r="L4711" i="7"/>
  <c r="K4711" i="7"/>
  <c r="J4711" i="7"/>
  <c r="I4711" i="7"/>
  <c r="H4711" i="7"/>
  <c r="G4711" i="7"/>
  <c r="E4711" i="7" s="1"/>
  <c r="M4710" i="7"/>
  <c r="M4709" i="7" s="1"/>
  <c r="L4710" i="7"/>
  <c r="L4709" i="7" s="1"/>
  <c r="K4710" i="7"/>
  <c r="J4710" i="7"/>
  <c r="I4710" i="7"/>
  <c r="H4710" i="7"/>
  <c r="H4709" i="7" s="1"/>
  <c r="G4710" i="7"/>
  <c r="E4710" i="7" s="1"/>
  <c r="K4709" i="7"/>
  <c r="J4709" i="7"/>
  <c r="I4709" i="7"/>
  <c r="F4709" i="7"/>
  <c r="F4703" i="7" s="1"/>
  <c r="M4708" i="7"/>
  <c r="L4708" i="7"/>
  <c r="K4708" i="7"/>
  <c r="J4708" i="7"/>
  <c r="I4708" i="7"/>
  <c r="H4708" i="7"/>
  <c r="E4708" i="7" s="1"/>
  <c r="G4708" i="7"/>
  <c r="M4707" i="7"/>
  <c r="L4707" i="7"/>
  <c r="K4707" i="7"/>
  <c r="J4707" i="7"/>
  <c r="I4707" i="7"/>
  <c r="H4707" i="7"/>
  <c r="G4707" i="7"/>
  <c r="E4707" i="7"/>
  <c r="M4706" i="7"/>
  <c r="L4706" i="7"/>
  <c r="L4704" i="7" s="1"/>
  <c r="L4703" i="7" s="1"/>
  <c r="L4702" i="7" s="1"/>
  <c r="L4721" i="7" s="1"/>
  <c r="L4720" i="7" s="1"/>
  <c r="L4661" i="7" s="1"/>
  <c r="K4706" i="7"/>
  <c r="J4706" i="7"/>
  <c r="I4706" i="7"/>
  <c r="H4706" i="7"/>
  <c r="G4706" i="7"/>
  <c r="E4706" i="7"/>
  <c r="M4705" i="7"/>
  <c r="L4705" i="7"/>
  <c r="K4705" i="7"/>
  <c r="J4705" i="7"/>
  <c r="J4704" i="7" s="1"/>
  <c r="J4703" i="7" s="1"/>
  <c r="J4702" i="7" s="1"/>
  <c r="J4721" i="7" s="1"/>
  <c r="J4720" i="7" s="1"/>
  <c r="J4661" i="7" s="1"/>
  <c r="I4705" i="7"/>
  <c r="I4704" i="7" s="1"/>
  <c r="I4703" i="7" s="1"/>
  <c r="I4702" i="7" s="1"/>
  <c r="I4721" i="7" s="1"/>
  <c r="I4720" i="7" s="1"/>
  <c r="I4661" i="7" s="1"/>
  <c r="H4705" i="7"/>
  <c r="G4705" i="7"/>
  <c r="H4704" i="7"/>
  <c r="F4704" i="7"/>
  <c r="M4701" i="7"/>
  <c r="M4128" i="7" s="1"/>
  <c r="L4701" i="7"/>
  <c r="K4701" i="7"/>
  <c r="J4701" i="7"/>
  <c r="J4128" i="7" s="1"/>
  <c r="I4701" i="7"/>
  <c r="H4701" i="7"/>
  <c r="G4701" i="7"/>
  <c r="E4699" i="7"/>
  <c r="E4698" i="7"/>
  <c r="E4697" i="7"/>
  <c r="E4696" i="7"/>
  <c r="E4695" i="7"/>
  <c r="E4694" i="7"/>
  <c r="E4693" i="7"/>
  <c r="E4692" i="7"/>
  <c r="E4691" i="7"/>
  <c r="E4690" i="7"/>
  <c r="E4689" i="7"/>
  <c r="M4688" i="7"/>
  <c r="L4688" i="7"/>
  <c r="K4688" i="7"/>
  <c r="K4687" i="7" s="1"/>
  <c r="J4688" i="7"/>
  <c r="J4687" i="7" s="1"/>
  <c r="J4735" i="7" s="1"/>
  <c r="I4688" i="7"/>
  <c r="H4688" i="7"/>
  <c r="G4688" i="7"/>
  <c r="E4688" i="7"/>
  <c r="M4687" i="7"/>
  <c r="M4735" i="7" s="1"/>
  <c r="L4687" i="7"/>
  <c r="L4735" i="7" s="1"/>
  <c r="I4687" i="7"/>
  <c r="I4735" i="7" s="1"/>
  <c r="H4687" i="7"/>
  <c r="H4735" i="7" s="1"/>
  <c r="G4687" i="7"/>
  <c r="F4687" i="7"/>
  <c r="E4686" i="7"/>
  <c r="E4685" i="7"/>
  <c r="E4684" i="7"/>
  <c r="E4683" i="7"/>
  <c r="E4682" i="7"/>
  <c r="E4681" i="7"/>
  <c r="E4680" i="7"/>
  <c r="E4679" i="7"/>
  <c r="E4678" i="7"/>
  <c r="E4677" i="7"/>
  <c r="E4676" i="7"/>
  <c r="M4675" i="7"/>
  <c r="L4675" i="7"/>
  <c r="L4674" i="7" s="1"/>
  <c r="K4675" i="7"/>
  <c r="K4674" i="7" s="1"/>
  <c r="J4675" i="7"/>
  <c r="J4674" i="7" s="1"/>
  <c r="E4674" i="7" s="1"/>
  <c r="I4675" i="7"/>
  <c r="H4675" i="7"/>
  <c r="H4674" i="7" s="1"/>
  <c r="G4675" i="7"/>
  <c r="F4675" i="7"/>
  <c r="F4674" i="7" s="1"/>
  <c r="M4674" i="7"/>
  <c r="I4674" i="7"/>
  <c r="G4674" i="7"/>
  <c r="E4673" i="7"/>
  <c r="M4672" i="7"/>
  <c r="M4664" i="7" s="1"/>
  <c r="M4663" i="7" s="1"/>
  <c r="L4672" i="7"/>
  <c r="L4097" i="7" s="1"/>
  <c r="K4672" i="7"/>
  <c r="K4097" i="7" s="1"/>
  <c r="J4672" i="7"/>
  <c r="I4672" i="7"/>
  <c r="H4672" i="7"/>
  <c r="H4664" i="7" s="1"/>
  <c r="H4663" i="7" s="1"/>
  <c r="G4672" i="7"/>
  <c r="E4671" i="7"/>
  <c r="E4670" i="7"/>
  <c r="E4669" i="7"/>
  <c r="E4668" i="7"/>
  <c r="E4667" i="7"/>
  <c r="E4666" i="7"/>
  <c r="E4665" i="7"/>
  <c r="I4664" i="7"/>
  <c r="I4663" i="7" s="1"/>
  <c r="F4664" i="7"/>
  <c r="F4663" i="7"/>
  <c r="E4660" i="7"/>
  <c r="E4659" i="7"/>
  <c r="M4658" i="7"/>
  <c r="L4658" i="7"/>
  <c r="K4658" i="7"/>
  <c r="J4658" i="7"/>
  <c r="I4658" i="7"/>
  <c r="H4658" i="7"/>
  <c r="G4658" i="7"/>
  <c r="F4658" i="7"/>
  <c r="E4658" i="7"/>
  <c r="E4657" i="7"/>
  <c r="E4656" i="7"/>
  <c r="M4655" i="7"/>
  <c r="M4654" i="7" s="1"/>
  <c r="J4655" i="7"/>
  <c r="J4654" i="7"/>
  <c r="F4654" i="7"/>
  <c r="E4653" i="7"/>
  <c r="E4652" i="7"/>
  <c r="M4651" i="7"/>
  <c r="L4651" i="7"/>
  <c r="K4651" i="7"/>
  <c r="J4651" i="7"/>
  <c r="I4651" i="7"/>
  <c r="H4651" i="7"/>
  <c r="G4651" i="7"/>
  <c r="F4651" i="7"/>
  <c r="E4650" i="7"/>
  <c r="E4649" i="7"/>
  <c r="M4648" i="7"/>
  <c r="L4648" i="7"/>
  <c r="K4648" i="7"/>
  <c r="J4648" i="7"/>
  <c r="J4647" i="7" s="1"/>
  <c r="I4648" i="7"/>
  <c r="H4648" i="7"/>
  <c r="G4648" i="7"/>
  <c r="F4648" i="7"/>
  <c r="E4648" i="7"/>
  <c r="M4647" i="7"/>
  <c r="L4647" i="7"/>
  <c r="K4647" i="7"/>
  <c r="I4647" i="7"/>
  <c r="H4647" i="7"/>
  <c r="G4647" i="7"/>
  <c r="E4647" i="7" s="1"/>
  <c r="F4647" i="7"/>
  <c r="E4646" i="7"/>
  <c r="E4645" i="7"/>
  <c r="E4644" i="7"/>
  <c r="M4643" i="7"/>
  <c r="M4637" i="7" s="1"/>
  <c r="M4636" i="7" s="1"/>
  <c r="L4643" i="7"/>
  <c r="L4637" i="7" s="1"/>
  <c r="L4636" i="7" s="1"/>
  <c r="K4643" i="7"/>
  <c r="K4637" i="7" s="1"/>
  <c r="K4636" i="7" s="1"/>
  <c r="J4643" i="7"/>
  <c r="I4643" i="7"/>
  <c r="H4643" i="7"/>
  <c r="G4643" i="7"/>
  <c r="E4643" i="7" s="1"/>
  <c r="F4643" i="7"/>
  <c r="E4642" i="7"/>
  <c r="E4641" i="7"/>
  <c r="E4640" i="7"/>
  <c r="E4639" i="7"/>
  <c r="M4638" i="7"/>
  <c r="L4638" i="7"/>
  <c r="K4638" i="7"/>
  <c r="J4638" i="7"/>
  <c r="I4638" i="7"/>
  <c r="H4638" i="7"/>
  <c r="G4638" i="7"/>
  <c r="F4638" i="7"/>
  <c r="I4637" i="7"/>
  <c r="H4637" i="7"/>
  <c r="G4637" i="7"/>
  <c r="G4636" i="7"/>
  <c r="E4635" i="7"/>
  <c r="E4634" i="7"/>
  <c r="E4633" i="7"/>
  <c r="E4632" i="7"/>
  <c r="E4631" i="7"/>
  <c r="E4630" i="7"/>
  <c r="E4629" i="7"/>
  <c r="E4628" i="7"/>
  <c r="E4627" i="7"/>
  <c r="E4626" i="7"/>
  <c r="E4625" i="7"/>
  <c r="E4624" i="7"/>
  <c r="M4623" i="7"/>
  <c r="L4623" i="7"/>
  <c r="K4623" i="7"/>
  <c r="J4623" i="7"/>
  <c r="I4623" i="7"/>
  <c r="G4623" i="7"/>
  <c r="F4623" i="7"/>
  <c r="E4623" i="7"/>
  <c r="E4622" i="7"/>
  <c r="E4621" i="7"/>
  <c r="E4620" i="7"/>
  <c r="E4619" i="7"/>
  <c r="E4618" i="7"/>
  <c r="E4617" i="7"/>
  <c r="E4616" i="7"/>
  <c r="E4615" i="7"/>
  <c r="E4614" i="7"/>
  <c r="E4613" i="7"/>
  <c r="E4612" i="7"/>
  <c r="M4611" i="7"/>
  <c r="L4611" i="7"/>
  <c r="K4611" i="7"/>
  <c r="J4611" i="7"/>
  <c r="I4611" i="7"/>
  <c r="H4611" i="7"/>
  <c r="H4610" i="7" s="1"/>
  <c r="E4610" i="7" s="1"/>
  <c r="G4611" i="7"/>
  <c r="F4611" i="7"/>
  <c r="F4610" i="7" s="1"/>
  <c r="E4611" i="7"/>
  <c r="M4610" i="7"/>
  <c r="L4610" i="7"/>
  <c r="K4610" i="7"/>
  <c r="J4610" i="7"/>
  <c r="I4610" i="7"/>
  <c r="G4610" i="7"/>
  <c r="E4609" i="7"/>
  <c r="M4608" i="7"/>
  <c r="M4096" i="7" s="1"/>
  <c r="L4608" i="7"/>
  <c r="L4655" i="7" s="1"/>
  <c r="L4654" i="7" s="1"/>
  <c r="L4597" i="7" s="1"/>
  <c r="K4608" i="7"/>
  <c r="K4655" i="7" s="1"/>
  <c r="K4654" i="7" s="1"/>
  <c r="K4597" i="7" s="1"/>
  <c r="J4608" i="7"/>
  <c r="I4608" i="7"/>
  <c r="I4096" i="7" s="1"/>
  <c r="H4608" i="7"/>
  <c r="G4608" i="7"/>
  <c r="E4608" i="7"/>
  <c r="E4607" i="7"/>
  <c r="E4606" i="7"/>
  <c r="E4605" i="7"/>
  <c r="E4604" i="7"/>
  <c r="E4603" i="7"/>
  <c r="E4602" i="7"/>
  <c r="M4601" i="7"/>
  <c r="L4601" i="7"/>
  <c r="L4089" i="7" s="1"/>
  <c r="K4601" i="7"/>
  <c r="J4601" i="7"/>
  <c r="H4601" i="7"/>
  <c r="G4601" i="7"/>
  <c r="M4600" i="7"/>
  <c r="M4599" i="7" s="1"/>
  <c r="M4598" i="7" s="1"/>
  <c r="L4600" i="7"/>
  <c r="L4599" i="7" s="1"/>
  <c r="K4600" i="7"/>
  <c r="K4599" i="7" s="1"/>
  <c r="K4598" i="7" s="1"/>
  <c r="F4600" i="7"/>
  <c r="F4599" i="7"/>
  <c r="F4598" i="7" s="1"/>
  <c r="L4598" i="7"/>
  <c r="E4596" i="7"/>
  <c r="E4595" i="7"/>
  <c r="E4594" i="7"/>
  <c r="E4593" i="7"/>
  <c r="M4592" i="7"/>
  <c r="L4592" i="7"/>
  <c r="K4592" i="7"/>
  <c r="J4592" i="7"/>
  <c r="I4592" i="7"/>
  <c r="H4592" i="7"/>
  <c r="E4592" i="7" s="1"/>
  <c r="G4592" i="7"/>
  <c r="F4592" i="7"/>
  <c r="F4590" i="7"/>
  <c r="E4589" i="7"/>
  <c r="E4588" i="7"/>
  <c r="E4587" i="7"/>
  <c r="E4586" i="7"/>
  <c r="M4585" i="7"/>
  <c r="L4585" i="7"/>
  <c r="K4585" i="7"/>
  <c r="J4585" i="7"/>
  <c r="I4585" i="7"/>
  <c r="H4585" i="7"/>
  <c r="G4585" i="7"/>
  <c r="F4585" i="7"/>
  <c r="F4525" i="7" s="1"/>
  <c r="E4584" i="7"/>
  <c r="E4583" i="7"/>
  <c r="M4582" i="7"/>
  <c r="L4582" i="7"/>
  <c r="K4582" i="7"/>
  <c r="J4582" i="7"/>
  <c r="I4582" i="7"/>
  <c r="H4582" i="7"/>
  <c r="G4582" i="7"/>
  <c r="F4582" i="7"/>
  <c r="E4581" i="7"/>
  <c r="E4580" i="7"/>
  <c r="M4579" i="7"/>
  <c r="L4579" i="7"/>
  <c r="K4579" i="7"/>
  <c r="J4579" i="7"/>
  <c r="I4579" i="7"/>
  <c r="H4579" i="7"/>
  <c r="G4579" i="7"/>
  <c r="E4579" i="7" s="1"/>
  <c r="F4579" i="7"/>
  <c r="E4578" i="7"/>
  <c r="E4577" i="7"/>
  <c r="M4576" i="7"/>
  <c r="L4576" i="7"/>
  <c r="L4575" i="7" s="1"/>
  <c r="K4576" i="7"/>
  <c r="K4575" i="7" s="1"/>
  <c r="J4576" i="7"/>
  <c r="J4575" i="7" s="1"/>
  <c r="I4576" i="7"/>
  <c r="I4575" i="7" s="1"/>
  <c r="I4564" i="7" s="1"/>
  <c r="H4576" i="7"/>
  <c r="G4576" i="7"/>
  <c r="F4576" i="7"/>
  <c r="F4575" i="7" s="1"/>
  <c r="M4575" i="7"/>
  <c r="H4575" i="7"/>
  <c r="G4575" i="7"/>
  <c r="E4574" i="7"/>
  <c r="E4573" i="7"/>
  <c r="E4572" i="7"/>
  <c r="M4571" i="7"/>
  <c r="L4571" i="7"/>
  <c r="K4571" i="7"/>
  <c r="J4571" i="7"/>
  <c r="I4571" i="7"/>
  <c r="H4571" i="7"/>
  <c r="G4571" i="7"/>
  <c r="E4571" i="7" s="1"/>
  <c r="F4571" i="7"/>
  <c r="M4570" i="7"/>
  <c r="L4570" i="7"/>
  <c r="K4570" i="7"/>
  <c r="J4570" i="7"/>
  <c r="J4566" i="7" s="1"/>
  <c r="J4565" i="7" s="1"/>
  <c r="I4570" i="7"/>
  <c r="I4566" i="7" s="1"/>
  <c r="I4565" i="7" s="1"/>
  <c r="H4570" i="7"/>
  <c r="H4139" i="7" s="1"/>
  <c r="G4570" i="7"/>
  <c r="E4570" i="7"/>
  <c r="M4569" i="7"/>
  <c r="L4569" i="7"/>
  <c r="K4569" i="7"/>
  <c r="J4569" i="7"/>
  <c r="I4569" i="7"/>
  <c r="H4569" i="7"/>
  <c r="G4569" i="7"/>
  <c r="E4569" i="7"/>
  <c r="M4568" i="7"/>
  <c r="L4568" i="7"/>
  <c r="K4568" i="7"/>
  <c r="J4568" i="7"/>
  <c r="I4568" i="7"/>
  <c r="H4568" i="7"/>
  <c r="H4566" i="7" s="1"/>
  <c r="H4565" i="7" s="1"/>
  <c r="H4564" i="7" s="1"/>
  <c r="G4568" i="7"/>
  <c r="G4566" i="7" s="1"/>
  <c r="G4565" i="7" s="1"/>
  <c r="E4565" i="7" s="1"/>
  <c r="E4568" i="7"/>
  <c r="M4567" i="7"/>
  <c r="M4566" i="7" s="1"/>
  <c r="M4565" i="7" s="1"/>
  <c r="M4564" i="7" s="1"/>
  <c r="L4567" i="7"/>
  <c r="K4567" i="7"/>
  <c r="J4567" i="7"/>
  <c r="I4567" i="7"/>
  <c r="H4567" i="7"/>
  <c r="F4566" i="7"/>
  <c r="F4565" i="7"/>
  <c r="F4564" i="7"/>
  <c r="F4526" i="7" s="1"/>
  <c r="E4563" i="7"/>
  <c r="E4562" i="7"/>
  <c r="E4561" i="7"/>
  <c r="E4560" i="7"/>
  <c r="E4559" i="7"/>
  <c r="E4558" i="7"/>
  <c r="E4557" i="7"/>
  <c r="E4556" i="7"/>
  <c r="E4555" i="7"/>
  <c r="E4554" i="7"/>
  <c r="E4553" i="7"/>
  <c r="E4552" i="7"/>
  <c r="M4551" i="7"/>
  <c r="L4551" i="7"/>
  <c r="K4551" i="7"/>
  <c r="J4551" i="7"/>
  <c r="I4551" i="7"/>
  <c r="H4551" i="7"/>
  <c r="G4551" i="7"/>
  <c r="F4551" i="7"/>
  <c r="E4550" i="7"/>
  <c r="E4549" i="7"/>
  <c r="E4548" i="7"/>
  <c r="E4547" i="7"/>
  <c r="E4546" i="7"/>
  <c r="E4545" i="7"/>
  <c r="E4544" i="7"/>
  <c r="E4543" i="7"/>
  <c r="E4542" i="7"/>
  <c r="E4541" i="7"/>
  <c r="E4540" i="7"/>
  <c r="M4539" i="7"/>
  <c r="L4539" i="7"/>
  <c r="K4539" i="7"/>
  <c r="K4538" i="7" s="1"/>
  <c r="J4539" i="7"/>
  <c r="J4538" i="7" s="1"/>
  <c r="I4539" i="7"/>
  <c r="H4539" i="7"/>
  <c r="H4538" i="7" s="1"/>
  <c r="G4539" i="7"/>
  <c r="F4539" i="7"/>
  <c r="M4538" i="7"/>
  <c r="L4538" i="7"/>
  <c r="I4538" i="7"/>
  <c r="G4538" i="7"/>
  <c r="F4538" i="7"/>
  <c r="E4537" i="7"/>
  <c r="E4536" i="7"/>
  <c r="E4535" i="7"/>
  <c r="E4534" i="7"/>
  <c r="E4533" i="7"/>
  <c r="E4532" i="7"/>
  <c r="E4531" i="7"/>
  <c r="E4530" i="7"/>
  <c r="E4529" i="7"/>
  <c r="M4528" i="7"/>
  <c r="M4527" i="7" s="1"/>
  <c r="L4528" i="7"/>
  <c r="K4528" i="7"/>
  <c r="J4528" i="7"/>
  <c r="J4527" i="7" s="1"/>
  <c r="I4528" i="7"/>
  <c r="I4527" i="7" s="1"/>
  <c r="E4527" i="7" s="1"/>
  <c r="H4528" i="7"/>
  <c r="G4528" i="7"/>
  <c r="F4528" i="7"/>
  <c r="E4528" i="7"/>
  <c r="L4527" i="7"/>
  <c r="K4527" i="7"/>
  <c r="H4527" i="7"/>
  <c r="G4527" i="7"/>
  <c r="F4527" i="7"/>
  <c r="E4523" i="7"/>
  <c r="E4522" i="7"/>
  <c r="E4520" i="7"/>
  <c r="M4519" i="7"/>
  <c r="L4519" i="7"/>
  <c r="K4519" i="7"/>
  <c r="J4519" i="7"/>
  <c r="I4519" i="7"/>
  <c r="H4519" i="7"/>
  <c r="G4519" i="7"/>
  <c r="F4519" i="7"/>
  <c r="F4462" i="7" s="1"/>
  <c r="E4519" i="7"/>
  <c r="E4518" i="7"/>
  <c r="E4517" i="7"/>
  <c r="M4516" i="7"/>
  <c r="L4516" i="7"/>
  <c r="K4516" i="7"/>
  <c r="J4516" i="7"/>
  <c r="I4516" i="7"/>
  <c r="H4516" i="7"/>
  <c r="G4516" i="7"/>
  <c r="F4516" i="7"/>
  <c r="E4516" i="7"/>
  <c r="E4515" i="7"/>
  <c r="E4514" i="7"/>
  <c r="M4513" i="7"/>
  <c r="M4512" i="7" s="1"/>
  <c r="L4513" i="7"/>
  <c r="L4512" i="7" s="1"/>
  <c r="K4513" i="7"/>
  <c r="J4513" i="7"/>
  <c r="J4512" i="7" s="1"/>
  <c r="I4513" i="7"/>
  <c r="I4512" i="7" s="1"/>
  <c r="H4513" i="7"/>
  <c r="G4513" i="7"/>
  <c r="G4512" i="7" s="1"/>
  <c r="F4513" i="7"/>
  <c r="K4512" i="7"/>
  <c r="F4512" i="7"/>
  <c r="E4511" i="7"/>
  <c r="M4510" i="7"/>
  <c r="M4142" i="7" s="1"/>
  <c r="L4510" i="7"/>
  <c r="L4142" i="7" s="1"/>
  <c r="K4510" i="7"/>
  <c r="J4510" i="7"/>
  <c r="I4510" i="7"/>
  <c r="H4510" i="7"/>
  <c r="G4510" i="7"/>
  <c r="E4510" i="7" s="1"/>
  <c r="E4509" i="7"/>
  <c r="M4508" i="7"/>
  <c r="L4508" i="7"/>
  <c r="K4508" i="7"/>
  <c r="J4508" i="7"/>
  <c r="I4508" i="7"/>
  <c r="H4508" i="7"/>
  <c r="G4508" i="7"/>
  <c r="F4508" i="7"/>
  <c r="F4502" i="7" s="1"/>
  <c r="F4501" i="7" s="1"/>
  <c r="F4463" i="7" s="1"/>
  <c r="E4508" i="7"/>
  <c r="M4507" i="7"/>
  <c r="L4507" i="7"/>
  <c r="K4507" i="7"/>
  <c r="J4507" i="7"/>
  <c r="I4507" i="7"/>
  <c r="H4507" i="7"/>
  <c r="G4507" i="7"/>
  <c r="E4507" i="7"/>
  <c r="M4506" i="7"/>
  <c r="M4138" i="7" s="1"/>
  <c r="L4506" i="7"/>
  <c r="K4506" i="7"/>
  <c r="J4506" i="7"/>
  <c r="I4506" i="7"/>
  <c r="H4506" i="7"/>
  <c r="G4506" i="7"/>
  <c r="E4506" i="7"/>
  <c r="M4505" i="7"/>
  <c r="M4503" i="7" s="1"/>
  <c r="M4502" i="7" s="1"/>
  <c r="M4501" i="7" s="1"/>
  <c r="M4463" i="7" s="1"/>
  <c r="L4505" i="7"/>
  <c r="K4505" i="7"/>
  <c r="J4505" i="7"/>
  <c r="I4505" i="7"/>
  <c r="I4503" i="7" s="1"/>
  <c r="I4502" i="7" s="1"/>
  <c r="I4501" i="7" s="1"/>
  <c r="H4505" i="7"/>
  <c r="E4505" i="7"/>
  <c r="M4504" i="7"/>
  <c r="L4504" i="7"/>
  <c r="L4503" i="7" s="1"/>
  <c r="K4504" i="7"/>
  <c r="J4504" i="7"/>
  <c r="I4504" i="7"/>
  <c r="H4504" i="7"/>
  <c r="G4504" i="7"/>
  <c r="E4504" i="7"/>
  <c r="H4503" i="7"/>
  <c r="F4503" i="7"/>
  <c r="H4502" i="7"/>
  <c r="E4500" i="7"/>
  <c r="E4499" i="7"/>
  <c r="E4498" i="7"/>
  <c r="E4497" i="7"/>
  <c r="E4496" i="7"/>
  <c r="E4495" i="7"/>
  <c r="E4494" i="7"/>
  <c r="E4493" i="7"/>
  <c r="E4492" i="7"/>
  <c r="E4491" i="7"/>
  <c r="E4490" i="7"/>
  <c r="E4489" i="7"/>
  <c r="M4488" i="7"/>
  <c r="L4488" i="7"/>
  <c r="K4488" i="7"/>
  <c r="J4488" i="7"/>
  <c r="I4488" i="7"/>
  <c r="H4488" i="7"/>
  <c r="G4488" i="7"/>
  <c r="F4488" i="7"/>
  <c r="E4488" i="7"/>
  <c r="E4487" i="7"/>
  <c r="E4486" i="7"/>
  <c r="E4485" i="7"/>
  <c r="E4484" i="7"/>
  <c r="E4483" i="7"/>
  <c r="E4482" i="7"/>
  <c r="E4481" i="7"/>
  <c r="E4480" i="7"/>
  <c r="E4479" i="7"/>
  <c r="E4478" i="7"/>
  <c r="E4477" i="7"/>
  <c r="M4476" i="7"/>
  <c r="L4476" i="7"/>
  <c r="K4476" i="7"/>
  <c r="K4475" i="7" s="1"/>
  <c r="J4476" i="7"/>
  <c r="J4475" i="7" s="1"/>
  <c r="I4476" i="7"/>
  <c r="I4475" i="7" s="1"/>
  <c r="H4476" i="7"/>
  <c r="H4475" i="7" s="1"/>
  <c r="G4476" i="7"/>
  <c r="G4475" i="7" s="1"/>
  <c r="E4475" i="7" s="1"/>
  <c r="F4476" i="7"/>
  <c r="F4475" i="7" s="1"/>
  <c r="E4476" i="7"/>
  <c r="M4475" i="7"/>
  <c r="L4475" i="7"/>
  <c r="E4474" i="7"/>
  <c r="E4473" i="7"/>
  <c r="E4472" i="7"/>
  <c r="E4471" i="7"/>
  <c r="E4470" i="7"/>
  <c r="E4469" i="7"/>
  <c r="E4468" i="7"/>
  <c r="E4467" i="7"/>
  <c r="E4466" i="7"/>
  <c r="M4465" i="7"/>
  <c r="M4464" i="7" s="1"/>
  <c r="L4465" i="7"/>
  <c r="K4465" i="7"/>
  <c r="J4465" i="7"/>
  <c r="I4465" i="7"/>
  <c r="H4465" i="7"/>
  <c r="G4465" i="7"/>
  <c r="G4464" i="7" s="1"/>
  <c r="E4464" i="7" s="1"/>
  <c r="F4465" i="7"/>
  <c r="F4464" i="7" s="1"/>
  <c r="E4465" i="7"/>
  <c r="L4464" i="7"/>
  <c r="K4464" i="7"/>
  <c r="J4464" i="7"/>
  <c r="I4464" i="7"/>
  <c r="H4464" i="7"/>
  <c r="E4461" i="7"/>
  <c r="E4459" i="7"/>
  <c r="E4458" i="7"/>
  <c r="M4457" i="7"/>
  <c r="L4457" i="7"/>
  <c r="K4457" i="7"/>
  <c r="J4457" i="7"/>
  <c r="I4457" i="7"/>
  <c r="H4457" i="7"/>
  <c r="G4457" i="7"/>
  <c r="E4457" i="7" s="1"/>
  <c r="F4457" i="7"/>
  <c r="E4456" i="7"/>
  <c r="E4455" i="7"/>
  <c r="M4454" i="7"/>
  <c r="M4453" i="7" s="1"/>
  <c r="L4454" i="7"/>
  <c r="L4453" i="7" s="1"/>
  <c r="K4454" i="7"/>
  <c r="K4453" i="7" s="1"/>
  <c r="J4454" i="7"/>
  <c r="J4453" i="7" s="1"/>
  <c r="I4454" i="7"/>
  <c r="H4454" i="7"/>
  <c r="G4454" i="7"/>
  <c r="F4454" i="7"/>
  <c r="I4453" i="7"/>
  <c r="H4453" i="7"/>
  <c r="G4453" i="7"/>
  <c r="F4453" i="7"/>
  <c r="E4452" i="7"/>
  <c r="M4451" i="7"/>
  <c r="L4451" i="7"/>
  <c r="K4451" i="7"/>
  <c r="J4451" i="7"/>
  <c r="I4451" i="7"/>
  <c r="H4451" i="7"/>
  <c r="G4451" i="7"/>
  <c r="E4450" i="7"/>
  <c r="M4449" i="7"/>
  <c r="L4449" i="7"/>
  <c r="K4449" i="7"/>
  <c r="J4449" i="7"/>
  <c r="I4449" i="7"/>
  <c r="H4449" i="7"/>
  <c r="E4449" i="7" s="1"/>
  <c r="G4449" i="7"/>
  <c r="F4449" i="7"/>
  <c r="M4448" i="7"/>
  <c r="L4448" i="7"/>
  <c r="L4139" i="7" s="1"/>
  <c r="K4448" i="7"/>
  <c r="K4139" i="7" s="1"/>
  <c r="J4448" i="7"/>
  <c r="I4448" i="7"/>
  <c r="H4448" i="7"/>
  <c r="G4448" i="7"/>
  <c r="E4448" i="7" s="1"/>
  <c r="M4447" i="7"/>
  <c r="L4447" i="7"/>
  <c r="L4138" i="7" s="1"/>
  <c r="K4447" i="7"/>
  <c r="J4447" i="7"/>
  <c r="I4447" i="7"/>
  <c r="H4447" i="7"/>
  <c r="G4447" i="7"/>
  <c r="E4447" i="7"/>
  <c r="M4446" i="7"/>
  <c r="M4444" i="7" s="1"/>
  <c r="M4443" i="7" s="1"/>
  <c r="L4446" i="7"/>
  <c r="K4446" i="7"/>
  <c r="J4446" i="7"/>
  <c r="J4444" i="7" s="1"/>
  <c r="J4443" i="7" s="1"/>
  <c r="J4442" i="7" s="1"/>
  <c r="J4460" i="7" s="1"/>
  <c r="J4403" i="7" s="1"/>
  <c r="I4446" i="7"/>
  <c r="H4446" i="7"/>
  <c r="G4446" i="7"/>
  <c r="M4445" i="7"/>
  <c r="L4445" i="7"/>
  <c r="K4445" i="7"/>
  <c r="J4445" i="7"/>
  <c r="I4445" i="7"/>
  <c r="I4444" i="7" s="1"/>
  <c r="I4443" i="7" s="1"/>
  <c r="I4442" i="7" s="1"/>
  <c r="I4460" i="7" s="1"/>
  <c r="I4403" i="7" s="1"/>
  <c r="H4445" i="7"/>
  <c r="H4444" i="7" s="1"/>
  <c r="H4443" i="7" s="1"/>
  <c r="H4442" i="7" s="1"/>
  <c r="H4460" i="7" s="1"/>
  <c r="H4403" i="7" s="1"/>
  <c r="G4445" i="7"/>
  <c r="F4444" i="7"/>
  <c r="F4443" i="7"/>
  <c r="F4442" i="7" s="1"/>
  <c r="M4442" i="7"/>
  <c r="M4460" i="7" s="1"/>
  <c r="M4403" i="7" s="1"/>
  <c r="E4441" i="7"/>
  <c r="E4440" i="7"/>
  <c r="E4439" i="7"/>
  <c r="E4438" i="7"/>
  <c r="E4437" i="7"/>
  <c r="E4436" i="7"/>
  <c r="E4435" i="7"/>
  <c r="E4434" i="7"/>
  <c r="E4433" i="7"/>
  <c r="E4432" i="7"/>
  <c r="E4431" i="7"/>
  <c r="E4430" i="7"/>
  <c r="M4429" i="7"/>
  <c r="L4429" i="7"/>
  <c r="K4429" i="7"/>
  <c r="J4429" i="7"/>
  <c r="I4429" i="7"/>
  <c r="H4429" i="7"/>
  <c r="G4429" i="7"/>
  <c r="F4429" i="7"/>
  <c r="E4429" i="7"/>
  <c r="E4428" i="7"/>
  <c r="E4427" i="7"/>
  <c r="E4426" i="7"/>
  <c r="E4425" i="7"/>
  <c r="E4424" i="7"/>
  <c r="E4423" i="7"/>
  <c r="E4422" i="7"/>
  <c r="E4421" i="7"/>
  <c r="E4420" i="7"/>
  <c r="E4419" i="7"/>
  <c r="E4418" i="7"/>
  <c r="M4417" i="7"/>
  <c r="L4417" i="7"/>
  <c r="L4416" i="7" s="1"/>
  <c r="K4417" i="7"/>
  <c r="J4417" i="7"/>
  <c r="I4417" i="7"/>
  <c r="H4417" i="7"/>
  <c r="H4416" i="7" s="1"/>
  <c r="G4417" i="7"/>
  <c r="G4416" i="7" s="1"/>
  <c r="F4417" i="7"/>
  <c r="F4416" i="7" s="1"/>
  <c r="E4417" i="7"/>
  <c r="M4416" i="7"/>
  <c r="K4416" i="7"/>
  <c r="J4416" i="7"/>
  <c r="I4416" i="7"/>
  <c r="E4415" i="7"/>
  <c r="E4414" i="7"/>
  <c r="E4413" i="7"/>
  <c r="E4412" i="7"/>
  <c r="E4411" i="7"/>
  <c r="E4410" i="7"/>
  <c r="E4409" i="7"/>
  <c r="E4408" i="7"/>
  <c r="E4407" i="7"/>
  <c r="M4406" i="7"/>
  <c r="L4406" i="7"/>
  <c r="L4405" i="7" s="1"/>
  <c r="K4406" i="7"/>
  <c r="J4406" i="7"/>
  <c r="J4405" i="7" s="1"/>
  <c r="I4406" i="7"/>
  <c r="I4405" i="7" s="1"/>
  <c r="H4406" i="7"/>
  <c r="H4405" i="7" s="1"/>
  <c r="G4406" i="7"/>
  <c r="F4406" i="7"/>
  <c r="F4405" i="7" s="1"/>
  <c r="M4405" i="7"/>
  <c r="K4405" i="7"/>
  <c r="H4404" i="7"/>
  <c r="F4403" i="7"/>
  <c r="E4401" i="7"/>
  <c r="E4400" i="7"/>
  <c r="E4399" i="7"/>
  <c r="E4398" i="7"/>
  <c r="E4397" i="7"/>
  <c r="E4396" i="7"/>
  <c r="M4395" i="7"/>
  <c r="L4395" i="7"/>
  <c r="K4395" i="7"/>
  <c r="J4395" i="7"/>
  <c r="I4395" i="7"/>
  <c r="H4395" i="7"/>
  <c r="G4395" i="7"/>
  <c r="F4395" i="7"/>
  <c r="E4394" i="7"/>
  <c r="E4393" i="7"/>
  <c r="M4392" i="7"/>
  <c r="L4392" i="7"/>
  <c r="K4392" i="7"/>
  <c r="J4392" i="7"/>
  <c r="J4391" i="7" s="1"/>
  <c r="I4392" i="7"/>
  <c r="I4391" i="7" s="1"/>
  <c r="H4392" i="7"/>
  <c r="H4391" i="7" s="1"/>
  <c r="G4392" i="7"/>
  <c r="F4392" i="7"/>
  <c r="F4391" i="7" s="1"/>
  <c r="M4391" i="7"/>
  <c r="L4391" i="7"/>
  <c r="K4391" i="7"/>
  <c r="E4390" i="7"/>
  <c r="E4389" i="7"/>
  <c r="E4388" i="7"/>
  <c r="M4387" i="7"/>
  <c r="M4381" i="7" s="1"/>
  <c r="L4387" i="7"/>
  <c r="K4387" i="7"/>
  <c r="J4387" i="7"/>
  <c r="I4387" i="7"/>
  <c r="H4387" i="7"/>
  <c r="G4387" i="7"/>
  <c r="F4387" i="7"/>
  <c r="E4387" i="7"/>
  <c r="E4386" i="7"/>
  <c r="E4385" i="7"/>
  <c r="E4384" i="7"/>
  <c r="E4383" i="7"/>
  <c r="M4382" i="7"/>
  <c r="L4382" i="7"/>
  <c r="K4382" i="7"/>
  <c r="J4382" i="7"/>
  <c r="I4382" i="7"/>
  <c r="I4381" i="7" s="1"/>
  <c r="H4382" i="7"/>
  <c r="H4381" i="7" s="1"/>
  <c r="G4382" i="7"/>
  <c r="G4381" i="7" s="1"/>
  <c r="F4382" i="7"/>
  <c r="F4381" i="7" s="1"/>
  <c r="E4382" i="7"/>
  <c r="J4381" i="7"/>
  <c r="J4380" i="7" s="1"/>
  <c r="M4380" i="7"/>
  <c r="E4379" i="7"/>
  <c r="E4378" i="7"/>
  <c r="E4377" i="7"/>
  <c r="E4376" i="7"/>
  <c r="E4375" i="7"/>
  <c r="E4374" i="7"/>
  <c r="E4373" i="7"/>
  <c r="E4372" i="7"/>
  <c r="E4371" i="7"/>
  <c r="E4370" i="7"/>
  <c r="E4369" i="7"/>
  <c r="E4368" i="7"/>
  <c r="M4367" i="7"/>
  <c r="L4367" i="7"/>
  <c r="K4367" i="7"/>
  <c r="J4367" i="7"/>
  <c r="I4367" i="7"/>
  <c r="H4367" i="7"/>
  <c r="G4367" i="7"/>
  <c r="E4367" i="7" s="1"/>
  <c r="F4367" i="7"/>
  <c r="E4366" i="7"/>
  <c r="E4365" i="7"/>
  <c r="E4364" i="7"/>
  <c r="E4363" i="7"/>
  <c r="E4362" i="7"/>
  <c r="E4361" i="7"/>
  <c r="E4360" i="7"/>
  <c r="E4359" i="7"/>
  <c r="E4358" i="7"/>
  <c r="E4357" i="7"/>
  <c r="E4356" i="7"/>
  <c r="M4355" i="7"/>
  <c r="M4354" i="7" s="1"/>
  <c r="L4355" i="7"/>
  <c r="K4355" i="7"/>
  <c r="J4355" i="7"/>
  <c r="I4355" i="7"/>
  <c r="H4355" i="7"/>
  <c r="H4354" i="7" s="1"/>
  <c r="G4355" i="7"/>
  <c r="F4355" i="7"/>
  <c r="F4354" i="7" s="1"/>
  <c r="L4354" i="7"/>
  <c r="K4354" i="7"/>
  <c r="J4354" i="7"/>
  <c r="I4354" i="7"/>
  <c r="G4354" i="7"/>
  <c r="E4353" i="7"/>
  <c r="E4352" i="7"/>
  <c r="E4351" i="7"/>
  <c r="E4350" i="7"/>
  <c r="E4349" i="7"/>
  <c r="E4348" i="7"/>
  <c r="E4347" i="7"/>
  <c r="E4346" i="7"/>
  <c r="E4345" i="7"/>
  <c r="M4344" i="7"/>
  <c r="M4343" i="7" s="1"/>
  <c r="L4344" i="7"/>
  <c r="L4343" i="7" s="1"/>
  <c r="K4344" i="7"/>
  <c r="J4344" i="7"/>
  <c r="J4343" i="7" s="1"/>
  <c r="I4344" i="7"/>
  <c r="H4344" i="7"/>
  <c r="G4344" i="7"/>
  <c r="G4343" i="7" s="1"/>
  <c r="F4344" i="7"/>
  <c r="F4343" i="7" s="1"/>
  <c r="K4343" i="7"/>
  <c r="H4343" i="7"/>
  <c r="E4342" i="7"/>
  <c r="E4341" i="7"/>
  <c r="M4340" i="7"/>
  <c r="L4340" i="7"/>
  <c r="K4340" i="7"/>
  <c r="J4340" i="7"/>
  <c r="I4340" i="7"/>
  <c r="H4340" i="7"/>
  <c r="G4340" i="7"/>
  <c r="E4340" i="7" s="1"/>
  <c r="F4340" i="7"/>
  <c r="E4339" i="7"/>
  <c r="M4338" i="7"/>
  <c r="L4338" i="7"/>
  <c r="K4338" i="7"/>
  <c r="J4338" i="7"/>
  <c r="I4338" i="7"/>
  <c r="H4338" i="7"/>
  <c r="G4338" i="7"/>
  <c r="F4338" i="7"/>
  <c r="E4338" i="7"/>
  <c r="E4337" i="7"/>
  <c r="E4336" i="7"/>
  <c r="M4335" i="7"/>
  <c r="L4335" i="7"/>
  <c r="L4334" i="7" s="1"/>
  <c r="K4335" i="7"/>
  <c r="J4335" i="7"/>
  <c r="I4335" i="7"/>
  <c r="H4335" i="7"/>
  <c r="G4335" i="7"/>
  <c r="F4335" i="7"/>
  <c r="M4334" i="7"/>
  <c r="K4334" i="7"/>
  <c r="J4334" i="7"/>
  <c r="H4334" i="7"/>
  <c r="G4334" i="7"/>
  <c r="F4334" i="7"/>
  <c r="E4333" i="7"/>
  <c r="E4332" i="7"/>
  <c r="E4331" i="7"/>
  <c r="M4330" i="7"/>
  <c r="L4330" i="7"/>
  <c r="K4330" i="7"/>
  <c r="J4330" i="7"/>
  <c r="I4330" i="7"/>
  <c r="H4330" i="7"/>
  <c r="G4330" i="7"/>
  <c r="F4330" i="7"/>
  <c r="E4330" i="7"/>
  <c r="E4329" i="7"/>
  <c r="E4328" i="7"/>
  <c r="E4327" i="7"/>
  <c r="E4326" i="7"/>
  <c r="M4325" i="7"/>
  <c r="M4324" i="7" s="1"/>
  <c r="M4323" i="7" s="1"/>
  <c r="L4325" i="7"/>
  <c r="K4325" i="7"/>
  <c r="K4324" i="7" s="1"/>
  <c r="J4325" i="7"/>
  <c r="J4324" i="7" s="1"/>
  <c r="J4323" i="7" s="1"/>
  <c r="I4325" i="7"/>
  <c r="H4325" i="7"/>
  <c r="G4325" i="7"/>
  <c r="F4325" i="7"/>
  <c r="L4324" i="7"/>
  <c r="H4324" i="7"/>
  <c r="G4324" i="7"/>
  <c r="H4323" i="7"/>
  <c r="G4323" i="7"/>
  <c r="E4322" i="7"/>
  <c r="E4321" i="7"/>
  <c r="E4320" i="7"/>
  <c r="E4319" i="7"/>
  <c r="E4318" i="7"/>
  <c r="E4317" i="7"/>
  <c r="E4316" i="7"/>
  <c r="E4315" i="7"/>
  <c r="E4314" i="7"/>
  <c r="E4313" i="7"/>
  <c r="E4312" i="7"/>
  <c r="E4311" i="7"/>
  <c r="M4310" i="7"/>
  <c r="L4310" i="7"/>
  <c r="K4310" i="7"/>
  <c r="J4310" i="7"/>
  <c r="I4310" i="7"/>
  <c r="H4310" i="7"/>
  <c r="G4310" i="7"/>
  <c r="F4310" i="7"/>
  <c r="E4310" i="7"/>
  <c r="E4309" i="7"/>
  <c r="E4308" i="7"/>
  <c r="E4307" i="7"/>
  <c r="E4306" i="7"/>
  <c r="E4305" i="7"/>
  <c r="E4304" i="7"/>
  <c r="E4303" i="7"/>
  <c r="E4302" i="7"/>
  <c r="E4301" i="7"/>
  <c r="E4300" i="7"/>
  <c r="E4299" i="7"/>
  <c r="M4298" i="7"/>
  <c r="M4297" i="7" s="1"/>
  <c r="L4298" i="7"/>
  <c r="L4297" i="7" s="1"/>
  <c r="K4298" i="7"/>
  <c r="J4298" i="7"/>
  <c r="I4298" i="7"/>
  <c r="H4298" i="7"/>
  <c r="H4297" i="7" s="1"/>
  <c r="G4298" i="7"/>
  <c r="G4297" i="7" s="1"/>
  <c r="F4298" i="7"/>
  <c r="F4297" i="7" s="1"/>
  <c r="E4298" i="7"/>
  <c r="K4297" i="7"/>
  <c r="J4297" i="7"/>
  <c r="I4297" i="7"/>
  <c r="E4296" i="7"/>
  <c r="E4295" i="7"/>
  <c r="E4294" i="7"/>
  <c r="E4293" i="7"/>
  <c r="E4292" i="7"/>
  <c r="E4291" i="7"/>
  <c r="E4290" i="7"/>
  <c r="E4289" i="7"/>
  <c r="E4288" i="7"/>
  <c r="M4287" i="7"/>
  <c r="M4286" i="7" s="1"/>
  <c r="L4287" i="7"/>
  <c r="L4286" i="7" s="1"/>
  <c r="K4287" i="7"/>
  <c r="J4287" i="7"/>
  <c r="I4287" i="7"/>
  <c r="H4287" i="7"/>
  <c r="G4287" i="7"/>
  <c r="E4287" i="7" s="1"/>
  <c r="F4287" i="7"/>
  <c r="F4286" i="7" s="1"/>
  <c r="K4286" i="7"/>
  <c r="J4286" i="7"/>
  <c r="I4286" i="7"/>
  <c r="H4286" i="7"/>
  <c r="E4286" i="7" s="1"/>
  <c r="G4286" i="7"/>
  <c r="M4285" i="7"/>
  <c r="M4284" i="7" s="1"/>
  <c r="L4285" i="7"/>
  <c r="K4285" i="7"/>
  <c r="J4285" i="7"/>
  <c r="I4285" i="7"/>
  <c r="L4284" i="7"/>
  <c r="L4283" i="7" s="1"/>
  <c r="K4284" i="7"/>
  <c r="K4283" i="7" s="1"/>
  <c r="M4283" i="7"/>
  <c r="E4282" i="7"/>
  <c r="E4281" i="7"/>
  <c r="M4280" i="7"/>
  <c r="M4220" i="7" s="1"/>
  <c r="I4280" i="7"/>
  <c r="G4280" i="7"/>
  <c r="G4220" i="7" s="1"/>
  <c r="E4279" i="7"/>
  <c r="E4278" i="7"/>
  <c r="E4277" i="7"/>
  <c r="E4276" i="7"/>
  <c r="E4275" i="7"/>
  <c r="M4274" i="7"/>
  <c r="L4274" i="7"/>
  <c r="K4274" i="7"/>
  <c r="J4274" i="7"/>
  <c r="I4274" i="7"/>
  <c r="H4274" i="7"/>
  <c r="G4274" i="7"/>
  <c r="F4274" i="7"/>
  <c r="E4274" i="7"/>
  <c r="E4273" i="7"/>
  <c r="E4272" i="7"/>
  <c r="M4271" i="7"/>
  <c r="L4271" i="7"/>
  <c r="K4271" i="7"/>
  <c r="K4270" i="7" s="1"/>
  <c r="J4271" i="7"/>
  <c r="I4271" i="7"/>
  <c r="I4270" i="7" s="1"/>
  <c r="H4271" i="7"/>
  <c r="H4270" i="7" s="1"/>
  <c r="G4271" i="7"/>
  <c r="G4270" i="7" s="1"/>
  <c r="E4270" i="7" s="1"/>
  <c r="F4271" i="7"/>
  <c r="F4270" i="7" s="1"/>
  <c r="E4271" i="7"/>
  <c r="M4270" i="7"/>
  <c r="L4270" i="7"/>
  <c r="J4270" i="7"/>
  <c r="E4269" i="7"/>
  <c r="E4268" i="7"/>
  <c r="E4267" i="7"/>
  <c r="M4266" i="7"/>
  <c r="L4266" i="7"/>
  <c r="K4266" i="7"/>
  <c r="J4266" i="7"/>
  <c r="I4266" i="7"/>
  <c r="H4266" i="7"/>
  <c r="G4266" i="7"/>
  <c r="E4266" i="7" s="1"/>
  <c r="F4266" i="7"/>
  <c r="E4265" i="7"/>
  <c r="E4264" i="7"/>
  <c r="E4263" i="7"/>
  <c r="E4262" i="7"/>
  <c r="M4261" i="7"/>
  <c r="L4261" i="7"/>
  <c r="K4261" i="7"/>
  <c r="J4261" i="7"/>
  <c r="J4260" i="7" s="1"/>
  <c r="J4259" i="7" s="1"/>
  <c r="I4261" i="7"/>
  <c r="I4260" i="7" s="1"/>
  <c r="I4259" i="7" s="1"/>
  <c r="H4261" i="7"/>
  <c r="H4260" i="7" s="1"/>
  <c r="H4259" i="7" s="1"/>
  <c r="G4261" i="7"/>
  <c r="G4260" i="7" s="1"/>
  <c r="F4261" i="7"/>
  <c r="M4260" i="7"/>
  <c r="L4260" i="7"/>
  <c r="E4258" i="7"/>
  <c r="E4257" i="7"/>
  <c r="E4256" i="7"/>
  <c r="E4255" i="7"/>
  <c r="E4254" i="7"/>
  <c r="E4253" i="7"/>
  <c r="E4252" i="7"/>
  <c r="E4251" i="7"/>
  <c r="E4250" i="7"/>
  <c r="E4249" i="7"/>
  <c r="E4248" i="7"/>
  <c r="E4247" i="7"/>
  <c r="M4246" i="7"/>
  <c r="L4246" i="7"/>
  <c r="K4246" i="7"/>
  <c r="J4246" i="7"/>
  <c r="I4246" i="7"/>
  <c r="H4246" i="7"/>
  <c r="G4246" i="7"/>
  <c r="F4246" i="7"/>
  <c r="E4246" i="7"/>
  <c r="E4245" i="7"/>
  <c r="E4244" i="7"/>
  <c r="E4243" i="7"/>
  <c r="E4242" i="7"/>
  <c r="E4241" i="7"/>
  <c r="E4240" i="7"/>
  <c r="E4239" i="7"/>
  <c r="E4238" i="7"/>
  <c r="E4237" i="7"/>
  <c r="E4236" i="7"/>
  <c r="E4235" i="7"/>
  <c r="M4234" i="7"/>
  <c r="L4234" i="7"/>
  <c r="L4233" i="7" s="1"/>
  <c r="K4234" i="7"/>
  <c r="K4233" i="7" s="1"/>
  <c r="J4234" i="7"/>
  <c r="I4234" i="7"/>
  <c r="H4234" i="7"/>
  <c r="G4234" i="7"/>
  <c r="F4234" i="7"/>
  <c r="F4233" i="7" s="1"/>
  <c r="M4233" i="7"/>
  <c r="J4233" i="7"/>
  <c r="I4233" i="7"/>
  <c r="H4233" i="7"/>
  <c r="M4232" i="7"/>
  <c r="L4232" i="7"/>
  <c r="K4232" i="7"/>
  <c r="J4232" i="7"/>
  <c r="I4232" i="7"/>
  <c r="H4232" i="7"/>
  <c r="G4232" i="7"/>
  <c r="E4231" i="7"/>
  <c r="E4230" i="7"/>
  <c r="E4229" i="7"/>
  <c r="E4228" i="7"/>
  <c r="E4227" i="7"/>
  <c r="E4226" i="7"/>
  <c r="E4225" i="7"/>
  <c r="E4224" i="7"/>
  <c r="M4223" i="7"/>
  <c r="I4223" i="7"/>
  <c r="G4223" i="7"/>
  <c r="G4222" i="7" s="1"/>
  <c r="F4223" i="7"/>
  <c r="F4222" i="7" s="1"/>
  <c r="M4222" i="7"/>
  <c r="I4222" i="7"/>
  <c r="I4221" i="7" s="1"/>
  <c r="I4220" i="7"/>
  <c r="F4220" i="7"/>
  <c r="E4219" i="7"/>
  <c r="F4217" i="7"/>
  <c r="F4152" i="7" s="1"/>
  <c r="E4216" i="7"/>
  <c r="E4215" i="7"/>
  <c r="M4214" i="7"/>
  <c r="L4214" i="7"/>
  <c r="K4214" i="7"/>
  <c r="J4214" i="7"/>
  <c r="I4214" i="7"/>
  <c r="H4214" i="7"/>
  <c r="G4214" i="7"/>
  <c r="E4214" i="7" s="1"/>
  <c r="F4214" i="7"/>
  <c r="E4213" i="7"/>
  <c r="E4212" i="7"/>
  <c r="M4211" i="7"/>
  <c r="L4211" i="7"/>
  <c r="K4211" i="7"/>
  <c r="J4211" i="7"/>
  <c r="I4211" i="7"/>
  <c r="E4211" i="7" s="1"/>
  <c r="H4211" i="7"/>
  <c r="G4211" i="7"/>
  <c r="F4211" i="7"/>
  <c r="F4210" i="7" s="1"/>
  <c r="M4210" i="7"/>
  <c r="L4210" i="7"/>
  <c r="K4210" i="7"/>
  <c r="J4210" i="7"/>
  <c r="I4210" i="7"/>
  <c r="H4210" i="7"/>
  <c r="G4210" i="7"/>
  <c r="E4210" i="7"/>
  <c r="E4209" i="7"/>
  <c r="M4208" i="7"/>
  <c r="L4208" i="7"/>
  <c r="K4208" i="7"/>
  <c r="J4208" i="7"/>
  <c r="I4208" i="7"/>
  <c r="I4142" i="7" s="1"/>
  <c r="H4208" i="7"/>
  <c r="E4208" i="7" s="1"/>
  <c r="G4208" i="7"/>
  <c r="E4207" i="7"/>
  <c r="M4206" i="7"/>
  <c r="L4206" i="7"/>
  <c r="K4206" i="7"/>
  <c r="J4206" i="7"/>
  <c r="I4206" i="7"/>
  <c r="H4206" i="7"/>
  <c r="G4206" i="7"/>
  <c r="F4206" i="7"/>
  <c r="E4206" i="7"/>
  <c r="M4205" i="7"/>
  <c r="L4205" i="7"/>
  <c r="K4205" i="7"/>
  <c r="J4205" i="7"/>
  <c r="I4205" i="7"/>
  <c r="H4205" i="7"/>
  <c r="H4201" i="7" s="1"/>
  <c r="G4205" i="7"/>
  <c r="G4201" i="7" s="1"/>
  <c r="E4205" i="7"/>
  <c r="M4204" i="7"/>
  <c r="L4204" i="7"/>
  <c r="K4204" i="7"/>
  <c r="K4201" i="7" s="1"/>
  <c r="K4200" i="7" s="1"/>
  <c r="K4199" i="7" s="1"/>
  <c r="J4204" i="7"/>
  <c r="I4204" i="7"/>
  <c r="H4204" i="7"/>
  <c r="G4204" i="7"/>
  <c r="M4203" i="7"/>
  <c r="L4203" i="7"/>
  <c r="K4203" i="7"/>
  <c r="J4203" i="7"/>
  <c r="I4203" i="7"/>
  <c r="I4201" i="7" s="1"/>
  <c r="H4203" i="7"/>
  <c r="G4203" i="7"/>
  <c r="E4203" i="7"/>
  <c r="M4202" i="7"/>
  <c r="L4202" i="7"/>
  <c r="K4202" i="7"/>
  <c r="J4202" i="7"/>
  <c r="I4202" i="7"/>
  <c r="H4202" i="7"/>
  <c r="G4202" i="7"/>
  <c r="F4201" i="7"/>
  <c r="F4200" i="7" s="1"/>
  <c r="I4200" i="7"/>
  <c r="I4199" i="7" s="1"/>
  <c r="F4199" i="7"/>
  <c r="M4198" i="7"/>
  <c r="L4198" i="7"/>
  <c r="K4198" i="7"/>
  <c r="J4198" i="7"/>
  <c r="I4198" i="7"/>
  <c r="H4198" i="7"/>
  <c r="G4198" i="7"/>
  <c r="M4197" i="7"/>
  <c r="L4197" i="7"/>
  <c r="K4197" i="7"/>
  <c r="K4131" i="7" s="1"/>
  <c r="J4197" i="7"/>
  <c r="J4131" i="7" s="1"/>
  <c r="I4197" i="7"/>
  <c r="I4131" i="7" s="1"/>
  <c r="H4197" i="7"/>
  <c r="H4131" i="7" s="1"/>
  <c r="E4131" i="7" s="1"/>
  <c r="G4197" i="7"/>
  <c r="M4196" i="7"/>
  <c r="L4196" i="7"/>
  <c r="K4196" i="7"/>
  <c r="J4196" i="7"/>
  <c r="I4196" i="7"/>
  <c r="H4196" i="7"/>
  <c r="G4196" i="7"/>
  <c r="E4196" i="7"/>
  <c r="L4195" i="7"/>
  <c r="K4195" i="7"/>
  <c r="K4129" i="7" s="1"/>
  <c r="J4195" i="7"/>
  <c r="J4129" i="7" s="1"/>
  <c r="I4195" i="7"/>
  <c r="I4129" i="7" s="1"/>
  <c r="H4195" i="7"/>
  <c r="H4129" i="7" s="1"/>
  <c r="G4195" i="7"/>
  <c r="M4194" i="7"/>
  <c r="L4194" i="7"/>
  <c r="L4127" i="7" s="1"/>
  <c r="K4194" i="7"/>
  <c r="J4194" i="7"/>
  <c r="J4127" i="7" s="1"/>
  <c r="I4194" i="7"/>
  <c r="H4194" i="7"/>
  <c r="G4194" i="7"/>
  <c r="M4193" i="7"/>
  <c r="L4193" i="7"/>
  <c r="K4193" i="7"/>
  <c r="J4193" i="7"/>
  <c r="J4192" i="7" s="1"/>
  <c r="I4193" i="7"/>
  <c r="I4192" i="7" s="1"/>
  <c r="H4193" i="7"/>
  <c r="H4192" i="7" s="1"/>
  <c r="G4193" i="7"/>
  <c r="G4192" i="7" s="1"/>
  <c r="E4192" i="7" s="1"/>
  <c r="E4193" i="7"/>
  <c r="M4192" i="7"/>
  <c r="L4192" i="7"/>
  <c r="M4191" i="7"/>
  <c r="L4191" i="7"/>
  <c r="K4191" i="7"/>
  <c r="J4191" i="7"/>
  <c r="I4191" i="7"/>
  <c r="H4191" i="7"/>
  <c r="G4191" i="7"/>
  <c r="E4191" i="7" s="1"/>
  <c r="E4190" i="7"/>
  <c r="E4189" i="7"/>
  <c r="E4188" i="7"/>
  <c r="E4187" i="7"/>
  <c r="E4186" i="7"/>
  <c r="E4185" i="7"/>
  <c r="E4184" i="7"/>
  <c r="E4183" i="7"/>
  <c r="E4182" i="7"/>
  <c r="E4181" i="7"/>
  <c r="E4180" i="7"/>
  <c r="I4179" i="7"/>
  <c r="E4179" i="7" s="1"/>
  <c r="M4178" i="7"/>
  <c r="L4178" i="7"/>
  <c r="K4178" i="7"/>
  <c r="J4178" i="7"/>
  <c r="I4178" i="7"/>
  <c r="H4178" i="7"/>
  <c r="G4178" i="7"/>
  <c r="F4178" i="7"/>
  <c r="E4178" i="7"/>
  <c r="E4177" i="7"/>
  <c r="E4176" i="7"/>
  <c r="E4175" i="7"/>
  <c r="E4174" i="7"/>
  <c r="E4173" i="7"/>
  <c r="E4172" i="7"/>
  <c r="E4171" i="7"/>
  <c r="E4170" i="7"/>
  <c r="E4169" i="7"/>
  <c r="E4168" i="7"/>
  <c r="E4167" i="7"/>
  <c r="M4166" i="7"/>
  <c r="M4165" i="7" s="1"/>
  <c r="L4166" i="7"/>
  <c r="L4165" i="7" s="1"/>
  <c r="K4166" i="7"/>
  <c r="K4165" i="7" s="1"/>
  <c r="J4166" i="7"/>
  <c r="J4165" i="7" s="1"/>
  <c r="I4166" i="7"/>
  <c r="I4165" i="7" s="1"/>
  <c r="E4165" i="7" s="1"/>
  <c r="H4166" i="7"/>
  <c r="G4166" i="7"/>
  <c r="F4166" i="7"/>
  <c r="H4165" i="7"/>
  <c r="G4165" i="7"/>
  <c r="F4165" i="7"/>
  <c r="E4164" i="7"/>
  <c r="E4163" i="7"/>
  <c r="E4162" i="7"/>
  <c r="E4161" i="7"/>
  <c r="E4160" i="7"/>
  <c r="E4159" i="7"/>
  <c r="E4158" i="7"/>
  <c r="E4157" i="7"/>
  <c r="E4156" i="7"/>
  <c r="M4155" i="7"/>
  <c r="L4155" i="7"/>
  <c r="L4154" i="7" s="1"/>
  <c r="K4155" i="7"/>
  <c r="J4155" i="7"/>
  <c r="I4155" i="7"/>
  <c r="H4155" i="7"/>
  <c r="G4155" i="7"/>
  <c r="F4155" i="7"/>
  <c r="E4155" i="7"/>
  <c r="M4154" i="7"/>
  <c r="K4154" i="7"/>
  <c r="J4154" i="7"/>
  <c r="I4154" i="7"/>
  <c r="H4154" i="7"/>
  <c r="G4154" i="7"/>
  <c r="F4154" i="7"/>
  <c r="F4153" i="7" s="1"/>
  <c r="E4150" i="7"/>
  <c r="K4149" i="7"/>
  <c r="K4148" i="7" s="1"/>
  <c r="J4149" i="7"/>
  <c r="J4148" i="7" s="1"/>
  <c r="I4149" i="7"/>
  <c r="I4148" i="7" s="1"/>
  <c r="H4149" i="7"/>
  <c r="H4148" i="7" s="1"/>
  <c r="G4149" i="7"/>
  <c r="F4149" i="7"/>
  <c r="F4148" i="7"/>
  <c r="E4147" i="7"/>
  <c r="M4146" i="7"/>
  <c r="L4146" i="7"/>
  <c r="L4145" i="7" s="1"/>
  <c r="L4144" i="7" s="1"/>
  <c r="K4146" i="7"/>
  <c r="J4146" i="7"/>
  <c r="J4145" i="7" s="1"/>
  <c r="I4146" i="7"/>
  <c r="H4146" i="7"/>
  <c r="H4145" i="7" s="1"/>
  <c r="G4146" i="7"/>
  <c r="G4145" i="7" s="1"/>
  <c r="E4145" i="7" s="1"/>
  <c r="F4146" i="7"/>
  <c r="F4145" i="7" s="1"/>
  <c r="F4144" i="7" s="1"/>
  <c r="E4146" i="7"/>
  <c r="M4145" i="7"/>
  <c r="M4144" i="7" s="1"/>
  <c r="K4145" i="7"/>
  <c r="K4144" i="7" s="1"/>
  <c r="I4145" i="7"/>
  <c r="I4144" i="7" s="1"/>
  <c r="J4144" i="7"/>
  <c r="H4144" i="7"/>
  <c r="E4143" i="7"/>
  <c r="F4142" i="7"/>
  <c r="E4141" i="7"/>
  <c r="M4140" i="7"/>
  <c r="L4140" i="7"/>
  <c r="K4140" i="7"/>
  <c r="J4140" i="7"/>
  <c r="I4140" i="7"/>
  <c r="H4140" i="7"/>
  <c r="G4140" i="7"/>
  <c r="F4140" i="7"/>
  <c r="E4140" i="7"/>
  <c r="M4139" i="7"/>
  <c r="F4139" i="7"/>
  <c r="F4138" i="7"/>
  <c r="H4137" i="7"/>
  <c r="G4137" i="7"/>
  <c r="F4137" i="7"/>
  <c r="L4136" i="7"/>
  <c r="J4136" i="7"/>
  <c r="F4136" i="7"/>
  <c r="M4132" i="7"/>
  <c r="K4132" i="7"/>
  <c r="I4132" i="7"/>
  <c r="M4131" i="7"/>
  <c r="L4131" i="7"/>
  <c r="G4131" i="7"/>
  <c r="L4130" i="7"/>
  <c r="K4130" i="7"/>
  <c r="H4130" i="7"/>
  <c r="I4127" i="7"/>
  <c r="H4127" i="7"/>
  <c r="G4127" i="7"/>
  <c r="E4127" i="7" s="1"/>
  <c r="K4126" i="7"/>
  <c r="J4126" i="7"/>
  <c r="J4125" i="7" s="1"/>
  <c r="H4126" i="7"/>
  <c r="H4125" i="7" s="1"/>
  <c r="M4123" i="7"/>
  <c r="L4123" i="7"/>
  <c r="K4123" i="7"/>
  <c r="J4123" i="7"/>
  <c r="I4123" i="7"/>
  <c r="H4123" i="7"/>
  <c r="G4123" i="7"/>
  <c r="F4123" i="7"/>
  <c r="E4123" i="7"/>
  <c r="E4122" i="7"/>
  <c r="J4121" i="7"/>
  <c r="I4121" i="7"/>
  <c r="M4120" i="7"/>
  <c r="L4120" i="7"/>
  <c r="K4120" i="7"/>
  <c r="J4120" i="7"/>
  <c r="I4120" i="7"/>
  <c r="H4120" i="7"/>
  <c r="G4120" i="7"/>
  <c r="F4120" i="7"/>
  <c r="E4120" i="7"/>
  <c r="E4119" i="7"/>
  <c r="E4118" i="7"/>
  <c r="E4117" i="7"/>
  <c r="E4116" i="7"/>
  <c r="E4115" i="7"/>
  <c r="M4114" i="7"/>
  <c r="L4114" i="7"/>
  <c r="K4114" i="7"/>
  <c r="J4114" i="7"/>
  <c r="I4114" i="7"/>
  <c r="H4114" i="7"/>
  <c r="G4114" i="7"/>
  <c r="F4114" i="7"/>
  <c r="E4114" i="7"/>
  <c r="M4113" i="7"/>
  <c r="L4113" i="7"/>
  <c r="G4113" i="7"/>
  <c r="F4113" i="7"/>
  <c r="F4112" i="7" s="1"/>
  <c r="E4111" i="7"/>
  <c r="M4110" i="7"/>
  <c r="L4110" i="7"/>
  <c r="K4110" i="7"/>
  <c r="J4110" i="7"/>
  <c r="I4110" i="7"/>
  <c r="H4110" i="7"/>
  <c r="E4109" i="7"/>
  <c r="M4108" i="7"/>
  <c r="L4108" i="7"/>
  <c r="J4108" i="7"/>
  <c r="J4100" i="7" s="1"/>
  <c r="J4099" i="7" s="1"/>
  <c r="I4108" i="7"/>
  <c r="H4108" i="7"/>
  <c r="G4108" i="7"/>
  <c r="F4108" i="7"/>
  <c r="E4107" i="7"/>
  <c r="M4106" i="7"/>
  <c r="M4100" i="7" s="1"/>
  <c r="M4099" i="7" s="1"/>
  <c r="K4106" i="7"/>
  <c r="K4100" i="7" s="1"/>
  <c r="K4099" i="7" s="1"/>
  <c r="I4106" i="7"/>
  <c r="I4100" i="7" s="1"/>
  <c r="I4099" i="7" s="1"/>
  <c r="H4106" i="7"/>
  <c r="H4100" i="7" s="1"/>
  <c r="H4099" i="7" s="1"/>
  <c r="G4106" i="7"/>
  <c r="F4106" i="7"/>
  <c r="F4100" i="7" s="1"/>
  <c r="F4099" i="7" s="1"/>
  <c r="E4106" i="7"/>
  <c r="E4105" i="7"/>
  <c r="E4104" i="7"/>
  <c r="E4103" i="7"/>
  <c r="E4102" i="7"/>
  <c r="E4101" i="7"/>
  <c r="I4098" i="7"/>
  <c r="E4098" i="7"/>
  <c r="M4097" i="7"/>
  <c r="H4097" i="7"/>
  <c r="L4096" i="7"/>
  <c r="J4096" i="7"/>
  <c r="E4095" i="7"/>
  <c r="E4094" i="7"/>
  <c r="E4093" i="7"/>
  <c r="E4092" i="7"/>
  <c r="M4091" i="7"/>
  <c r="L4091" i="7"/>
  <c r="K4091" i="7"/>
  <c r="J4091" i="7"/>
  <c r="I4091" i="7"/>
  <c r="H4091" i="7"/>
  <c r="G4091" i="7"/>
  <c r="F4091" i="7"/>
  <c r="M4090" i="7"/>
  <c r="L4090" i="7"/>
  <c r="K4090" i="7"/>
  <c r="J4090" i="7"/>
  <c r="I4090" i="7"/>
  <c r="H4090" i="7"/>
  <c r="G4090" i="7"/>
  <c r="F4090" i="7"/>
  <c r="E4090" i="7"/>
  <c r="M4089" i="7"/>
  <c r="K4089" i="7"/>
  <c r="H4089" i="7"/>
  <c r="G4089" i="7"/>
  <c r="F4089" i="7"/>
  <c r="F4088" i="7" s="1"/>
  <c r="F4087" i="7" s="1"/>
  <c r="M4088" i="7"/>
  <c r="M4087" i="7" s="1"/>
  <c r="M4084" i="7"/>
  <c r="L4084" i="7"/>
  <c r="K4084" i="7"/>
  <c r="J4084" i="7"/>
  <c r="I4084" i="7"/>
  <c r="H4084" i="7"/>
  <c r="G4084" i="7"/>
  <c r="F4084" i="7"/>
  <c r="E4084" i="7"/>
  <c r="E4074" i="7"/>
  <c r="E4073" i="7"/>
  <c r="E4072" i="7"/>
  <c r="E4071" i="7"/>
  <c r="E4070" i="7"/>
  <c r="E4069" i="7"/>
  <c r="E4068" i="7"/>
  <c r="E4067" i="7"/>
  <c r="E4066" i="7"/>
  <c r="E4065" i="7"/>
  <c r="M4064" i="7"/>
  <c r="L4064" i="7"/>
  <c r="K4064" i="7"/>
  <c r="J4064" i="7"/>
  <c r="E4064" i="7" s="1"/>
  <c r="I4064" i="7"/>
  <c r="H4064" i="7"/>
  <c r="G4064" i="7"/>
  <c r="F4064" i="7"/>
  <c r="E4063" i="7"/>
  <c r="E4062" i="7"/>
  <c r="M4061" i="7"/>
  <c r="L4061" i="7"/>
  <c r="K4061" i="7"/>
  <c r="K4056" i="7" s="1"/>
  <c r="J4061" i="7"/>
  <c r="I4061" i="7"/>
  <c r="H4061" i="7"/>
  <c r="H4056" i="7" s="1"/>
  <c r="G4061" i="7"/>
  <c r="F4061" i="7"/>
  <c r="E4061" i="7"/>
  <c r="E4060" i="7"/>
  <c r="E4059" i="7"/>
  <c r="E4058" i="7"/>
  <c r="M4057" i="7"/>
  <c r="L4057" i="7"/>
  <c r="K4057" i="7"/>
  <c r="J4057" i="7"/>
  <c r="I4057" i="7"/>
  <c r="H4057" i="7"/>
  <c r="G4057" i="7"/>
  <c r="F4057" i="7"/>
  <c r="F4056" i="7" s="1"/>
  <c r="E4057" i="7"/>
  <c r="L4056" i="7"/>
  <c r="J4056" i="7"/>
  <c r="I4056" i="7"/>
  <c r="E4055" i="7"/>
  <c r="E4054" i="7"/>
  <c r="E4053" i="7"/>
  <c r="E4052" i="7"/>
  <c r="E4051" i="7"/>
  <c r="E4050" i="7"/>
  <c r="E4049" i="7"/>
  <c r="E4048" i="7"/>
  <c r="E4047" i="7"/>
  <c r="M4046" i="7"/>
  <c r="L4046" i="7"/>
  <c r="K4046" i="7"/>
  <c r="J4046" i="7"/>
  <c r="I4046" i="7"/>
  <c r="H4046" i="7"/>
  <c r="G4046" i="7"/>
  <c r="E4046" i="7" s="1"/>
  <c r="F4046" i="7"/>
  <c r="E4045" i="7"/>
  <c r="E4044" i="7"/>
  <c r="E4043" i="7"/>
  <c r="E4042" i="7"/>
  <c r="E4041" i="7"/>
  <c r="M4040" i="7"/>
  <c r="L4040" i="7"/>
  <c r="L4039" i="7" s="1"/>
  <c r="K4040" i="7"/>
  <c r="K4039" i="7" s="1"/>
  <c r="J4040" i="7"/>
  <c r="I4040" i="7"/>
  <c r="I4039" i="7" s="1"/>
  <c r="H4040" i="7"/>
  <c r="G4040" i="7"/>
  <c r="F4040" i="7"/>
  <c r="F4039" i="7" s="1"/>
  <c r="M4039" i="7"/>
  <c r="J4039" i="7"/>
  <c r="H4039" i="7"/>
  <c r="E4038" i="7"/>
  <c r="E4037" i="7"/>
  <c r="M4036" i="7"/>
  <c r="L4036" i="7"/>
  <c r="K4036" i="7"/>
  <c r="K4033" i="7" s="1"/>
  <c r="J4036" i="7"/>
  <c r="I4036" i="7"/>
  <c r="H4036" i="7"/>
  <c r="H4033" i="7" s="1"/>
  <c r="E4033" i="7" s="1"/>
  <c r="G4036" i="7"/>
  <c r="F4036" i="7"/>
  <c r="E4036" i="7"/>
  <c r="E4035" i="7"/>
  <c r="M4034" i="7"/>
  <c r="L4034" i="7"/>
  <c r="L4033" i="7" s="1"/>
  <c r="K4034" i="7"/>
  <c r="J4034" i="7"/>
  <c r="J4033" i="7" s="1"/>
  <c r="I4034" i="7"/>
  <c r="H4034" i="7"/>
  <c r="G4034" i="7"/>
  <c r="G4033" i="7" s="1"/>
  <c r="F4034" i="7"/>
  <c r="F4033" i="7" s="1"/>
  <c r="M4033" i="7"/>
  <c r="I4033" i="7"/>
  <c r="E4032" i="7"/>
  <c r="E4031" i="7"/>
  <c r="E4030" i="7"/>
  <c r="E4029" i="7"/>
  <c r="E4028" i="7"/>
  <c r="E4027" i="7"/>
  <c r="E4026" i="7"/>
  <c r="E4025" i="7"/>
  <c r="E4024" i="7"/>
  <c r="E4023" i="7"/>
  <c r="M4022" i="7"/>
  <c r="L4022" i="7"/>
  <c r="K4022" i="7"/>
  <c r="K4021" i="7" s="1"/>
  <c r="J4022" i="7"/>
  <c r="I4022" i="7"/>
  <c r="H4022" i="7"/>
  <c r="G4022" i="7"/>
  <c r="F4022" i="7"/>
  <c r="E4022" i="7"/>
  <c r="M4021" i="7"/>
  <c r="L4021" i="7"/>
  <c r="J4021" i="7"/>
  <c r="I4021" i="7"/>
  <c r="I4007" i="7" s="1"/>
  <c r="I4006" i="7" s="1"/>
  <c r="H4021" i="7"/>
  <c r="H4007" i="7" s="1"/>
  <c r="H4006" i="7" s="1"/>
  <c r="G4021" i="7"/>
  <c r="F4021" i="7"/>
  <c r="E4020" i="7"/>
  <c r="M4019" i="7"/>
  <c r="L4019" i="7"/>
  <c r="K4019" i="7"/>
  <c r="J4019" i="7"/>
  <c r="I4019" i="7"/>
  <c r="H4019" i="7"/>
  <c r="G4019" i="7"/>
  <c r="F4019" i="7"/>
  <c r="E4019" i="7"/>
  <c r="E4018" i="7"/>
  <c r="E4017" i="7"/>
  <c r="E4016" i="7"/>
  <c r="M4015" i="7"/>
  <c r="L4015" i="7"/>
  <c r="K4015" i="7"/>
  <c r="J4015" i="7"/>
  <c r="I4015" i="7"/>
  <c r="H4015" i="7"/>
  <c r="G4015" i="7"/>
  <c r="F4015" i="7"/>
  <c r="E4015" i="7"/>
  <c r="E4014" i="7"/>
  <c r="E4013" i="7"/>
  <c r="E4012" i="7"/>
  <c r="E4011" i="7"/>
  <c r="M4010" i="7"/>
  <c r="M4007" i="7" s="1"/>
  <c r="M4006" i="7" s="1"/>
  <c r="L4010" i="7"/>
  <c r="K4010" i="7"/>
  <c r="K4007" i="7" s="1"/>
  <c r="J4010" i="7"/>
  <c r="E4010" i="7" s="1"/>
  <c r="I4010" i="7"/>
  <c r="H4010" i="7"/>
  <c r="G4010" i="7"/>
  <c r="F4010" i="7"/>
  <c r="E4009" i="7"/>
  <c r="E4008" i="7"/>
  <c r="K4006" i="7"/>
  <c r="M4005" i="7"/>
  <c r="L4005" i="7"/>
  <c r="K4005" i="7"/>
  <c r="J4005" i="7"/>
  <c r="I4005" i="7"/>
  <c r="H4005" i="7"/>
  <c r="G4005" i="7"/>
  <c r="F4005" i="7"/>
  <c r="E4005" i="7"/>
  <c r="E4004" i="7"/>
  <c r="E4003" i="7"/>
  <c r="E4002" i="7"/>
  <c r="M4001" i="7"/>
  <c r="L4001" i="7"/>
  <c r="K4001" i="7"/>
  <c r="K3935" i="7" s="1"/>
  <c r="J4001" i="7"/>
  <c r="I4001" i="7"/>
  <c r="H4001" i="7"/>
  <c r="G4001" i="7"/>
  <c r="F4001" i="7"/>
  <c r="E4001" i="7"/>
  <c r="E4000" i="7"/>
  <c r="E3999" i="7"/>
  <c r="F3997" i="7"/>
  <c r="F3935" i="7" s="1"/>
  <c r="E3996" i="7"/>
  <c r="E3995" i="7"/>
  <c r="M3994" i="7"/>
  <c r="L3994" i="7"/>
  <c r="K3994" i="7"/>
  <c r="J3994" i="7"/>
  <c r="I3994" i="7"/>
  <c r="H3994" i="7"/>
  <c r="G3994" i="7"/>
  <c r="F3994" i="7"/>
  <c r="E3994" i="7"/>
  <c r="E3993" i="7"/>
  <c r="E3992" i="7"/>
  <c r="M3991" i="7"/>
  <c r="L3991" i="7"/>
  <c r="K3991" i="7"/>
  <c r="J3991" i="7"/>
  <c r="I3991" i="7"/>
  <c r="H3991" i="7"/>
  <c r="G3991" i="7"/>
  <c r="F3991" i="7"/>
  <c r="F3986" i="7" s="1"/>
  <c r="E3990" i="7"/>
  <c r="E3989" i="7"/>
  <c r="E3988" i="7"/>
  <c r="M3987" i="7"/>
  <c r="L3987" i="7"/>
  <c r="K3987" i="7"/>
  <c r="J3987" i="7"/>
  <c r="I3987" i="7"/>
  <c r="H3987" i="7"/>
  <c r="H3986" i="7" s="1"/>
  <c r="G3987" i="7"/>
  <c r="G3986" i="7" s="1"/>
  <c r="F3987" i="7"/>
  <c r="E3987" i="7"/>
  <c r="M3986" i="7"/>
  <c r="K3986" i="7"/>
  <c r="J3986" i="7"/>
  <c r="E3985" i="7"/>
  <c r="E3984" i="7"/>
  <c r="E3983" i="7"/>
  <c r="E3982" i="7"/>
  <c r="E3981" i="7"/>
  <c r="E3980" i="7"/>
  <c r="E3979" i="7"/>
  <c r="E3978" i="7"/>
  <c r="E3977" i="7"/>
  <c r="M3976" i="7"/>
  <c r="L3976" i="7"/>
  <c r="K3976" i="7"/>
  <c r="J3976" i="7"/>
  <c r="I3976" i="7"/>
  <c r="H3976" i="7"/>
  <c r="G3976" i="7"/>
  <c r="F3976" i="7"/>
  <c r="E3976" i="7"/>
  <c r="E3975" i="7"/>
  <c r="E3974" i="7"/>
  <c r="E3973" i="7"/>
  <c r="E3972" i="7"/>
  <c r="E3971" i="7"/>
  <c r="M3970" i="7"/>
  <c r="M3969" i="7" s="1"/>
  <c r="L3970" i="7"/>
  <c r="L3969" i="7" s="1"/>
  <c r="K3970" i="7"/>
  <c r="K3969" i="7" s="1"/>
  <c r="J3970" i="7"/>
  <c r="J3969" i="7" s="1"/>
  <c r="I3970" i="7"/>
  <c r="H3970" i="7"/>
  <c r="H3969" i="7" s="1"/>
  <c r="G3970" i="7"/>
  <c r="F3970" i="7"/>
  <c r="I3969" i="7"/>
  <c r="F3969" i="7"/>
  <c r="E3968" i="7"/>
  <c r="E3967" i="7"/>
  <c r="M3966" i="7"/>
  <c r="L3966" i="7"/>
  <c r="K3966" i="7"/>
  <c r="J3966" i="7"/>
  <c r="E3966" i="7" s="1"/>
  <c r="I3966" i="7"/>
  <c r="H3966" i="7"/>
  <c r="G3966" i="7"/>
  <c r="F3966" i="7"/>
  <c r="E3965" i="7"/>
  <c r="M3964" i="7"/>
  <c r="L3964" i="7"/>
  <c r="L3963" i="7" s="1"/>
  <c r="K3964" i="7"/>
  <c r="J3964" i="7"/>
  <c r="I3964" i="7"/>
  <c r="H3964" i="7"/>
  <c r="G3964" i="7"/>
  <c r="F3964" i="7"/>
  <c r="M3963" i="7"/>
  <c r="K3963" i="7"/>
  <c r="J3963" i="7"/>
  <c r="I3963" i="7"/>
  <c r="H3963" i="7"/>
  <c r="E3962" i="7"/>
  <c r="E3961" i="7"/>
  <c r="E3960" i="7"/>
  <c r="E3959" i="7"/>
  <c r="E3958" i="7"/>
  <c r="E3957" i="7"/>
  <c r="E3956" i="7"/>
  <c r="E3955" i="7"/>
  <c r="E3954" i="7"/>
  <c r="E3953" i="7"/>
  <c r="M3952" i="7"/>
  <c r="M3951" i="7" s="1"/>
  <c r="L3952" i="7"/>
  <c r="L3951" i="7" s="1"/>
  <c r="K3952" i="7"/>
  <c r="J3952" i="7"/>
  <c r="J3951" i="7" s="1"/>
  <c r="I3952" i="7"/>
  <c r="H3952" i="7"/>
  <c r="G3952" i="7"/>
  <c r="F3952" i="7"/>
  <c r="K3951" i="7"/>
  <c r="I3951" i="7"/>
  <c r="H3951" i="7"/>
  <c r="F3951" i="7"/>
  <c r="E3950" i="7"/>
  <c r="M3949" i="7"/>
  <c r="L3949" i="7"/>
  <c r="K3949" i="7"/>
  <c r="J3949" i="7"/>
  <c r="I3949" i="7"/>
  <c r="H3949" i="7"/>
  <c r="E3949" i="7" s="1"/>
  <c r="G3949" i="7"/>
  <c r="F3949" i="7"/>
  <c r="M3948" i="7"/>
  <c r="L3948" i="7"/>
  <c r="K3948" i="7"/>
  <c r="K3945" i="7" s="1"/>
  <c r="J3948" i="7"/>
  <c r="I3948" i="7"/>
  <c r="H3948" i="7"/>
  <c r="H3945" i="7" s="1"/>
  <c r="G3948" i="7"/>
  <c r="E3947" i="7"/>
  <c r="E3946" i="7"/>
  <c r="M3945" i="7"/>
  <c r="M3998" i="7" s="1"/>
  <c r="M3997" i="7" s="1"/>
  <c r="M3935" i="7" s="1"/>
  <c r="L3945" i="7"/>
  <c r="L3937" i="7" s="1"/>
  <c r="L3936" i="7" s="1"/>
  <c r="J3945" i="7"/>
  <c r="F3945" i="7"/>
  <c r="E3944" i="7"/>
  <c r="E3943" i="7"/>
  <c r="E3942" i="7"/>
  <c r="E3941" i="7"/>
  <c r="M3940" i="7"/>
  <c r="L3940" i="7"/>
  <c r="K3940" i="7"/>
  <c r="K3937" i="7" s="1"/>
  <c r="K3936" i="7" s="1"/>
  <c r="J3940" i="7"/>
  <c r="J3937" i="7" s="1"/>
  <c r="J3936" i="7" s="1"/>
  <c r="I3940" i="7"/>
  <c r="H3940" i="7"/>
  <c r="G3940" i="7"/>
  <c r="F3940" i="7"/>
  <c r="M3939" i="7"/>
  <c r="L3939" i="7"/>
  <c r="K3939" i="7"/>
  <c r="K3998" i="7" s="1"/>
  <c r="K3997" i="7" s="1"/>
  <c r="J3939" i="7"/>
  <c r="J3998" i="7" s="1"/>
  <c r="J3997" i="7" s="1"/>
  <c r="J3935" i="7" s="1"/>
  <c r="I3939" i="7"/>
  <c r="H3939" i="7"/>
  <c r="G3939" i="7"/>
  <c r="E3939" i="7"/>
  <c r="E3938" i="7"/>
  <c r="M3937" i="7"/>
  <c r="M3936" i="7" s="1"/>
  <c r="E3934" i="7"/>
  <c r="E3933" i="7"/>
  <c r="E3932" i="7"/>
  <c r="E3931" i="7"/>
  <c r="M3930" i="7"/>
  <c r="M3868" i="7" s="1"/>
  <c r="L3930" i="7"/>
  <c r="K3930" i="7"/>
  <c r="K3868" i="7" s="1"/>
  <c r="J3930" i="7"/>
  <c r="I3930" i="7"/>
  <c r="I3868" i="7" s="1"/>
  <c r="H3930" i="7"/>
  <c r="G3930" i="7"/>
  <c r="G3868" i="7" s="1"/>
  <c r="E3868" i="7" s="1"/>
  <c r="F3930" i="7"/>
  <c r="F3868" i="7" s="1"/>
  <c r="E3930" i="7"/>
  <c r="E3929" i="7"/>
  <c r="E3928" i="7"/>
  <c r="M3927" i="7"/>
  <c r="L3927" i="7"/>
  <c r="K3927" i="7"/>
  <c r="J3927" i="7"/>
  <c r="I3927" i="7"/>
  <c r="E3927" i="7" s="1"/>
  <c r="H3927" i="7"/>
  <c r="G3927" i="7"/>
  <c r="F3927" i="7"/>
  <c r="E3926" i="7"/>
  <c r="E3925" i="7"/>
  <c r="M3924" i="7"/>
  <c r="L3924" i="7"/>
  <c r="K3924" i="7"/>
  <c r="J3924" i="7"/>
  <c r="I3924" i="7"/>
  <c r="H3924" i="7"/>
  <c r="G3924" i="7"/>
  <c r="F3924" i="7"/>
  <c r="E3924" i="7"/>
  <c r="E3923" i="7"/>
  <c r="E3922" i="7"/>
  <c r="E3921" i="7"/>
  <c r="M3920" i="7"/>
  <c r="M3919" i="7" s="1"/>
  <c r="L3920" i="7"/>
  <c r="K3920" i="7"/>
  <c r="J3920" i="7"/>
  <c r="I3920" i="7"/>
  <c r="I3919" i="7" s="1"/>
  <c r="H3920" i="7"/>
  <c r="G3920" i="7"/>
  <c r="F3920" i="7"/>
  <c r="L3919" i="7"/>
  <c r="K3919" i="7"/>
  <c r="J3919" i="7"/>
  <c r="G3919" i="7"/>
  <c r="F3919" i="7"/>
  <c r="E3918" i="7"/>
  <c r="E3917" i="7"/>
  <c r="E3916" i="7"/>
  <c r="E3915" i="7"/>
  <c r="E3914" i="7"/>
  <c r="E3913" i="7"/>
  <c r="E3912" i="7"/>
  <c r="E3911" i="7"/>
  <c r="E3910" i="7"/>
  <c r="M3909" i="7"/>
  <c r="L3909" i="7"/>
  <c r="K3909" i="7"/>
  <c r="J3909" i="7"/>
  <c r="I3909" i="7"/>
  <c r="H3909" i="7"/>
  <c r="E3909" i="7" s="1"/>
  <c r="G3909" i="7"/>
  <c r="F3909" i="7"/>
  <c r="E3908" i="7"/>
  <c r="E3907" i="7"/>
  <c r="E3906" i="7"/>
  <c r="E3905" i="7"/>
  <c r="E3904" i="7"/>
  <c r="M3903" i="7"/>
  <c r="L3903" i="7"/>
  <c r="L3902" i="7" s="1"/>
  <c r="K3903" i="7"/>
  <c r="K3902" i="7" s="1"/>
  <c r="J3903" i="7"/>
  <c r="J3902" i="7" s="1"/>
  <c r="I3903" i="7"/>
  <c r="I3902" i="7" s="1"/>
  <c r="H3903" i="7"/>
  <c r="G3903" i="7"/>
  <c r="G3902" i="7" s="1"/>
  <c r="E3902" i="7" s="1"/>
  <c r="F3903" i="7"/>
  <c r="F3902" i="7" s="1"/>
  <c r="E3903" i="7"/>
  <c r="M3902" i="7"/>
  <c r="H3902" i="7"/>
  <c r="E3901" i="7"/>
  <c r="E3900" i="7"/>
  <c r="M3899" i="7"/>
  <c r="L3899" i="7"/>
  <c r="K3899" i="7"/>
  <c r="J3899" i="7"/>
  <c r="I3899" i="7"/>
  <c r="H3899" i="7"/>
  <c r="G3899" i="7"/>
  <c r="F3899" i="7"/>
  <c r="F3896" i="7" s="1"/>
  <c r="E3899" i="7"/>
  <c r="E3898" i="7"/>
  <c r="M3897" i="7"/>
  <c r="L3897" i="7"/>
  <c r="K3897" i="7"/>
  <c r="K3896" i="7" s="1"/>
  <c r="J3897" i="7"/>
  <c r="I3897" i="7"/>
  <c r="H3897" i="7"/>
  <c r="H3896" i="7" s="1"/>
  <c r="G3897" i="7"/>
  <c r="G3896" i="7" s="1"/>
  <c r="F3897" i="7"/>
  <c r="E3897" i="7"/>
  <c r="M3896" i="7"/>
  <c r="L3896" i="7"/>
  <c r="J3896" i="7"/>
  <c r="I3896" i="7"/>
  <c r="E3895" i="7"/>
  <c r="E3894" i="7"/>
  <c r="E3893" i="7"/>
  <c r="E3892" i="7"/>
  <c r="E3891" i="7"/>
  <c r="E3890" i="7"/>
  <c r="E3889" i="7"/>
  <c r="E3888" i="7"/>
  <c r="E3887" i="7"/>
  <c r="E3886" i="7"/>
  <c r="M3885" i="7"/>
  <c r="M3884" i="7" s="1"/>
  <c r="L3885" i="7"/>
  <c r="K3885" i="7"/>
  <c r="K3884" i="7" s="1"/>
  <c r="J3885" i="7"/>
  <c r="I3885" i="7"/>
  <c r="I3884" i="7" s="1"/>
  <c r="H3885" i="7"/>
  <c r="H3884" i="7" s="1"/>
  <c r="G3885" i="7"/>
  <c r="E3885" i="7" s="1"/>
  <c r="F3885" i="7"/>
  <c r="L3884" i="7"/>
  <c r="J3884" i="7"/>
  <c r="G3884" i="7"/>
  <c r="F3884" i="7"/>
  <c r="E3884" i="7"/>
  <c r="E3883" i="7"/>
  <c r="M3882" i="7"/>
  <c r="L3882" i="7"/>
  <c r="K3882" i="7"/>
  <c r="J3882" i="7"/>
  <c r="I3882" i="7"/>
  <c r="H3882" i="7"/>
  <c r="G3882" i="7"/>
  <c r="E3882" i="7" s="1"/>
  <c r="F3882" i="7"/>
  <c r="E3881" i="7"/>
  <c r="E3880" i="7"/>
  <c r="E3879" i="7"/>
  <c r="M3878" i="7"/>
  <c r="L3878" i="7"/>
  <c r="K3878" i="7"/>
  <c r="K3870" i="7" s="1"/>
  <c r="J3878" i="7"/>
  <c r="E3878" i="7" s="1"/>
  <c r="I3878" i="7"/>
  <c r="H3878" i="7"/>
  <c r="G3878" i="7"/>
  <c r="F3878" i="7"/>
  <c r="E3877" i="7"/>
  <c r="E3876" i="7"/>
  <c r="E3875" i="7"/>
  <c r="E3874" i="7"/>
  <c r="M3873" i="7"/>
  <c r="L3873" i="7"/>
  <c r="K3873" i="7"/>
  <c r="J3873" i="7"/>
  <c r="I3873" i="7"/>
  <c r="H3873" i="7"/>
  <c r="G3873" i="7"/>
  <c r="F3873" i="7"/>
  <c r="F3870" i="7" s="1"/>
  <c r="E3873" i="7"/>
  <c r="E3872" i="7"/>
  <c r="E3871" i="7"/>
  <c r="K3869" i="7"/>
  <c r="F3869" i="7"/>
  <c r="L3868" i="7"/>
  <c r="J3868" i="7"/>
  <c r="H3868" i="7"/>
  <c r="E3867" i="7"/>
  <c r="E3866" i="7"/>
  <c r="E3865" i="7"/>
  <c r="E3864" i="7"/>
  <c r="E3863" i="7"/>
  <c r="E3862" i="7"/>
  <c r="M3861" i="7"/>
  <c r="L3861" i="7"/>
  <c r="K3861" i="7"/>
  <c r="J3861" i="7"/>
  <c r="I3861" i="7"/>
  <c r="H3861" i="7"/>
  <c r="G3861" i="7"/>
  <c r="E3861" i="7" s="1"/>
  <c r="F3861" i="7"/>
  <c r="E3860" i="7"/>
  <c r="E3859" i="7"/>
  <c r="M3858" i="7"/>
  <c r="L3858" i="7"/>
  <c r="K3858" i="7"/>
  <c r="J3858" i="7"/>
  <c r="J3853" i="7" s="1"/>
  <c r="I3858" i="7"/>
  <c r="H3858" i="7"/>
  <c r="G3858" i="7"/>
  <c r="F3858" i="7"/>
  <c r="E3857" i="7"/>
  <c r="E3856" i="7"/>
  <c r="E3855" i="7"/>
  <c r="M3854" i="7"/>
  <c r="M3853" i="7" s="1"/>
  <c r="L3854" i="7"/>
  <c r="L3853" i="7" s="1"/>
  <c r="K3854" i="7"/>
  <c r="K3853" i="7" s="1"/>
  <c r="J3854" i="7"/>
  <c r="I3854" i="7"/>
  <c r="H3854" i="7"/>
  <c r="G3854" i="7"/>
  <c r="F3854" i="7"/>
  <c r="F3853" i="7" s="1"/>
  <c r="E3854" i="7"/>
  <c r="I3853" i="7"/>
  <c r="H3853" i="7"/>
  <c r="G3853" i="7"/>
  <c r="E3853" i="7" s="1"/>
  <c r="E3852" i="7"/>
  <c r="E3851" i="7"/>
  <c r="E3850" i="7"/>
  <c r="E3849" i="7"/>
  <c r="E3848" i="7"/>
  <c r="E3847" i="7"/>
  <c r="E3846" i="7"/>
  <c r="E3845" i="7"/>
  <c r="E3844" i="7"/>
  <c r="M3843" i="7"/>
  <c r="L3843" i="7"/>
  <c r="K3843" i="7"/>
  <c r="J3843" i="7"/>
  <c r="I3843" i="7"/>
  <c r="H3843" i="7"/>
  <c r="G3843" i="7"/>
  <c r="F3843" i="7"/>
  <c r="E3843" i="7"/>
  <c r="E3842" i="7"/>
  <c r="E3841" i="7"/>
  <c r="E3840" i="7"/>
  <c r="E3839" i="7"/>
  <c r="E3838" i="7"/>
  <c r="M3837" i="7"/>
  <c r="L3837" i="7"/>
  <c r="K3837" i="7"/>
  <c r="K3836" i="7" s="1"/>
  <c r="J3837" i="7"/>
  <c r="I3837" i="7"/>
  <c r="H3837" i="7"/>
  <c r="G3837" i="7"/>
  <c r="F3837" i="7"/>
  <c r="M3836" i="7"/>
  <c r="L3836" i="7"/>
  <c r="J3836" i="7"/>
  <c r="E3836" i="7" s="1"/>
  <c r="I3836" i="7"/>
  <c r="H3836" i="7"/>
  <c r="G3836" i="7"/>
  <c r="F3836" i="7"/>
  <c r="E3835" i="7"/>
  <c r="E3834" i="7"/>
  <c r="M3833" i="7"/>
  <c r="L3833" i="7"/>
  <c r="K3833" i="7"/>
  <c r="J3833" i="7"/>
  <c r="J3830" i="7" s="1"/>
  <c r="I3833" i="7"/>
  <c r="H3833" i="7"/>
  <c r="H3830" i="7" s="1"/>
  <c r="G3833" i="7"/>
  <c r="G3830" i="7" s="1"/>
  <c r="F3833" i="7"/>
  <c r="F3830" i="7" s="1"/>
  <c r="F3804" i="7" s="1"/>
  <c r="F3803" i="7" s="1"/>
  <c r="E3833" i="7"/>
  <c r="E3832" i="7"/>
  <c r="M3831" i="7"/>
  <c r="M3830" i="7" s="1"/>
  <c r="L3831" i="7"/>
  <c r="L3830" i="7" s="1"/>
  <c r="K3831" i="7"/>
  <c r="J3831" i="7"/>
  <c r="I3831" i="7"/>
  <c r="I3830" i="7" s="1"/>
  <c r="H3831" i="7"/>
  <c r="G3831" i="7"/>
  <c r="F3831" i="7"/>
  <c r="E3831" i="7"/>
  <c r="E3830" i="7"/>
  <c r="E3829" i="7"/>
  <c r="E3828" i="7"/>
  <c r="E3827" i="7"/>
  <c r="E3826" i="7"/>
  <c r="E3825" i="7"/>
  <c r="E3824" i="7"/>
  <c r="E3823" i="7"/>
  <c r="E3822" i="7"/>
  <c r="E3821" i="7"/>
  <c r="E3820" i="7"/>
  <c r="M3819" i="7"/>
  <c r="M3818" i="7" s="1"/>
  <c r="L3819" i="7"/>
  <c r="L3818" i="7" s="1"/>
  <c r="K3819" i="7"/>
  <c r="J3819" i="7"/>
  <c r="I3819" i="7"/>
  <c r="H3819" i="7"/>
  <c r="G3819" i="7"/>
  <c r="G3818" i="7" s="1"/>
  <c r="G3804" i="7" s="1"/>
  <c r="F3819" i="7"/>
  <c r="E3819" i="7"/>
  <c r="K3818" i="7"/>
  <c r="J3818" i="7"/>
  <c r="I3818" i="7"/>
  <c r="H3818" i="7"/>
  <c r="F3818" i="7"/>
  <c r="E3817" i="7"/>
  <c r="M3816" i="7"/>
  <c r="L3816" i="7"/>
  <c r="K3816" i="7"/>
  <c r="J3816" i="7"/>
  <c r="I3816" i="7"/>
  <c r="H3816" i="7"/>
  <c r="G3816" i="7"/>
  <c r="F3816" i="7"/>
  <c r="E3816" i="7"/>
  <c r="E3815" i="7"/>
  <c r="E3814" i="7"/>
  <c r="E3813" i="7"/>
  <c r="M3812" i="7"/>
  <c r="L3812" i="7"/>
  <c r="K3812" i="7"/>
  <c r="J3812" i="7"/>
  <c r="I3812" i="7"/>
  <c r="H3812" i="7"/>
  <c r="G3812" i="7"/>
  <c r="E3812" i="7" s="1"/>
  <c r="F3812" i="7"/>
  <c r="E3811" i="7"/>
  <c r="E3810" i="7"/>
  <c r="E3809" i="7"/>
  <c r="E3808" i="7"/>
  <c r="M3807" i="7"/>
  <c r="L3807" i="7"/>
  <c r="K3807" i="7"/>
  <c r="J3807" i="7"/>
  <c r="I3807" i="7"/>
  <c r="E3807" i="7" s="1"/>
  <c r="H3807" i="7"/>
  <c r="G3807" i="7"/>
  <c r="F3807" i="7"/>
  <c r="E3806" i="7"/>
  <c r="E3805" i="7"/>
  <c r="G3803" i="7"/>
  <c r="M3802" i="7"/>
  <c r="L3802" i="7"/>
  <c r="K3802" i="7"/>
  <c r="J3802" i="7"/>
  <c r="I3802" i="7"/>
  <c r="H3802" i="7"/>
  <c r="G3802" i="7"/>
  <c r="E3802" i="7" s="1"/>
  <c r="F3802" i="7"/>
  <c r="E3801" i="7"/>
  <c r="M3800" i="7"/>
  <c r="M3795" i="7" s="1"/>
  <c r="L3800" i="7"/>
  <c r="L3795" i="7" s="1"/>
  <c r="J3800" i="7"/>
  <c r="E3799" i="7"/>
  <c r="E3798" i="7"/>
  <c r="E3797" i="7"/>
  <c r="E3796" i="7"/>
  <c r="K3795" i="7"/>
  <c r="J3795" i="7"/>
  <c r="J3733" i="7" s="1"/>
  <c r="J3732" i="7" s="1"/>
  <c r="F3795" i="7"/>
  <c r="E3794" i="7"/>
  <c r="E3793" i="7"/>
  <c r="M3792" i="7"/>
  <c r="L3792" i="7"/>
  <c r="K3792" i="7"/>
  <c r="J3792" i="7"/>
  <c r="I3792" i="7"/>
  <c r="H3792" i="7"/>
  <c r="G3792" i="7"/>
  <c r="F3792" i="7"/>
  <c r="E3792" i="7"/>
  <c r="E3791" i="7"/>
  <c r="E3790" i="7"/>
  <c r="M3789" i="7"/>
  <c r="L3789" i="7"/>
  <c r="K3789" i="7"/>
  <c r="J3789" i="7"/>
  <c r="I3789" i="7"/>
  <c r="H3789" i="7"/>
  <c r="G3789" i="7"/>
  <c r="F3789" i="7"/>
  <c r="E3789" i="7"/>
  <c r="E3788" i="7"/>
  <c r="E3787" i="7"/>
  <c r="E3786" i="7"/>
  <c r="M3785" i="7"/>
  <c r="L3785" i="7"/>
  <c r="K3785" i="7"/>
  <c r="J3785" i="7"/>
  <c r="I3785" i="7"/>
  <c r="H3785" i="7"/>
  <c r="G3785" i="7"/>
  <c r="E3785" i="7" s="1"/>
  <c r="F3785" i="7"/>
  <c r="L3784" i="7"/>
  <c r="J3784" i="7"/>
  <c r="I3784" i="7"/>
  <c r="H3784" i="7"/>
  <c r="G3784" i="7"/>
  <c r="E3784" i="7" s="1"/>
  <c r="E3783" i="7"/>
  <c r="E3782" i="7"/>
  <c r="E3781" i="7"/>
  <c r="E3780" i="7"/>
  <c r="E3779" i="7"/>
  <c r="E3778" i="7"/>
  <c r="E3777" i="7"/>
  <c r="E3776" i="7"/>
  <c r="E3775" i="7"/>
  <c r="M3774" i="7"/>
  <c r="L3774" i="7"/>
  <c r="K3774" i="7"/>
  <c r="J3774" i="7"/>
  <c r="I3774" i="7"/>
  <c r="H3774" i="7"/>
  <c r="G3774" i="7"/>
  <c r="E3774" i="7" s="1"/>
  <c r="F3774" i="7"/>
  <c r="E3773" i="7"/>
  <c r="E3772" i="7"/>
  <c r="E3771" i="7"/>
  <c r="E3770" i="7"/>
  <c r="E3769" i="7"/>
  <c r="M3768" i="7"/>
  <c r="M3767" i="7" s="1"/>
  <c r="L3768" i="7"/>
  <c r="K3768" i="7"/>
  <c r="J3768" i="7"/>
  <c r="I3768" i="7"/>
  <c r="H3768" i="7"/>
  <c r="H3767" i="7" s="1"/>
  <c r="G3768" i="7"/>
  <c r="F3768" i="7"/>
  <c r="F3767" i="7" s="1"/>
  <c r="L3767" i="7"/>
  <c r="K3767" i="7"/>
  <c r="J3767" i="7"/>
  <c r="I3767" i="7"/>
  <c r="E3766" i="7"/>
  <c r="E3765" i="7"/>
  <c r="M3764" i="7"/>
  <c r="L3764" i="7"/>
  <c r="L3761" i="7" s="1"/>
  <c r="L3735" i="7" s="1"/>
  <c r="L3734" i="7" s="1"/>
  <c r="K3764" i="7"/>
  <c r="J3764" i="7"/>
  <c r="I3764" i="7"/>
  <c r="H3764" i="7"/>
  <c r="H3761" i="7" s="1"/>
  <c r="G3764" i="7"/>
  <c r="F3764" i="7"/>
  <c r="E3763" i="7"/>
  <c r="M3762" i="7"/>
  <c r="L3762" i="7"/>
  <c r="K3762" i="7"/>
  <c r="J3762" i="7"/>
  <c r="J3761" i="7" s="1"/>
  <c r="I3762" i="7"/>
  <c r="H3762" i="7"/>
  <c r="G3762" i="7"/>
  <c r="F3762" i="7"/>
  <c r="K3761" i="7"/>
  <c r="E3760" i="7"/>
  <c r="E3759" i="7"/>
  <c r="E3758" i="7"/>
  <c r="E3757" i="7"/>
  <c r="E3756" i="7"/>
  <c r="E3755" i="7"/>
  <c r="E3754" i="7"/>
  <c r="E3753" i="7"/>
  <c r="E3752" i="7"/>
  <c r="E3751" i="7"/>
  <c r="M3750" i="7"/>
  <c r="M3749" i="7" s="1"/>
  <c r="L3750" i="7"/>
  <c r="L3749" i="7" s="1"/>
  <c r="K3750" i="7"/>
  <c r="J3750" i="7"/>
  <c r="I3750" i="7"/>
  <c r="H3750" i="7"/>
  <c r="G3750" i="7"/>
  <c r="F3750" i="7"/>
  <c r="K3749" i="7"/>
  <c r="J3749" i="7"/>
  <c r="I3749" i="7"/>
  <c r="G3749" i="7"/>
  <c r="F3749" i="7"/>
  <c r="E3748" i="7"/>
  <c r="M3747" i="7"/>
  <c r="L3747" i="7"/>
  <c r="K3747" i="7"/>
  <c r="J3747" i="7"/>
  <c r="I3747" i="7"/>
  <c r="H3747" i="7"/>
  <c r="G3747" i="7"/>
  <c r="F3747" i="7"/>
  <c r="E3746" i="7"/>
  <c r="E3745" i="7"/>
  <c r="E3744" i="7"/>
  <c r="M3743" i="7"/>
  <c r="L3743" i="7"/>
  <c r="K3743" i="7"/>
  <c r="J3743" i="7"/>
  <c r="I3743" i="7"/>
  <c r="H3743" i="7"/>
  <c r="G3743" i="7"/>
  <c r="F3743" i="7"/>
  <c r="E3742" i="7"/>
  <c r="E3741" i="7"/>
  <c r="E3740" i="7"/>
  <c r="E3739" i="7"/>
  <c r="M3738" i="7"/>
  <c r="L3738" i="7"/>
  <c r="K3738" i="7"/>
  <c r="J3738" i="7"/>
  <c r="J3735" i="7" s="1"/>
  <c r="J3734" i="7" s="1"/>
  <c r="I3738" i="7"/>
  <c r="E3738" i="7" s="1"/>
  <c r="H3738" i="7"/>
  <c r="G3738" i="7"/>
  <c r="F3738" i="7"/>
  <c r="M3737" i="7"/>
  <c r="L3737" i="7"/>
  <c r="K3737" i="7"/>
  <c r="K3800" i="7" s="1"/>
  <c r="J3737" i="7"/>
  <c r="I3737" i="7"/>
  <c r="I3800" i="7" s="1"/>
  <c r="I3795" i="7" s="1"/>
  <c r="H3737" i="7"/>
  <c r="H3800" i="7" s="1"/>
  <c r="H3795" i="7" s="1"/>
  <c r="H3733" i="7" s="1"/>
  <c r="G3737" i="7"/>
  <c r="E3736" i="7"/>
  <c r="K3735" i="7"/>
  <c r="K3734" i="7" s="1"/>
  <c r="M3733" i="7"/>
  <c r="M3732" i="7" s="1"/>
  <c r="L3733" i="7"/>
  <c r="K3733" i="7"/>
  <c r="K3732" i="7" s="1"/>
  <c r="I3733" i="7"/>
  <c r="F3733" i="7"/>
  <c r="F3732" i="7" s="1"/>
  <c r="E3731" i="7"/>
  <c r="E3730" i="7"/>
  <c r="M3729" i="7"/>
  <c r="L3729" i="7"/>
  <c r="K3729" i="7"/>
  <c r="J3729" i="7"/>
  <c r="H3729" i="7"/>
  <c r="E3729" i="7"/>
  <c r="E3728" i="7"/>
  <c r="M3727" i="7"/>
  <c r="M3714" i="7" s="1"/>
  <c r="L3727" i="7"/>
  <c r="K3727" i="7"/>
  <c r="J3727" i="7"/>
  <c r="J3714" i="7" s="1"/>
  <c r="J3641" i="7" s="1"/>
  <c r="H3727" i="7"/>
  <c r="H3714" i="7" s="1"/>
  <c r="G3727" i="7"/>
  <c r="F3727" i="7"/>
  <c r="F3714" i="7" s="1"/>
  <c r="E3726" i="7"/>
  <c r="E3725" i="7"/>
  <c r="E3724" i="7"/>
  <c r="E3723" i="7"/>
  <c r="M3722" i="7"/>
  <c r="M3721" i="7" s="1"/>
  <c r="L3722" i="7"/>
  <c r="K3722" i="7"/>
  <c r="K3721" i="7" s="1"/>
  <c r="J3722" i="7"/>
  <c r="J3721" i="7" s="1"/>
  <c r="I3722" i="7"/>
  <c r="H3722" i="7"/>
  <c r="H3721" i="7" s="1"/>
  <c r="G3722" i="7"/>
  <c r="G3721" i="7" s="1"/>
  <c r="E3721" i="7" s="1"/>
  <c r="E3722" i="7"/>
  <c r="L3721" i="7"/>
  <c r="L3716" i="7" s="1"/>
  <c r="L3715" i="7" s="1"/>
  <c r="I3721" i="7"/>
  <c r="E3720" i="7"/>
  <c r="E3719" i="7"/>
  <c r="M3718" i="7"/>
  <c r="M3716" i="7" s="1"/>
  <c r="L3718" i="7"/>
  <c r="K3718" i="7"/>
  <c r="J3718" i="7"/>
  <c r="I3718" i="7"/>
  <c r="H3718" i="7"/>
  <c r="G3718" i="7"/>
  <c r="E3718" i="7"/>
  <c r="E3717" i="7"/>
  <c r="K3716" i="7"/>
  <c r="J3716" i="7"/>
  <c r="J3715" i="7" s="1"/>
  <c r="I3716" i="7"/>
  <c r="I3715" i="7" s="1"/>
  <c r="M3715" i="7"/>
  <c r="K3715" i="7"/>
  <c r="L3714" i="7"/>
  <c r="K3714" i="7"/>
  <c r="I3714" i="7"/>
  <c r="E3713" i="7"/>
  <c r="H3712" i="7"/>
  <c r="G3712" i="7"/>
  <c r="E3711" i="7"/>
  <c r="E3710" i="7"/>
  <c r="E3709" i="7"/>
  <c r="E3708" i="7"/>
  <c r="M3707" i="7"/>
  <c r="L3707" i="7"/>
  <c r="K3707" i="7"/>
  <c r="J3707" i="7"/>
  <c r="I3707" i="7"/>
  <c r="H3707" i="7"/>
  <c r="G3707" i="7"/>
  <c r="F3707" i="7"/>
  <c r="F3642" i="7" s="1"/>
  <c r="E3706" i="7"/>
  <c r="E3705" i="7"/>
  <c r="M3704" i="7"/>
  <c r="L3704" i="7"/>
  <c r="K3704" i="7"/>
  <c r="J3704" i="7"/>
  <c r="J3642" i="7" s="1"/>
  <c r="I3704" i="7"/>
  <c r="H3704" i="7"/>
  <c r="H3642" i="7" s="1"/>
  <c r="G3704" i="7"/>
  <c r="F3704" i="7"/>
  <c r="E3703" i="7"/>
  <c r="E3702" i="7"/>
  <c r="M3701" i="7"/>
  <c r="L3701" i="7"/>
  <c r="K3701" i="7"/>
  <c r="J3701" i="7"/>
  <c r="I3701" i="7"/>
  <c r="H3701" i="7"/>
  <c r="G3701" i="7"/>
  <c r="F3701" i="7"/>
  <c r="E3701" i="7"/>
  <c r="E3700" i="7"/>
  <c r="E3699" i="7"/>
  <c r="M3698" i="7"/>
  <c r="L3698" i="7"/>
  <c r="K3698" i="7"/>
  <c r="K3693" i="7" s="1"/>
  <c r="J3698" i="7"/>
  <c r="I3698" i="7"/>
  <c r="H3698" i="7"/>
  <c r="H3693" i="7" s="1"/>
  <c r="G3698" i="7"/>
  <c r="G3693" i="7" s="1"/>
  <c r="F3698" i="7"/>
  <c r="E3698" i="7"/>
  <c r="E3697" i="7"/>
  <c r="E3696" i="7"/>
  <c r="E3695" i="7"/>
  <c r="M3694" i="7"/>
  <c r="M3693" i="7" s="1"/>
  <c r="L3694" i="7"/>
  <c r="K3694" i="7"/>
  <c r="J3694" i="7"/>
  <c r="J3693" i="7" s="1"/>
  <c r="I3694" i="7"/>
  <c r="I3693" i="7" s="1"/>
  <c r="H3694" i="7"/>
  <c r="G3694" i="7"/>
  <c r="F3694" i="7"/>
  <c r="F3693" i="7" s="1"/>
  <c r="L3693" i="7"/>
  <c r="E3693" i="7"/>
  <c r="E3692" i="7"/>
  <c r="E3691" i="7"/>
  <c r="E3690" i="7"/>
  <c r="E3689" i="7"/>
  <c r="E3688" i="7"/>
  <c r="E3687" i="7"/>
  <c r="E3686" i="7"/>
  <c r="E3685" i="7"/>
  <c r="E3684" i="7"/>
  <c r="M3683" i="7"/>
  <c r="L3683" i="7"/>
  <c r="K3683" i="7"/>
  <c r="J3683" i="7"/>
  <c r="I3683" i="7"/>
  <c r="H3683" i="7"/>
  <c r="G3683" i="7"/>
  <c r="F3683" i="7"/>
  <c r="E3683" i="7"/>
  <c r="E3682" i="7"/>
  <c r="E3681" i="7"/>
  <c r="E3680" i="7"/>
  <c r="E3679" i="7"/>
  <c r="E3678" i="7"/>
  <c r="M3677" i="7"/>
  <c r="L3677" i="7"/>
  <c r="L3676" i="7" s="1"/>
  <c r="K3677" i="7"/>
  <c r="K3676" i="7" s="1"/>
  <c r="J3677" i="7"/>
  <c r="I3677" i="7"/>
  <c r="H3677" i="7"/>
  <c r="G3677" i="7"/>
  <c r="F3677" i="7"/>
  <c r="E3677" i="7"/>
  <c r="M3676" i="7"/>
  <c r="J3676" i="7"/>
  <c r="I3676" i="7"/>
  <c r="H3676" i="7"/>
  <c r="G3676" i="7"/>
  <c r="E3676" i="7" s="1"/>
  <c r="F3676" i="7"/>
  <c r="E3675" i="7"/>
  <c r="E3674" i="7"/>
  <c r="M3673" i="7"/>
  <c r="L3673" i="7"/>
  <c r="L3670" i="7" s="1"/>
  <c r="K3673" i="7"/>
  <c r="J3673" i="7"/>
  <c r="I3673" i="7"/>
  <c r="H3673" i="7"/>
  <c r="G3673" i="7"/>
  <c r="F3673" i="7"/>
  <c r="E3673" i="7"/>
  <c r="E3672" i="7"/>
  <c r="M3671" i="7"/>
  <c r="L3671" i="7"/>
  <c r="K3671" i="7"/>
  <c r="K3670" i="7" s="1"/>
  <c r="J3671" i="7"/>
  <c r="J3670" i="7" s="1"/>
  <c r="I3671" i="7"/>
  <c r="H3671" i="7"/>
  <c r="E3671" i="7" s="1"/>
  <c r="G3671" i="7"/>
  <c r="F3671" i="7"/>
  <c r="M3670" i="7"/>
  <c r="I3670" i="7"/>
  <c r="H3670" i="7"/>
  <c r="G3670" i="7"/>
  <c r="F3670" i="7"/>
  <c r="E3670" i="7"/>
  <c r="E3669" i="7"/>
  <c r="E3668" i="7"/>
  <c r="E3667" i="7"/>
  <c r="E3666" i="7"/>
  <c r="E3665" i="7"/>
  <c r="E3664" i="7"/>
  <c r="E3663" i="7"/>
  <c r="E3662" i="7"/>
  <c r="E3661" i="7"/>
  <c r="E3660" i="7"/>
  <c r="M3659" i="7"/>
  <c r="L3659" i="7"/>
  <c r="K3659" i="7"/>
  <c r="K3658" i="7" s="1"/>
  <c r="J3659" i="7"/>
  <c r="I3659" i="7"/>
  <c r="H3659" i="7"/>
  <c r="G3659" i="7"/>
  <c r="G3658" i="7" s="1"/>
  <c r="E3658" i="7" s="1"/>
  <c r="F3659" i="7"/>
  <c r="F3658" i="7" s="1"/>
  <c r="E3659" i="7"/>
  <c r="M3658" i="7"/>
  <c r="L3658" i="7"/>
  <c r="J3658" i="7"/>
  <c r="I3658" i="7"/>
  <c r="H3658" i="7"/>
  <c r="E3657" i="7"/>
  <c r="M3656" i="7"/>
  <c r="L3656" i="7"/>
  <c r="K3656" i="7"/>
  <c r="J3656" i="7"/>
  <c r="I3656" i="7"/>
  <c r="H3656" i="7"/>
  <c r="G3656" i="7"/>
  <c r="E3656" i="7" s="1"/>
  <c r="F3656" i="7"/>
  <c r="E3655" i="7"/>
  <c r="E3654" i="7"/>
  <c r="E3653" i="7"/>
  <c r="M3652" i="7"/>
  <c r="L3652" i="7"/>
  <c r="K3652" i="7"/>
  <c r="J3652" i="7"/>
  <c r="I3652" i="7"/>
  <c r="H3652" i="7"/>
  <c r="G3652" i="7"/>
  <c r="F3652" i="7"/>
  <c r="F3644" i="7" s="1"/>
  <c r="F3643" i="7" s="1"/>
  <c r="E3652" i="7"/>
  <c r="E3651" i="7"/>
  <c r="E3650" i="7"/>
  <c r="E3649" i="7"/>
  <c r="E3648" i="7"/>
  <c r="M3647" i="7"/>
  <c r="L3647" i="7"/>
  <c r="K3647" i="7"/>
  <c r="J3647" i="7"/>
  <c r="I3647" i="7"/>
  <c r="H3647" i="7"/>
  <c r="G3647" i="7"/>
  <c r="F3647" i="7"/>
  <c r="E3647" i="7"/>
  <c r="M3646" i="7"/>
  <c r="L3646" i="7"/>
  <c r="L3644" i="7" s="1"/>
  <c r="L3643" i="7" s="1"/>
  <c r="K3646" i="7"/>
  <c r="J3646" i="7"/>
  <c r="I3646" i="7"/>
  <c r="I3712" i="7" s="1"/>
  <c r="I3642" i="7" s="1"/>
  <c r="I3641" i="7" s="1"/>
  <c r="H3646" i="7"/>
  <c r="G3646" i="7"/>
  <c r="G3644" i="7" s="1"/>
  <c r="M3645" i="7"/>
  <c r="L3645" i="7"/>
  <c r="K3645" i="7"/>
  <c r="J3645" i="7"/>
  <c r="J3712" i="7" s="1"/>
  <c r="I3645" i="7"/>
  <c r="H3645" i="7"/>
  <c r="G3645" i="7"/>
  <c r="J3644" i="7"/>
  <c r="J3643" i="7" s="1"/>
  <c r="I3644" i="7"/>
  <c r="I3643" i="7" s="1"/>
  <c r="H3644" i="7"/>
  <c r="H3643" i="7" s="1"/>
  <c r="E3640" i="7"/>
  <c r="E3639" i="7"/>
  <c r="E3638" i="7"/>
  <c r="E3637" i="7"/>
  <c r="M3636" i="7"/>
  <c r="L3636" i="7"/>
  <c r="K3636" i="7"/>
  <c r="J3636" i="7"/>
  <c r="I3636" i="7"/>
  <c r="H3636" i="7"/>
  <c r="G3636" i="7"/>
  <c r="E3636" i="7" s="1"/>
  <c r="F3636" i="7"/>
  <c r="J3635" i="7"/>
  <c r="G3635" i="7"/>
  <c r="E3634" i="7"/>
  <c r="E3633" i="7"/>
  <c r="M3632" i="7"/>
  <c r="L3632" i="7"/>
  <c r="K3632" i="7"/>
  <c r="J3632" i="7"/>
  <c r="I3632" i="7"/>
  <c r="E3632" i="7" s="1"/>
  <c r="H3632" i="7"/>
  <c r="G3632" i="7"/>
  <c r="J3631" i="7"/>
  <c r="I3631" i="7"/>
  <c r="E3631" i="7" s="1"/>
  <c r="H3631" i="7"/>
  <c r="M3630" i="7"/>
  <c r="L3630" i="7"/>
  <c r="K3630" i="7"/>
  <c r="J3630" i="7"/>
  <c r="I3630" i="7"/>
  <c r="E3630" i="7" s="1"/>
  <c r="H3630" i="7"/>
  <c r="G3630" i="7"/>
  <c r="F3630" i="7"/>
  <c r="M3629" i="7"/>
  <c r="L3629" i="7"/>
  <c r="K3629" i="7"/>
  <c r="J3629" i="7"/>
  <c r="I3629" i="7"/>
  <c r="H3629" i="7"/>
  <c r="G3629" i="7"/>
  <c r="E3629" i="7"/>
  <c r="E3628" i="7"/>
  <c r="M3627" i="7"/>
  <c r="L3627" i="7"/>
  <c r="K3627" i="7"/>
  <c r="J3627" i="7"/>
  <c r="J3626" i="7" s="1"/>
  <c r="I3627" i="7"/>
  <c r="I3626" i="7" s="1"/>
  <c r="H3627" i="7"/>
  <c r="H3626" i="7" s="1"/>
  <c r="G3627" i="7"/>
  <c r="F3627" i="7"/>
  <c r="M3626" i="7"/>
  <c r="L3626" i="7"/>
  <c r="K3626" i="7"/>
  <c r="F3626" i="7"/>
  <c r="F2888" i="7" s="1"/>
  <c r="F2887" i="7" s="1"/>
  <c r="E3625" i="7"/>
  <c r="E3624" i="7"/>
  <c r="M3623" i="7"/>
  <c r="L3623" i="7"/>
  <c r="L3618" i="7" s="1"/>
  <c r="K3623" i="7"/>
  <c r="J3623" i="7"/>
  <c r="I3623" i="7"/>
  <c r="H3623" i="7"/>
  <c r="G3623" i="7"/>
  <c r="E3623" i="7" s="1"/>
  <c r="F3623" i="7"/>
  <c r="F3618" i="7" s="1"/>
  <c r="E3622" i="7"/>
  <c r="E3621" i="7"/>
  <c r="E3620" i="7"/>
  <c r="M3619" i="7"/>
  <c r="L3619" i="7"/>
  <c r="K3619" i="7"/>
  <c r="J3619" i="7"/>
  <c r="J3618" i="7" s="1"/>
  <c r="I3619" i="7"/>
  <c r="H3619" i="7"/>
  <c r="H3618" i="7" s="1"/>
  <c r="G3619" i="7"/>
  <c r="F3619" i="7"/>
  <c r="E3619" i="7"/>
  <c r="M3618" i="7"/>
  <c r="K3618" i="7"/>
  <c r="M3617" i="7"/>
  <c r="L3617" i="7"/>
  <c r="L3607" i="7" s="1"/>
  <c r="K3617" i="7"/>
  <c r="K3607" i="7" s="1"/>
  <c r="J3617" i="7"/>
  <c r="J2878" i="7" s="1"/>
  <c r="I3617" i="7"/>
  <c r="H3617" i="7"/>
  <c r="G3617" i="7"/>
  <c r="G3607" i="7" s="1"/>
  <c r="E3617" i="7"/>
  <c r="E3616" i="7"/>
  <c r="E3615" i="7"/>
  <c r="E3614" i="7"/>
  <c r="E3613" i="7"/>
  <c r="E3612" i="7"/>
  <c r="E3611" i="7"/>
  <c r="E3610" i="7"/>
  <c r="E3609" i="7"/>
  <c r="E3608" i="7"/>
  <c r="M3607" i="7"/>
  <c r="F3607" i="7"/>
  <c r="E3606" i="7"/>
  <c r="E3605" i="7"/>
  <c r="E3604" i="7"/>
  <c r="M3603" i="7"/>
  <c r="M2863" i="7" s="1"/>
  <c r="L3603" i="7"/>
  <c r="L2863" i="7" s="1"/>
  <c r="K3603" i="7"/>
  <c r="K2863" i="7" s="1"/>
  <c r="M3602" i="7"/>
  <c r="L3602" i="7"/>
  <c r="K3602" i="7"/>
  <c r="I3602" i="7"/>
  <c r="F3601" i="7"/>
  <c r="F3600" i="7" s="1"/>
  <c r="E3599" i="7"/>
  <c r="E3598" i="7"/>
  <c r="M3597" i="7"/>
  <c r="L3597" i="7"/>
  <c r="K3597" i="7"/>
  <c r="J3597" i="7"/>
  <c r="I3597" i="7"/>
  <c r="H3597" i="7"/>
  <c r="G3597" i="7"/>
  <c r="F3597" i="7"/>
  <c r="F3593" i="7" s="1"/>
  <c r="F3566" i="7" s="1"/>
  <c r="F3565" i="7" s="1"/>
  <c r="E3597" i="7"/>
  <c r="M3596" i="7"/>
  <c r="M3594" i="7" s="1"/>
  <c r="M3593" i="7" s="1"/>
  <c r="L3596" i="7"/>
  <c r="K3596" i="7"/>
  <c r="J3596" i="7"/>
  <c r="I3596" i="7"/>
  <c r="E3596" i="7" s="1"/>
  <c r="H3596" i="7"/>
  <c r="G3596" i="7"/>
  <c r="E3595" i="7"/>
  <c r="L3594" i="7"/>
  <c r="L3593" i="7" s="1"/>
  <c r="K3594" i="7"/>
  <c r="K3593" i="7" s="1"/>
  <c r="J3594" i="7"/>
  <c r="J3593" i="7" s="1"/>
  <c r="I3594" i="7"/>
  <c r="I3593" i="7" s="1"/>
  <c r="H3594" i="7"/>
  <c r="H3593" i="7" s="1"/>
  <c r="G3594" i="7"/>
  <c r="F3594" i="7"/>
  <c r="M3592" i="7"/>
  <c r="L3592" i="7"/>
  <c r="K3592" i="7"/>
  <c r="J3592" i="7"/>
  <c r="I3592" i="7"/>
  <c r="H3592" i="7"/>
  <c r="G3592" i="7"/>
  <c r="E3592" i="7" s="1"/>
  <c r="E3591" i="7"/>
  <c r="E3590" i="7"/>
  <c r="J3589" i="7"/>
  <c r="J3581" i="7" s="1"/>
  <c r="J3580" i="7" s="1"/>
  <c r="H3589" i="7"/>
  <c r="H3635" i="7" s="1"/>
  <c r="H3564" i="7" s="1"/>
  <c r="E3588" i="7"/>
  <c r="E3587" i="7"/>
  <c r="E3586" i="7"/>
  <c r="E3585" i="7"/>
  <c r="E3584" i="7"/>
  <c r="E3583" i="7"/>
  <c r="E3582" i="7"/>
  <c r="G3581" i="7"/>
  <c r="F3581" i="7"/>
  <c r="F3580" i="7"/>
  <c r="E3579" i="7"/>
  <c r="M3578" i="7"/>
  <c r="L3578" i="7"/>
  <c r="K3578" i="7"/>
  <c r="J3578" i="7"/>
  <c r="I3578" i="7"/>
  <c r="H3578" i="7"/>
  <c r="G3578" i="7"/>
  <c r="F3578" i="7"/>
  <c r="E3578" i="7"/>
  <c r="E3577" i="7"/>
  <c r="E3576" i="7"/>
  <c r="E3575" i="7"/>
  <c r="M3574" i="7"/>
  <c r="L3574" i="7"/>
  <c r="K3574" i="7"/>
  <c r="J3574" i="7"/>
  <c r="I3574" i="7"/>
  <c r="H3574" i="7"/>
  <c r="G3574" i="7"/>
  <c r="F3574" i="7"/>
  <c r="E3574" i="7"/>
  <c r="E3573" i="7"/>
  <c r="E3572" i="7"/>
  <c r="E3571" i="7"/>
  <c r="E3570" i="7"/>
  <c r="M3569" i="7"/>
  <c r="L3569" i="7"/>
  <c r="K3569" i="7"/>
  <c r="J3569" i="7"/>
  <c r="I3569" i="7"/>
  <c r="H3569" i="7"/>
  <c r="G3569" i="7"/>
  <c r="F3569" i="7"/>
  <c r="E3569" i="7"/>
  <c r="J3568" i="7"/>
  <c r="L3567" i="7"/>
  <c r="I3567" i="7"/>
  <c r="H3567" i="7"/>
  <c r="G3567" i="7"/>
  <c r="E3567" i="7"/>
  <c r="J3564" i="7"/>
  <c r="F3564" i="7"/>
  <c r="E3563" i="7"/>
  <c r="E3562" i="7"/>
  <c r="L3561" i="7"/>
  <c r="I3561" i="7"/>
  <c r="H3561" i="7"/>
  <c r="G3561" i="7"/>
  <c r="E3560" i="7"/>
  <c r="M3559" i="7"/>
  <c r="L3559" i="7"/>
  <c r="K3559" i="7"/>
  <c r="K3557" i="7" s="1"/>
  <c r="J3559" i="7"/>
  <c r="E3559" i="7" s="1"/>
  <c r="I3559" i="7"/>
  <c r="H3559" i="7"/>
  <c r="G3559" i="7"/>
  <c r="M3558" i="7"/>
  <c r="M3557" i="7" s="1"/>
  <c r="L3558" i="7"/>
  <c r="I3557" i="7"/>
  <c r="H3557" i="7"/>
  <c r="G3557" i="7"/>
  <c r="F3557" i="7"/>
  <c r="E3556" i="7"/>
  <c r="E3555" i="7"/>
  <c r="E3554" i="7"/>
  <c r="E3553" i="7"/>
  <c r="E3552" i="7"/>
  <c r="E3551" i="7"/>
  <c r="M3550" i="7"/>
  <c r="L3550" i="7"/>
  <c r="K3550" i="7"/>
  <c r="I3550" i="7"/>
  <c r="H3550" i="7"/>
  <c r="G3550" i="7"/>
  <c r="E3550" i="7" s="1"/>
  <c r="M3549" i="7"/>
  <c r="L3549" i="7"/>
  <c r="L3547" i="7" s="1"/>
  <c r="K3549" i="7"/>
  <c r="K3547" i="7" s="1"/>
  <c r="J3549" i="7"/>
  <c r="J3547" i="7" s="1"/>
  <c r="I3549" i="7"/>
  <c r="H3549" i="7"/>
  <c r="G3549" i="7"/>
  <c r="H3548" i="7"/>
  <c r="M3547" i="7"/>
  <c r="I3547" i="7"/>
  <c r="F3547" i="7"/>
  <c r="E3546" i="7"/>
  <c r="M3545" i="7"/>
  <c r="M2888" i="7" s="1"/>
  <c r="M2887" i="7" s="1"/>
  <c r="L3545" i="7"/>
  <c r="K3545" i="7"/>
  <c r="J3545" i="7"/>
  <c r="J3544" i="7" s="1"/>
  <c r="I3545" i="7"/>
  <c r="I3544" i="7" s="1"/>
  <c r="H3545" i="7"/>
  <c r="G3545" i="7"/>
  <c r="M3544" i="7"/>
  <c r="K3544" i="7"/>
  <c r="G3544" i="7"/>
  <c r="F3544" i="7"/>
  <c r="E3543" i="7"/>
  <c r="E3542" i="7"/>
  <c r="M3541" i="7"/>
  <c r="M3536" i="7" s="1"/>
  <c r="L3541" i="7"/>
  <c r="K3541" i="7"/>
  <c r="J3541" i="7"/>
  <c r="I3541" i="7"/>
  <c r="I3536" i="7" s="1"/>
  <c r="H3541" i="7"/>
  <c r="G3541" i="7"/>
  <c r="E3541" i="7" s="1"/>
  <c r="F3541" i="7"/>
  <c r="E3540" i="7"/>
  <c r="E3539" i="7"/>
  <c r="E3538" i="7"/>
  <c r="M3537" i="7"/>
  <c r="L3537" i="7"/>
  <c r="K3537" i="7"/>
  <c r="J3537" i="7"/>
  <c r="I3537" i="7"/>
  <c r="H3537" i="7"/>
  <c r="G3537" i="7"/>
  <c r="F3537" i="7"/>
  <c r="E3537" i="7"/>
  <c r="K3536" i="7"/>
  <c r="H3536" i="7"/>
  <c r="F3536" i="7"/>
  <c r="M3535" i="7"/>
  <c r="L3535" i="7"/>
  <c r="K3535" i="7"/>
  <c r="J3535" i="7"/>
  <c r="I3535" i="7"/>
  <c r="H3535" i="7"/>
  <c r="G3535" i="7"/>
  <c r="E3535" i="7"/>
  <c r="E3534" i="7"/>
  <c r="E3533" i="7"/>
  <c r="E3532" i="7"/>
  <c r="M3531" i="7"/>
  <c r="L3531" i="7"/>
  <c r="L2874" i="7" s="1"/>
  <c r="K3531" i="7"/>
  <c r="J3531" i="7"/>
  <c r="J2874" i="7" s="1"/>
  <c r="I3531" i="7"/>
  <c r="H3531" i="7"/>
  <c r="G3531" i="7"/>
  <c r="E3531" i="7"/>
  <c r="E3530" i="7"/>
  <c r="M3529" i="7"/>
  <c r="L3529" i="7"/>
  <c r="K3529" i="7"/>
  <c r="J3529" i="7"/>
  <c r="I3529" i="7"/>
  <c r="H3529" i="7"/>
  <c r="G3529" i="7"/>
  <c r="E3529" i="7"/>
  <c r="M3528" i="7"/>
  <c r="L3528" i="7"/>
  <c r="K3528" i="7"/>
  <c r="J3528" i="7"/>
  <c r="I3528" i="7"/>
  <c r="I2871" i="7" s="1"/>
  <c r="H3528" i="7"/>
  <c r="G3528" i="7"/>
  <c r="M3527" i="7"/>
  <c r="L3527" i="7"/>
  <c r="K3527" i="7"/>
  <c r="J3527" i="7"/>
  <c r="J2870" i="7" s="1"/>
  <c r="I3527" i="7"/>
  <c r="I3524" i="7" s="1"/>
  <c r="H3527" i="7"/>
  <c r="G3527" i="7"/>
  <c r="E3526" i="7"/>
  <c r="E3525" i="7"/>
  <c r="H3524" i="7"/>
  <c r="F3524" i="7"/>
  <c r="E3523" i="7"/>
  <c r="E3522" i="7"/>
  <c r="E3521" i="7"/>
  <c r="E3520" i="7"/>
  <c r="E3519" i="7"/>
  <c r="M3518" i="7"/>
  <c r="L3518" i="7"/>
  <c r="K3518" i="7"/>
  <c r="K3517" i="7" s="1"/>
  <c r="J3518" i="7"/>
  <c r="J3517" i="7" s="1"/>
  <c r="I3518" i="7"/>
  <c r="I3517" i="7" s="1"/>
  <c r="H3518" i="7"/>
  <c r="H3517" i="7" s="1"/>
  <c r="E3517" i="7" s="1"/>
  <c r="G3518" i="7"/>
  <c r="F3518" i="7"/>
  <c r="E3518" i="7"/>
  <c r="M3517" i="7"/>
  <c r="L3517" i="7"/>
  <c r="G3517" i="7"/>
  <c r="F3517" i="7"/>
  <c r="E3516" i="7"/>
  <c r="E3515" i="7"/>
  <c r="M3514" i="7"/>
  <c r="M3511" i="7" s="1"/>
  <c r="L3514" i="7"/>
  <c r="L3511" i="7" s="1"/>
  <c r="K3514" i="7"/>
  <c r="J3514" i="7"/>
  <c r="I3514" i="7"/>
  <c r="H3514" i="7"/>
  <c r="G3514" i="7"/>
  <c r="F3514" i="7"/>
  <c r="E3514" i="7"/>
  <c r="E3513" i="7"/>
  <c r="M3512" i="7"/>
  <c r="L3512" i="7"/>
  <c r="K3512" i="7"/>
  <c r="J3512" i="7"/>
  <c r="I3512" i="7"/>
  <c r="H3512" i="7"/>
  <c r="G3512" i="7"/>
  <c r="F3512" i="7"/>
  <c r="E3512" i="7"/>
  <c r="K3511" i="7"/>
  <c r="J3511" i="7"/>
  <c r="I3511" i="7"/>
  <c r="H3511" i="7"/>
  <c r="E3510" i="7"/>
  <c r="E3509" i="7"/>
  <c r="E3508" i="7"/>
  <c r="E3507" i="7"/>
  <c r="E3506" i="7"/>
  <c r="E3505" i="7"/>
  <c r="E3504" i="7"/>
  <c r="E3503" i="7"/>
  <c r="E3502" i="7"/>
  <c r="M3501" i="7"/>
  <c r="M3500" i="7" s="1"/>
  <c r="L3501" i="7"/>
  <c r="L3500" i="7" s="1"/>
  <c r="K3501" i="7"/>
  <c r="J3501" i="7"/>
  <c r="J3500" i="7" s="1"/>
  <c r="I3501" i="7"/>
  <c r="I3500" i="7" s="1"/>
  <c r="I3499" i="7" s="1"/>
  <c r="H3501" i="7"/>
  <c r="G3501" i="7"/>
  <c r="K3500" i="7"/>
  <c r="H3500" i="7"/>
  <c r="H3499" i="7" s="1"/>
  <c r="F3500" i="7"/>
  <c r="M3499" i="7"/>
  <c r="L3499" i="7"/>
  <c r="K3499" i="7"/>
  <c r="J3499" i="7"/>
  <c r="F3499" i="7"/>
  <c r="E3498" i="7"/>
  <c r="M3497" i="7"/>
  <c r="L3497" i="7"/>
  <c r="K3497" i="7"/>
  <c r="J3497" i="7"/>
  <c r="I3497" i="7"/>
  <c r="H3497" i="7"/>
  <c r="G3497" i="7"/>
  <c r="E3497" i="7" s="1"/>
  <c r="F3497" i="7"/>
  <c r="E3496" i="7"/>
  <c r="E3495" i="7"/>
  <c r="E3494" i="7"/>
  <c r="M3493" i="7"/>
  <c r="L3493" i="7"/>
  <c r="K3493" i="7"/>
  <c r="J3493" i="7"/>
  <c r="I3493" i="7"/>
  <c r="H3493" i="7"/>
  <c r="G3493" i="7"/>
  <c r="F3493" i="7"/>
  <c r="E3492" i="7"/>
  <c r="E3491" i="7"/>
  <c r="E3490" i="7"/>
  <c r="E3489" i="7"/>
  <c r="M3488" i="7"/>
  <c r="L3488" i="7"/>
  <c r="K3488" i="7"/>
  <c r="J3488" i="7"/>
  <c r="I3488" i="7"/>
  <c r="H3488" i="7"/>
  <c r="H3485" i="7" s="1"/>
  <c r="H3484" i="7" s="1"/>
  <c r="G3488" i="7"/>
  <c r="F3488" i="7"/>
  <c r="M3487" i="7"/>
  <c r="L3487" i="7"/>
  <c r="K3487" i="7"/>
  <c r="J3487" i="7"/>
  <c r="I3487" i="7"/>
  <c r="E3487" i="7" s="1"/>
  <c r="H3487" i="7"/>
  <c r="G3487" i="7"/>
  <c r="M3486" i="7"/>
  <c r="L3486" i="7"/>
  <c r="K3486" i="7"/>
  <c r="J3486" i="7"/>
  <c r="I3486" i="7"/>
  <c r="H3486" i="7"/>
  <c r="G3486" i="7"/>
  <c r="E3486" i="7"/>
  <c r="I3483" i="7"/>
  <c r="F3483" i="7"/>
  <c r="E3482" i="7"/>
  <c r="H3481" i="7"/>
  <c r="G3481" i="7"/>
  <c r="H3480" i="7"/>
  <c r="G3480" i="7"/>
  <c r="F3480" i="7"/>
  <c r="E3479" i="7"/>
  <c r="M3477" i="7"/>
  <c r="F3476" i="7"/>
  <c r="E3475" i="7"/>
  <c r="E3474" i="7"/>
  <c r="M3473" i="7"/>
  <c r="L3473" i="7"/>
  <c r="K3473" i="7"/>
  <c r="J3473" i="7"/>
  <c r="I3473" i="7"/>
  <c r="H3473" i="7"/>
  <c r="G3473" i="7"/>
  <c r="F3473" i="7"/>
  <c r="E3473" i="7"/>
  <c r="E3472" i="7"/>
  <c r="E3471" i="7"/>
  <c r="M3470" i="7"/>
  <c r="M3469" i="7" s="1"/>
  <c r="L3470" i="7"/>
  <c r="L3469" i="7" s="1"/>
  <c r="K3470" i="7"/>
  <c r="J3470" i="7"/>
  <c r="J3469" i="7" s="1"/>
  <c r="I3470" i="7"/>
  <c r="H3470" i="7"/>
  <c r="H3469" i="7" s="1"/>
  <c r="G3470" i="7"/>
  <c r="F3470" i="7"/>
  <c r="F3469" i="7" s="1"/>
  <c r="K3469" i="7"/>
  <c r="I3469" i="7"/>
  <c r="E3468" i="7"/>
  <c r="E3467" i="7"/>
  <c r="E3466" i="7"/>
  <c r="M3465" i="7"/>
  <c r="L3465" i="7"/>
  <c r="K3465" i="7"/>
  <c r="J3465" i="7"/>
  <c r="I3465" i="7"/>
  <c r="H3465" i="7"/>
  <c r="G3465" i="7"/>
  <c r="F3465" i="7"/>
  <c r="E3465" i="7"/>
  <c r="E3464" i="7"/>
  <c r="E3463" i="7"/>
  <c r="E3462" i="7"/>
  <c r="E3461" i="7"/>
  <c r="M3460" i="7"/>
  <c r="M3459" i="7" s="1"/>
  <c r="M3458" i="7" s="1"/>
  <c r="L3460" i="7"/>
  <c r="L3459" i="7" s="1"/>
  <c r="L3458" i="7" s="1"/>
  <c r="K3460" i="7"/>
  <c r="J3460" i="7"/>
  <c r="I3460" i="7"/>
  <c r="H3460" i="7"/>
  <c r="H3459" i="7" s="1"/>
  <c r="G3460" i="7"/>
  <c r="F3460" i="7"/>
  <c r="K3459" i="7"/>
  <c r="J3459" i="7"/>
  <c r="I3459" i="7"/>
  <c r="F3459" i="7"/>
  <c r="J3458" i="7"/>
  <c r="I3458" i="7"/>
  <c r="H3458" i="7"/>
  <c r="E3457" i="7"/>
  <c r="E3456" i="7"/>
  <c r="E3455" i="7"/>
  <c r="E3454" i="7"/>
  <c r="E3453" i="7"/>
  <c r="E3452" i="7"/>
  <c r="E3451" i="7"/>
  <c r="E3450" i="7"/>
  <c r="E3449" i="7"/>
  <c r="E3448" i="7"/>
  <c r="E3447" i="7"/>
  <c r="E3446" i="7"/>
  <c r="M3445" i="7"/>
  <c r="L3445" i="7"/>
  <c r="K3445" i="7"/>
  <c r="J3445" i="7"/>
  <c r="I3445" i="7"/>
  <c r="H3445" i="7"/>
  <c r="E3445" i="7" s="1"/>
  <c r="G3445" i="7"/>
  <c r="F3445" i="7"/>
  <c r="E3444" i="7"/>
  <c r="E3443" i="7"/>
  <c r="E3442" i="7"/>
  <c r="E3441" i="7"/>
  <c r="E3440" i="7"/>
  <c r="E3439" i="7"/>
  <c r="E3438" i="7"/>
  <c r="E3437" i="7"/>
  <c r="E3436" i="7"/>
  <c r="E3435" i="7"/>
  <c r="E3434" i="7"/>
  <c r="M3433" i="7"/>
  <c r="L3433" i="7"/>
  <c r="K3433" i="7"/>
  <c r="J3433" i="7"/>
  <c r="J3432" i="7" s="1"/>
  <c r="I3433" i="7"/>
  <c r="H3433" i="7"/>
  <c r="G3433" i="7"/>
  <c r="F3433" i="7"/>
  <c r="E3433" i="7"/>
  <c r="M3432" i="7"/>
  <c r="L3432" i="7"/>
  <c r="K3432" i="7"/>
  <c r="I3432" i="7"/>
  <c r="H3432" i="7"/>
  <c r="G3432" i="7"/>
  <c r="F3432" i="7"/>
  <c r="E3432" i="7"/>
  <c r="E3431" i="7"/>
  <c r="E3430" i="7"/>
  <c r="E3429" i="7"/>
  <c r="E3428" i="7"/>
  <c r="E3427" i="7"/>
  <c r="E3426" i="7"/>
  <c r="E3425" i="7"/>
  <c r="E3424" i="7"/>
  <c r="E3423" i="7"/>
  <c r="M3422" i="7"/>
  <c r="L3422" i="7"/>
  <c r="K3422" i="7"/>
  <c r="J3422" i="7"/>
  <c r="I3422" i="7"/>
  <c r="E3422" i="7" s="1"/>
  <c r="H3422" i="7"/>
  <c r="G3422" i="7"/>
  <c r="F3422" i="7"/>
  <c r="E3421" i="7"/>
  <c r="E3420" i="7"/>
  <c r="M3419" i="7"/>
  <c r="L3419" i="7"/>
  <c r="K3419" i="7"/>
  <c r="J3419" i="7"/>
  <c r="I3419" i="7"/>
  <c r="H3419" i="7"/>
  <c r="H3414" i="7" s="1"/>
  <c r="G3419" i="7"/>
  <c r="F3419" i="7"/>
  <c r="F3414" i="7" s="1"/>
  <c r="E3419" i="7"/>
  <c r="E3418" i="7"/>
  <c r="E3417" i="7"/>
  <c r="E3416" i="7"/>
  <c r="M3415" i="7"/>
  <c r="M3414" i="7" s="1"/>
  <c r="L3415" i="7"/>
  <c r="K3415" i="7"/>
  <c r="J3415" i="7"/>
  <c r="I3415" i="7"/>
  <c r="E3415" i="7" s="1"/>
  <c r="H3415" i="7"/>
  <c r="G3415" i="7"/>
  <c r="F3415" i="7"/>
  <c r="L3414" i="7"/>
  <c r="K3414" i="7"/>
  <c r="J3414" i="7"/>
  <c r="I3414" i="7"/>
  <c r="G3414" i="7"/>
  <c r="E3413" i="7"/>
  <c r="E3412" i="7"/>
  <c r="E3411" i="7"/>
  <c r="E3410" i="7"/>
  <c r="E3409" i="7"/>
  <c r="E3408" i="7"/>
  <c r="E3407" i="7"/>
  <c r="E3406" i="7"/>
  <c r="E3405" i="7"/>
  <c r="M3404" i="7"/>
  <c r="L3404" i="7"/>
  <c r="K3404" i="7"/>
  <c r="J3404" i="7"/>
  <c r="I3404" i="7"/>
  <c r="H3404" i="7"/>
  <c r="E3404" i="7" s="1"/>
  <c r="G3404" i="7"/>
  <c r="F3404" i="7"/>
  <c r="E3403" i="7"/>
  <c r="E3402" i="7"/>
  <c r="E3401" i="7"/>
  <c r="E3400" i="7"/>
  <c r="E3399" i="7"/>
  <c r="M3398" i="7"/>
  <c r="M3397" i="7" s="1"/>
  <c r="L3398" i="7"/>
  <c r="L3397" i="7" s="1"/>
  <c r="K3398" i="7"/>
  <c r="K3397" i="7" s="1"/>
  <c r="J3398" i="7"/>
  <c r="J3397" i="7" s="1"/>
  <c r="I3398" i="7"/>
  <c r="E3398" i="7" s="1"/>
  <c r="H3398" i="7"/>
  <c r="G3398" i="7"/>
  <c r="F3398" i="7"/>
  <c r="I3397" i="7"/>
  <c r="H3397" i="7"/>
  <c r="G3397" i="7"/>
  <c r="F3397" i="7"/>
  <c r="E3397" i="7"/>
  <c r="E3396" i="7"/>
  <c r="E3395" i="7"/>
  <c r="M3394" i="7"/>
  <c r="L3394" i="7"/>
  <c r="L3391" i="7" s="1"/>
  <c r="K3394" i="7"/>
  <c r="K3391" i="7" s="1"/>
  <c r="J3394" i="7"/>
  <c r="I3394" i="7"/>
  <c r="H3394" i="7"/>
  <c r="G3394" i="7"/>
  <c r="E3394" i="7" s="1"/>
  <c r="F3394" i="7"/>
  <c r="E3393" i="7"/>
  <c r="M3392" i="7"/>
  <c r="M3391" i="7" s="1"/>
  <c r="L3392" i="7"/>
  <c r="K3392" i="7"/>
  <c r="J3392" i="7"/>
  <c r="J3391" i="7" s="1"/>
  <c r="I3392" i="7"/>
  <c r="I3391" i="7" s="1"/>
  <c r="H3392" i="7"/>
  <c r="H3391" i="7" s="1"/>
  <c r="G3392" i="7"/>
  <c r="F3392" i="7"/>
  <c r="F3391" i="7" s="1"/>
  <c r="E3390" i="7"/>
  <c r="M3389" i="7"/>
  <c r="L3389" i="7"/>
  <c r="L3477" i="7" s="1"/>
  <c r="K3389" i="7"/>
  <c r="K3477" i="7" s="1"/>
  <c r="J3389" i="7"/>
  <c r="I3389" i="7"/>
  <c r="H3389" i="7"/>
  <c r="H3477" i="7" s="1"/>
  <c r="G3389" i="7"/>
  <c r="E3389" i="7"/>
  <c r="M3388" i="7"/>
  <c r="M3478" i="7" s="1"/>
  <c r="L3388" i="7"/>
  <c r="K3388" i="7"/>
  <c r="J3388" i="7"/>
  <c r="J3478" i="7" s="1"/>
  <c r="E3387" i="7"/>
  <c r="E3386" i="7"/>
  <c r="E3385" i="7"/>
  <c r="E3384" i="7"/>
  <c r="E3383" i="7"/>
  <c r="M3382" i="7"/>
  <c r="L3382" i="7"/>
  <c r="L3481" i="7" s="1"/>
  <c r="L3480" i="7" s="1"/>
  <c r="K3382" i="7"/>
  <c r="J3382" i="7"/>
  <c r="I3382" i="7"/>
  <c r="H3382" i="7"/>
  <c r="G3382" i="7"/>
  <c r="E3381" i="7"/>
  <c r="L3380" i="7"/>
  <c r="L3379" i="7" s="1"/>
  <c r="K3380" i="7"/>
  <c r="K3379" i="7" s="1"/>
  <c r="F3380" i="7"/>
  <c r="F3379" i="7" s="1"/>
  <c r="E3378" i="7"/>
  <c r="M3377" i="7"/>
  <c r="L3377" i="7"/>
  <c r="K3377" i="7"/>
  <c r="J3377" i="7"/>
  <c r="I3377" i="7"/>
  <c r="H3377" i="7"/>
  <c r="G3377" i="7"/>
  <c r="F3377" i="7"/>
  <c r="E3377" i="7"/>
  <c r="E3376" i="7"/>
  <c r="E3375" i="7"/>
  <c r="E3374" i="7"/>
  <c r="M3373" i="7"/>
  <c r="L3373" i="7"/>
  <c r="K3373" i="7"/>
  <c r="J3373" i="7"/>
  <c r="I3373" i="7"/>
  <c r="H3373" i="7"/>
  <c r="G3373" i="7"/>
  <c r="F3373" i="7"/>
  <c r="E3372" i="7"/>
  <c r="E3371" i="7"/>
  <c r="E3370" i="7"/>
  <c r="E3369" i="7"/>
  <c r="M3368" i="7"/>
  <c r="L3368" i="7"/>
  <c r="K3368" i="7"/>
  <c r="J3368" i="7"/>
  <c r="I3368" i="7"/>
  <c r="H3368" i="7"/>
  <c r="G3368" i="7"/>
  <c r="F3368" i="7"/>
  <c r="E3368" i="7"/>
  <c r="E3367" i="7"/>
  <c r="E3366" i="7"/>
  <c r="F3363" i="7"/>
  <c r="E3362" i="7"/>
  <c r="M3361" i="7"/>
  <c r="L3361" i="7"/>
  <c r="K3361" i="7"/>
  <c r="J3361" i="7"/>
  <c r="M3360" i="7"/>
  <c r="L3360" i="7"/>
  <c r="L3358" i="7" s="1"/>
  <c r="K3360" i="7"/>
  <c r="J3360" i="7"/>
  <c r="J3358" i="7" s="1"/>
  <c r="I3360" i="7"/>
  <c r="H3360" i="7"/>
  <c r="E3360" i="7" s="1"/>
  <c r="G3360" i="7"/>
  <c r="E3359" i="7"/>
  <c r="M3358" i="7"/>
  <c r="K3358" i="7"/>
  <c r="I3358" i="7"/>
  <c r="G3358" i="7"/>
  <c r="F3358" i="7"/>
  <c r="F3356" i="7"/>
  <c r="E3355" i="7"/>
  <c r="E3354" i="7"/>
  <c r="E3353" i="7"/>
  <c r="E3352" i="7"/>
  <c r="M3351" i="7"/>
  <c r="L3351" i="7"/>
  <c r="K3351" i="7"/>
  <c r="J3351" i="7"/>
  <c r="I3351" i="7"/>
  <c r="H3351" i="7"/>
  <c r="G3351" i="7"/>
  <c r="F3351" i="7"/>
  <c r="F3285" i="7" s="1"/>
  <c r="F3284" i="7" s="1"/>
  <c r="E3351" i="7"/>
  <c r="E3350" i="7"/>
  <c r="E3349" i="7"/>
  <c r="M3348" i="7"/>
  <c r="L3348" i="7"/>
  <c r="K3348" i="7"/>
  <c r="J3348" i="7"/>
  <c r="I3348" i="7"/>
  <c r="H3348" i="7"/>
  <c r="G3348" i="7"/>
  <c r="F3348" i="7"/>
  <c r="E3347" i="7"/>
  <c r="J3346" i="7"/>
  <c r="E3346" i="7"/>
  <c r="M3345" i="7"/>
  <c r="L3345" i="7"/>
  <c r="K3345" i="7"/>
  <c r="J3345" i="7"/>
  <c r="I3345" i="7"/>
  <c r="H3345" i="7"/>
  <c r="G3345" i="7"/>
  <c r="F3345" i="7"/>
  <c r="E3345" i="7"/>
  <c r="E3344" i="7"/>
  <c r="E3343" i="7"/>
  <c r="M3342" i="7"/>
  <c r="L3342" i="7"/>
  <c r="K3342" i="7"/>
  <c r="J3342" i="7"/>
  <c r="I3342" i="7"/>
  <c r="H3342" i="7"/>
  <c r="G3342" i="7"/>
  <c r="F3342" i="7"/>
  <c r="E3341" i="7"/>
  <c r="E3340" i="7"/>
  <c r="E3339" i="7"/>
  <c r="M3338" i="7"/>
  <c r="L3338" i="7"/>
  <c r="K3338" i="7"/>
  <c r="K3337" i="7" s="1"/>
  <c r="J3338" i="7"/>
  <c r="I3338" i="7"/>
  <c r="H3338" i="7"/>
  <c r="G3338" i="7"/>
  <c r="F3338" i="7"/>
  <c r="J3337" i="7"/>
  <c r="H3337" i="7"/>
  <c r="F3337" i="7"/>
  <c r="E3336" i="7"/>
  <c r="E3335" i="7"/>
  <c r="E3334" i="7"/>
  <c r="M3333" i="7"/>
  <c r="L3333" i="7"/>
  <c r="K3333" i="7"/>
  <c r="J3333" i="7"/>
  <c r="J3327" i="7" s="1"/>
  <c r="I3333" i="7"/>
  <c r="H3333" i="7"/>
  <c r="G3333" i="7"/>
  <c r="E3333" i="7" s="1"/>
  <c r="E3332" i="7"/>
  <c r="E3331" i="7"/>
  <c r="E3330" i="7"/>
  <c r="E3329" i="7"/>
  <c r="M3328" i="7"/>
  <c r="L3328" i="7"/>
  <c r="K3328" i="7"/>
  <c r="K3327" i="7" s="1"/>
  <c r="J3328" i="7"/>
  <c r="J2868" i="7" s="1"/>
  <c r="I3328" i="7"/>
  <c r="I3327" i="7" s="1"/>
  <c r="H3328" i="7"/>
  <c r="G3328" i="7"/>
  <c r="E3328" i="7"/>
  <c r="F3327" i="7"/>
  <c r="E3326" i="7"/>
  <c r="E3325" i="7"/>
  <c r="E3324" i="7"/>
  <c r="M3323" i="7"/>
  <c r="L3323" i="7"/>
  <c r="K3323" i="7"/>
  <c r="K3321" i="7" s="1"/>
  <c r="K3320" i="7" s="1"/>
  <c r="J3323" i="7"/>
  <c r="J3321" i="7" s="1"/>
  <c r="J3320" i="7" s="1"/>
  <c r="I3323" i="7"/>
  <c r="H3323" i="7"/>
  <c r="G3323" i="7"/>
  <c r="E3323" i="7"/>
  <c r="M3322" i="7"/>
  <c r="M3321" i="7" s="1"/>
  <c r="M3320" i="7" s="1"/>
  <c r="L3322" i="7"/>
  <c r="L3321" i="7" s="1"/>
  <c r="L3320" i="7" s="1"/>
  <c r="K3322" i="7"/>
  <c r="J3322" i="7"/>
  <c r="I3322" i="7"/>
  <c r="E3322" i="7" s="1"/>
  <c r="H3322" i="7"/>
  <c r="G3322" i="7"/>
  <c r="I3321" i="7"/>
  <c r="I3320" i="7" s="1"/>
  <c r="H3321" i="7"/>
  <c r="H3320" i="7" s="1"/>
  <c r="G3321" i="7"/>
  <c r="F3321" i="7"/>
  <c r="F3320" i="7"/>
  <c r="E3319" i="7"/>
  <c r="E3318" i="7"/>
  <c r="M3317" i="7"/>
  <c r="L3317" i="7"/>
  <c r="K3317" i="7"/>
  <c r="K3314" i="7" s="1"/>
  <c r="J3317" i="7"/>
  <c r="J3314" i="7" s="1"/>
  <c r="I3317" i="7"/>
  <c r="H3317" i="7"/>
  <c r="G3317" i="7"/>
  <c r="F3317" i="7"/>
  <c r="E3317" i="7"/>
  <c r="E3316" i="7"/>
  <c r="M3315" i="7"/>
  <c r="M3314" i="7" s="1"/>
  <c r="L3315" i="7"/>
  <c r="L3314" i="7" s="1"/>
  <c r="K3315" i="7"/>
  <c r="J3315" i="7"/>
  <c r="I3315" i="7"/>
  <c r="H3315" i="7"/>
  <c r="G3315" i="7"/>
  <c r="G3314" i="7" s="1"/>
  <c r="F3315" i="7"/>
  <c r="F3314" i="7" s="1"/>
  <c r="E3315" i="7"/>
  <c r="I3314" i="7"/>
  <c r="E3313" i="7"/>
  <c r="E3312" i="7"/>
  <c r="E3311" i="7"/>
  <c r="E3310" i="7"/>
  <c r="E3309" i="7"/>
  <c r="E3308" i="7"/>
  <c r="E3307" i="7"/>
  <c r="E3306" i="7"/>
  <c r="E3305" i="7"/>
  <c r="E3304" i="7"/>
  <c r="E3303" i="7"/>
  <c r="M3302" i="7"/>
  <c r="M3301" i="7" s="1"/>
  <c r="L3302" i="7"/>
  <c r="K3302" i="7"/>
  <c r="K3301" i="7" s="1"/>
  <c r="J3302" i="7"/>
  <c r="J3301" i="7" s="1"/>
  <c r="I3302" i="7"/>
  <c r="I3301" i="7" s="1"/>
  <c r="H3302" i="7"/>
  <c r="G3302" i="7"/>
  <c r="E3302" i="7" s="1"/>
  <c r="F3302" i="7"/>
  <c r="L3301" i="7"/>
  <c r="H3301" i="7"/>
  <c r="G3301" i="7"/>
  <c r="F3301" i="7"/>
  <c r="F3287" i="7" s="1"/>
  <c r="F3286" i="7" s="1"/>
  <c r="E3301" i="7"/>
  <c r="E3300" i="7"/>
  <c r="M3299" i="7"/>
  <c r="L3299" i="7"/>
  <c r="K3299" i="7"/>
  <c r="J3299" i="7"/>
  <c r="I3299" i="7"/>
  <c r="E3299" i="7" s="1"/>
  <c r="H3299" i="7"/>
  <c r="G3299" i="7"/>
  <c r="F3299" i="7"/>
  <c r="E3298" i="7"/>
  <c r="E3297" i="7"/>
  <c r="E3296" i="7"/>
  <c r="M3295" i="7"/>
  <c r="L3295" i="7"/>
  <c r="K3295" i="7"/>
  <c r="J3295" i="7"/>
  <c r="I3295" i="7"/>
  <c r="E3295" i="7" s="1"/>
  <c r="H3295" i="7"/>
  <c r="G3295" i="7"/>
  <c r="F3295" i="7"/>
  <c r="E3294" i="7"/>
  <c r="E3293" i="7"/>
  <c r="E3292" i="7"/>
  <c r="E3291" i="7"/>
  <c r="M3290" i="7"/>
  <c r="L3290" i="7"/>
  <c r="K3290" i="7"/>
  <c r="J3290" i="7"/>
  <c r="I3290" i="7"/>
  <c r="H3290" i="7"/>
  <c r="G3290" i="7"/>
  <c r="E3290" i="7" s="1"/>
  <c r="F3290" i="7"/>
  <c r="M3289" i="7"/>
  <c r="L3289" i="7"/>
  <c r="K3289" i="7"/>
  <c r="J3289" i="7"/>
  <c r="E3289" i="7" s="1"/>
  <c r="I3289" i="7"/>
  <c r="H3289" i="7"/>
  <c r="G3289" i="7"/>
  <c r="M3288" i="7"/>
  <c r="L3288" i="7"/>
  <c r="K3288" i="7"/>
  <c r="J3288" i="7"/>
  <c r="I3288" i="7"/>
  <c r="H3288" i="7"/>
  <c r="G3288" i="7"/>
  <c r="G2826" i="7" s="1"/>
  <c r="E3288" i="7"/>
  <c r="E3283" i="7"/>
  <c r="E3282" i="7"/>
  <c r="I3281" i="7"/>
  <c r="I3217" i="7" s="1"/>
  <c r="I3152" i="7" s="1"/>
  <c r="H3281" i="7"/>
  <c r="F3281" i="7"/>
  <c r="E3280" i="7"/>
  <c r="M3279" i="7"/>
  <c r="L3279" i="7"/>
  <c r="K3279" i="7"/>
  <c r="J3279" i="7"/>
  <c r="I3279" i="7"/>
  <c r="H3279" i="7"/>
  <c r="G3279" i="7"/>
  <c r="F3279" i="7"/>
  <c r="E3279" i="7"/>
  <c r="E3278" i="7"/>
  <c r="M3277" i="7"/>
  <c r="M3276" i="7" s="1"/>
  <c r="L3277" i="7"/>
  <c r="L3276" i="7" s="1"/>
  <c r="K3277" i="7"/>
  <c r="K3276" i="7" s="1"/>
  <c r="J3277" i="7"/>
  <c r="J3276" i="7" s="1"/>
  <c r="E3276" i="7" s="1"/>
  <c r="I3277" i="7"/>
  <c r="H3277" i="7"/>
  <c r="H3276" i="7" s="1"/>
  <c r="G3277" i="7"/>
  <c r="F3277" i="7"/>
  <c r="I3276" i="7"/>
  <c r="G3276" i="7"/>
  <c r="F3276" i="7"/>
  <c r="E3275" i="7"/>
  <c r="E3274" i="7"/>
  <c r="M3273" i="7"/>
  <c r="L3273" i="7"/>
  <c r="K3273" i="7"/>
  <c r="J3273" i="7"/>
  <c r="I3273" i="7"/>
  <c r="H3273" i="7"/>
  <c r="G3273" i="7"/>
  <c r="F3273" i="7"/>
  <c r="E3273" i="7"/>
  <c r="E3272" i="7"/>
  <c r="E3271" i="7"/>
  <c r="E3270" i="7"/>
  <c r="M3269" i="7"/>
  <c r="L3269" i="7"/>
  <c r="K3269" i="7"/>
  <c r="K3268" i="7" s="1"/>
  <c r="J3269" i="7"/>
  <c r="J3268" i="7" s="1"/>
  <c r="I3269" i="7"/>
  <c r="I3268" i="7" s="1"/>
  <c r="H3269" i="7"/>
  <c r="H3268" i="7" s="1"/>
  <c r="G3269" i="7"/>
  <c r="E3269" i="7" s="1"/>
  <c r="F3269" i="7"/>
  <c r="F3268" i="7"/>
  <c r="E3267" i="7"/>
  <c r="E3266" i="7"/>
  <c r="E3265" i="7"/>
  <c r="E3264" i="7"/>
  <c r="E3263" i="7"/>
  <c r="E3262" i="7"/>
  <c r="E3261" i="7"/>
  <c r="M3260" i="7"/>
  <c r="M2869" i="7" s="1"/>
  <c r="L3260" i="7"/>
  <c r="K3260" i="7"/>
  <c r="J3260" i="7"/>
  <c r="I3260" i="7"/>
  <c r="H3260" i="7"/>
  <c r="H2869" i="7" s="1"/>
  <c r="G3260" i="7"/>
  <c r="E3259" i="7"/>
  <c r="M3258" i="7"/>
  <c r="L3258" i="7"/>
  <c r="J3258" i="7"/>
  <c r="I3258" i="7"/>
  <c r="H3258" i="7"/>
  <c r="G3258" i="7"/>
  <c r="E3258" i="7" s="1"/>
  <c r="F3258" i="7"/>
  <c r="E3257" i="7"/>
  <c r="E3256" i="7"/>
  <c r="E3255" i="7"/>
  <c r="E3254" i="7"/>
  <c r="E3253" i="7"/>
  <c r="M3252" i="7"/>
  <c r="M3251" i="7" s="1"/>
  <c r="L3252" i="7"/>
  <c r="L3251" i="7" s="1"/>
  <c r="K3252" i="7"/>
  <c r="K3251" i="7" s="1"/>
  <c r="J3252" i="7"/>
  <c r="I3252" i="7"/>
  <c r="I3251" i="7" s="1"/>
  <c r="H3252" i="7"/>
  <c r="H3251" i="7" s="1"/>
  <c r="G3252" i="7"/>
  <c r="F3252" i="7"/>
  <c r="E3252" i="7"/>
  <c r="J3251" i="7"/>
  <c r="G3251" i="7"/>
  <c r="F3251" i="7"/>
  <c r="E3251" i="7"/>
  <c r="E3250" i="7"/>
  <c r="E3249" i="7"/>
  <c r="M3248" i="7"/>
  <c r="L3248" i="7"/>
  <c r="K3248" i="7"/>
  <c r="J3248" i="7"/>
  <c r="I3248" i="7"/>
  <c r="I3245" i="7" s="1"/>
  <c r="I3219" i="7" s="1"/>
  <c r="I3218" i="7" s="1"/>
  <c r="H3248" i="7"/>
  <c r="G3248" i="7"/>
  <c r="F3248" i="7"/>
  <c r="E3248" i="7"/>
  <c r="E3247" i="7"/>
  <c r="M3246" i="7"/>
  <c r="L3246" i="7"/>
  <c r="K3246" i="7"/>
  <c r="J3246" i="7"/>
  <c r="I3246" i="7"/>
  <c r="H3246" i="7"/>
  <c r="H3245" i="7" s="1"/>
  <c r="G3246" i="7"/>
  <c r="G3245" i="7" s="1"/>
  <c r="F3246" i="7"/>
  <c r="F3245" i="7" s="1"/>
  <c r="M3245" i="7"/>
  <c r="L3245" i="7"/>
  <c r="K3245" i="7"/>
  <c r="E3244" i="7"/>
  <c r="E3243" i="7"/>
  <c r="E3242" i="7"/>
  <c r="E3241" i="7"/>
  <c r="E3240" i="7"/>
  <c r="E3239" i="7"/>
  <c r="E3238" i="7"/>
  <c r="E3237" i="7"/>
  <c r="E3236" i="7"/>
  <c r="E3235" i="7"/>
  <c r="M3234" i="7"/>
  <c r="L3234" i="7"/>
  <c r="K3234" i="7"/>
  <c r="K3233" i="7" s="1"/>
  <c r="J3234" i="7"/>
  <c r="I3234" i="7"/>
  <c r="H3234" i="7"/>
  <c r="G3234" i="7"/>
  <c r="E3234" i="7" s="1"/>
  <c r="F3234" i="7"/>
  <c r="F3233" i="7" s="1"/>
  <c r="M3233" i="7"/>
  <c r="L3233" i="7"/>
  <c r="J3233" i="7"/>
  <c r="I3233" i="7"/>
  <c r="H3233" i="7"/>
  <c r="G3233" i="7"/>
  <c r="E3233" i="7"/>
  <c r="E3232" i="7"/>
  <c r="M3231" i="7"/>
  <c r="L3231" i="7"/>
  <c r="K3231" i="7"/>
  <c r="J3231" i="7"/>
  <c r="I3231" i="7"/>
  <c r="H3231" i="7"/>
  <c r="G3231" i="7"/>
  <c r="F3231" i="7"/>
  <c r="E3231" i="7"/>
  <c r="E3230" i="7"/>
  <c r="E3229" i="7"/>
  <c r="E3228" i="7"/>
  <c r="M3227" i="7"/>
  <c r="L3227" i="7"/>
  <c r="K3227" i="7"/>
  <c r="J3227" i="7"/>
  <c r="I3227" i="7"/>
  <c r="H3227" i="7"/>
  <c r="G3227" i="7"/>
  <c r="F3227" i="7"/>
  <c r="E3227" i="7"/>
  <c r="E3226" i="7"/>
  <c r="E3225" i="7"/>
  <c r="E3224" i="7"/>
  <c r="E3223" i="7"/>
  <c r="M3222" i="7"/>
  <c r="L3222" i="7"/>
  <c r="K3222" i="7"/>
  <c r="J3222" i="7"/>
  <c r="I3222" i="7"/>
  <c r="H3222" i="7"/>
  <c r="G3222" i="7"/>
  <c r="F3222" i="7"/>
  <c r="E3222" i="7"/>
  <c r="I3221" i="7"/>
  <c r="H3221" i="7"/>
  <c r="G3221" i="7"/>
  <c r="M3220" i="7"/>
  <c r="L3220" i="7"/>
  <c r="K3220" i="7"/>
  <c r="J3220" i="7"/>
  <c r="I3220" i="7"/>
  <c r="H3220" i="7"/>
  <c r="G3220" i="7"/>
  <c r="F3217" i="7"/>
  <c r="E3216" i="7"/>
  <c r="G3215" i="7"/>
  <c r="G3153" i="7" s="1"/>
  <c r="E3214" i="7"/>
  <c r="E3213" i="7"/>
  <c r="M3212" i="7"/>
  <c r="L3212" i="7"/>
  <c r="K3212" i="7"/>
  <c r="J3212" i="7"/>
  <c r="I3212" i="7"/>
  <c r="E3212" i="7" s="1"/>
  <c r="H3212" i="7"/>
  <c r="G3212" i="7"/>
  <c r="F3212" i="7"/>
  <c r="E3211" i="7"/>
  <c r="E3210" i="7"/>
  <c r="M3209" i="7"/>
  <c r="L3209" i="7"/>
  <c r="K3209" i="7"/>
  <c r="J3209" i="7"/>
  <c r="I3209" i="7"/>
  <c r="H3209" i="7"/>
  <c r="G3209" i="7"/>
  <c r="F3209" i="7"/>
  <c r="E3208" i="7"/>
  <c r="E3207" i="7"/>
  <c r="E3206" i="7"/>
  <c r="M3205" i="7"/>
  <c r="M3204" i="7" s="1"/>
  <c r="L3205" i="7"/>
  <c r="L3204" i="7" s="1"/>
  <c r="K3205" i="7"/>
  <c r="J3205" i="7"/>
  <c r="I3205" i="7"/>
  <c r="H3205" i="7"/>
  <c r="G3205" i="7"/>
  <c r="F3205" i="7"/>
  <c r="E3205" i="7"/>
  <c r="K3204" i="7"/>
  <c r="J3204" i="7"/>
  <c r="I3204" i="7"/>
  <c r="H3204" i="7"/>
  <c r="E3203" i="7"/>
  <c r="E3202" i="7"/>
  <c r="E3201" i="7"/>
  <c r="E3200" i="7"/>
  <c r="E3199" i="7"/>
  <c r="E3198" i="7"/>
  <c r="E3197" i="7"/>
  <c r="E3196" i="7"/>
  <c r="E3195" i="7"/>
  <c r="M3194" i="7"/>
  <c r="L3194" i="7"/>
  <c r="K3194" i="7"/>
  <c r="J3194" i="7"/>
  <c r="I3194" i="7"/>
  <c r="H3194" i="7"/>
  <c r="G3194" i="7"/>
  <c r="E3194" i="7" s="1"/>
  <c r="F3194" i="7"/>
  <c r="E3193" i="7"/>
  <c r="E3192" i="7"/>
  <c r="E3191" i="7"/>
  <c r="E3190" i="7"/>
  <c r="E3189" i="7"/>
  <c r="M3188" i="7"/>
  <c r="M3187" i="7" s="1"/>
  <c r="L3188" i="7"/>
  <c r="K3188" i="7"/>
  <c r="J3188" i="7"/>
  <c r="I3188" i="7"/>
  <c r="H3188" i="7"/>
  <c r="H3187" i="7" s="1"/>
  <c r="G3188" i="7"/>
  <c r="G3187" i="7" s="1"/>
  <c r="F3188" i="7"/>
  <c r="E3188" i="7"/>
  <c r="L3187" i="7"/>
  <c r="K3187" i="7"/>
  <c r="J3187" i="7"/>
  <c r="I3187" i="7"/>
  <c r="F3187" i="7"/>
  <c r="E3186" i="7"/>
  <c r="E3185" i="7"/>
  <c r="M3184" i="7"/>
  <c r="L3184" i="7"/>
  <c r="K3184" i="7"/>
  <c r="J3184" i="7"/>
  <c r="I3184" i="7"/>
  <c r="H3184" i="7"/>
  <c r="G3184" i="7"/>
  <c r="F3184" i="7"/>
  <c r="E3184" i="7"/>
  <c r="E3183" i="7"/>
  <c r="M3182" i="7"/>
  <c r="M3181" i="7" s="1"/>
  <c r="L3182" i="7"/>
  <c r="L3181" i="7" s="1"/>
  <c r="K3182" i="7"/>
  <c r="J3182" i="7"/>
  <c r="I3182" i="7"/>
  <c r="I3181" i="7" s="1"/>
  <c r="H3182" i="7"/>
  <c r="G3182" i="7"/>
  <c r="F3182" i="7"/>
  <c r="K3181" i="7"/>
  <c r="J3181" i="7"/>
  <c r="H3181" i="7"/>
  <c r="G3181" i="7"/>
  <c r="F3181" i="7"/>
  <c r="E3181" i="7"/>
  <c r="E3180" i="7"/>
  <c r="E3179" i="7"/>
  <c r="E3178" i="7"/>
  <c r="E3177" i="7"/>
  <c r="E3176" i="7"/>
  <c r="E3175" i="7"/>
  <c r="E3174" i="7"/>
  <c r="E3173" i="7"/>
  <c r="E3172" i="7"/>
  <c r="E3171" i="7"/>
  <c r="M3170" i="7"/>
  <c r="L3170" i="7"/>
  <c r="L3169" i="7" s="1"/>
  <c r="K3170" i="7"/>
  <c r="K3169" i="7" s="1"/>
  <c r="J3170" i="7"/>
  <c r="I3170" i="7"/>
  <c r="I3169" i="7" s="1"/>
  <c r="H3170" i="7"/>
  <c r="H3169" i="7" s="1"/>
  <c r="G3170" i="7"/>
  <c r="G3169" i="7" s="1"/>
  <c r="F3170" i="7"/>
  <c r="F3169" i="7" s="1"/>
  <c r="M3169" i="7"/>
  <c r="E3168" i="7"/>
  <c r="M3167" i="7"/>
  <c r="L3167" i="7"/>
  <c r="K3167" i="7"/>
  <c r="J3167" i="7"/>
  <c r="I3167" i="7"/>
  <c r="E3167" i="7" s="1"/>
  <c r="H3167" i="7"/>
  <c r="G3167" i="7"/>
  <c r="F3167" i="7"/>
  <c r="E3166" i="7"/>
  <c r="E3165" i="7"/>
  <c r="E3164" i="7"/>
  <c r="M3163" i="7"/>
  <c r="L3163" i="7"/>
  <c r="K3163" i="7"/>
  <c r="J3163" i="7"/>
  <c r="I3163" i="7"/>
  <c r="H3163" i="7"/>
  <c r="G3163" i="7"/>
  <c r="F3163" i="7"/>
  <c r="E3163" i="7"/>
  <c r="E3162" i="7"/>
  <c r="E3161" i="7"/>
  <c r="E3160" i="7"/>
  <c r="E3159" i="7"/>
  <c r="M3158" i="7"/>
  <c r="L3158" i="7"/>
  <c r="K3158" i="7"/>
  <c r="J3158" i="7"/>
  <c r="I3158" i="7"/>
  <c r="H3158" i="7"/>
  <c r="G3158" i="7"/>
  <c r="F3158" i="7"/>
  <c r="E3158" i="7"/>
  <c r="M3157" i="7"/>
  <c r="M3155" i="7" s="1"/>
  <c r="M3154" i="7" s="1"/>
  <c r="L3157" i="7"/>
  <c r="K3157" i="7"/>
  <c r="J3157" i="7"/>
  <c r="I3157" i="7"/>
  <c r="I3215" i="7" s="1"/>
  <c r="H3157" i="7"/>
  <c r="G3157" i="7"/>
  <c r="E3156" i="7"/>
  <c r="I3153" i="7"/>
  <c r="F3153" i="7"/>
  <c r="F3152" i="7" s="1"/>
  <c r="E3151" i="7"/>
  <c r="E3150" i="7"/>
  <c r="E3149" i="7"/>
  <c r="E3148" i="7"/>
  <c r="E3147" i="7"/>
  <c r="E3146" i="7"/>
  <c r="M3145" i="7"/>
  <c r="L3145" i="7"/>
  <c r="K3145" i="7"/>
  <c r="J3145" i="7"/>
  <c r="I3145" i="7"/>
  <c r="H3145" i="7"/>
  <c r="G3145" i="7"/>
  <c r="F3145" i="7"/>
  <c r="E3145" i="7"/>
  <c r="E3144" i="7"/>
  <c r="E3143" i="7"/>
  <c r="M3142" i="7"/>
  <c r="M3137" i="7" s="1"/>
  <c r="L3142" i="7"/>
  <c r="K3142" i="7"/>
  <c r="J3142" i="7"/>
  <c r="J3137" i="7" s="1"/>
  <c r="I3142" i="7"/>
  <c r="H3142" i="7"/>
  <c r="G3142" i="7"/>
  <c r="F3142" i="7"/>
  <c r="E3141" i="7"/>
  <c r="E3140" i="7"/>
  <c r="E3139" i="7"/>
  <c r="M3138" i="7"/>
  <c r="L3138" i="7"/>
  <c r="K3138" i="7"/>
  <c r="K3137" i="7" s="1"/>
  <c r="J3138" i="7"/>
  <c r="I3138" i="7"/>
  <c r="I3137" i="7" s="1"/>
  <c r="H3138" i="7"/>
  <c r="G3138" i="7"/>
  <c r="F3138" i="7"/>
  <c r="H3137" i="7"/>
  <c r="G3137" i="7"/>
  <c r="E3136" i="7"/>
  <c r="E3135" i="7"/>
  <c r="E3134" i="7"/>
  <c r="E3133" i="7"/>
  <c r="E3132" i="7"/>
  <c r="E3131" i="7"/>
  <c r="E3130" i="7"/>
  <c r="E3129" i="7"/>
  <c r="E3128" i="7"/>
  <c r="M3127" i="7"/>
  <c r="L3127" i="7"/>
  <c r="K3127" i="7"/>
  <c r="J3127" i="7"/>
  <c r="I3127" i="7"/>
  <c r="H3127" i="7"/>
  <c r="G3127" i="7"/>
  <c r="E3127" i="7" s="1"/>
  <c r="F3127" i="7"/>
  <c r="E3126" i="7"/>
  <c r="E3125" i="7"/>
  <c r="E3124" i="7"/>
  <c r="E3123" i="7"/>
  <c r="E3122" i="7"/>
  <c r="M3121" i="7"/>
  <c r="M3120" i="7" s="1"/>
  <c r="L3121" i="7"/>
  <c r="K3121" i="7"/>
  <c r="J3121" i="7"/>
  <c r="I3121" i="7"/>
  <c r="H3121" i="7"/>
  <c r="H3120" i="7" s="1"/>
  <c r="G3121" i="7"/>
  <c r="F3121" i="7"/>
  <c r="L3120" i="7"/>
  <c r="K3120" i="7"/>
  <c r="J3120" i="7"/>
  <c r="I3120" i="7"/>
  <c r="F3120" i="7"/>
  <c r="E3119" i="7"/>
  <c r="E3118" i="7"/>
  <c r="M3117" i="7"/>
  <c r="L3117" i="7"/>
  <c r="K3117" i="7"/>
  <c r="J3117" i="7"/>
  <c r="I3117" i="7"/>
  <c r="I3114" i="7" s="1"/>
  <c r="H3117" i="7"/>
  <c r="G3117" i="7"/>
  <c r="F3117" i="7"/>
  <c r="E3116" i="7"/>
  <c r="M3115" i="7"/>
  <c r="M3114" i="7" s="1"/>
  <c r="L3115" i="7"/>
  <c r="K3115" i="7"/>
  <c r="K3114" i="7" s="1"/>
  <c r="J3115" i="7"/>
  <c r="I3115" i="7"/>
  <c r="H3115" i="7"/>
  <c r="G3115" i="7"/>
  <c r="F3115" i="7"/>
  <c r="F3114" i="7" s="1"/>
  <c r="E3115" i="7"/>
  <c r="L3114" i="7"/>
  <c r="J3114" i="7"/>
  <c r="G3114" i="7"/>
  <c r="E3113" i="7"/>
  <c r="E3112" i="7"/>
  <c r="E3111" i="7"/>
  <c r="E3110" i="7"/>
  <c r="E3109" i="7"/>
  <c r="E3108" i="7"/>
  <c r="E3107" i="7"/>
  <c r="E3106" i="7"/>
  <c r="E3105" i="7"/>
  <c r="E3104" i="7"/>
  <c r="M3103" i="7"/>
  <c r="L3103" i="7"/>
  <c r="L3102" i="7" s="1"/>
  <c r="K3103" i="7"/>
  <c r="K3102" i="7" s="1"/>
  <c r="J3103" i="7"/>
  <c r="J3102" i="7" s="1"/>
  <c r="I3103" i="7"/>
  <c r="I3102" i="7" s="1"/>
  <c r="H3103" i="7"/>
  <c r="H3102" i="7" s="1"/>
  <c r="G3103" i="7"/>
  <c r="E3103" i="7" s="1"/>
  <c r="F3103" i="7"/>
  <c r="M3102" i="7"/>
  <c r="F3102" i="7"/>
  <c r="E3101" i="7"/>
  <c r="M3100" i="7"/>
  <c r="L3100" i="7"/>
  <c r="K3100" i="7"/>
  <c r="J3100" i="7"/>
  <c r="I3100" i="7"/>
  <c r="H3100" i="7"/>
  <c r="G3100" i="7"/>
  <c r="F3100" i="7"/>
  <c r="E3100" i="7"/>
  <c r="E3099" i="7"/>
  <c r="E3098" i="7"/>
  <c r="E3097" i="7"/>
  <c r="M3096" i="7"/>
  <c r="L3096" i="7"/>
  <c r="K3096" i="7"/>
  <c r="J3096" i="7"/>
  <c r="I3096" i="7"/>
  <c r="H3096" i="7"/>
  <c r="G3096" i="7"/>
  <c r="F3096" i="7"/>
  <c r="E3096" i="7"/>
  <c r="E3095" i="7"/>
  <c r="E3094" i="7"/>
  <c r="E3093" i="7"/>
  <c r="E3092" i="7"/>
  <c r="M3091" i="7"/>
  <c r="L3091" i="7"/>
  <c r="K3091" i="7"/>
  <c r="J3091" i="7"/>
  <c r="I3091" i="7"/>
  <c r="H3091" i="7"/>
  <c r="G3091" i="7"/>
  <c r="F3091" i="7"/>
  <c r="E3091" i="7"/>
  <c r="E3090" i="7"/>
  <c r="E3089" i="7"/>
  <c r="M3086" i="7"/>
  <c r="L3086" i="7"/>
  <c r="K3086" i="7"/>
  <c r="J3086" i="7"/>
  <c r="E3086" i="7" s="1"/>
  <c r="I3086" i="7"/>
  <c r="H3086" i="7"/>
  <c r="G3086" i="7"/>
  <c r="F3086" i="7"/>
  <c r="E3085" i="7"/>
  <c r="M3084" i="7"/>
  <c r="L3084" i="7"/>
  <c r="K3084" i="7"/>
  <c r="J3084" i="7"/>
  <c r="I3084" i="7"/>
  <c r="H3084" i="7"/>
  <c r="G3084" i="7"/>
  <c r="E3084" i="7" s="1"/>
  <c r="F3084" i="7"/>
  <c r="E3083" i="7"/>
  <c r="E3082" i="7"/>
  <c r="M3081" i="7"/>
  <c r="L3081" i="7"/>
  <c r="K3081" i="7"/>
  <c r="J3081" i="7"/>
  <c r="I3081" i="7"/>
  <c r="H3081" i="7"/>
  <c r="G3081" i="7"/>
  <c r="F3081" i="7"/>
  <c r="F3076" i="7" s="1"/>
  <c r="E3081" i="7"/>
  <c r="E3080" i="7"/>
  <c r="E3079" i="7"/>
  <c r="E3078" i="7"/>
  <c r="M3077" i="7"/>
  <c r="M3076" i="7" s="1"/>
  <c r="L3077" i="7"/>
  <c r="L3076" i="7" s="1"/>
  <c r="K3077" i="7"/>
  <c r="J3077" i="7"/>
  <c r="I3077" i="7"/>
  <c r="H3077" i="7"/>
  <c r="G3077" i="7"/>
  <c r="F3077" i="7"/>
  <c r="E3077" i="7"/>
  <c r="K3076" i="7"/>
  <c r="J3076" i="7"/>
  <c r="I3076" i="7"/>
  <c r="H3076" i="7"/>
  <c r="G3076" i="7"/>
  <c r="E3076" i="7"/>
  <c r="E3075" i="7"/>
  <c r="E3074" i="7"/>
  <c r="E3073" i="7"/>
  <c r="E3072" i="7"/>
  <c r="E3071" i="7"/>
  <c r="E3070" i="7"/>
  <c r="E3069" i="7"/>
  <c r="E3068" i="7"/>
  <c r="E3067" i="7"/>
  <c r="M3066" i="7"/>
  <c r="L3066" i="7"/>
  <c r="K3066" i="7"/>
  <c r="J3066" i="7"/>
  <c r="I3066" i="7"/>
  <c r="H3066" i="7"/>
  <c r="G3066" i="7"/>
  <c r="F3066" i="7"/>
  <c r="E3065" i="7"/>
  <c r="E3064" i="7"/>
  <c r="E3063" i="7"/>
  <c r="E3062" i="7"/>
  <c r="E3061" i="7"/>
  <c r="M3060" i="7"/>
  <c r="L3060" i="7"/>
  <c r="L3059" i="7" s="1"/>
  <c r="K3060" i="7"/>
  <c r="J3060" i="7"/>
  <c r="J3059" i="7" s="1"/>
  <c r="I3060" i="7"/>
  <c r="I3059" i="7" s="1"/>
  <c r="H3060" i="7"/>
  <c r="H3059" i="7" s="1"/>
  <c r="G3060" i="7"/>
  <c r="G3059" i="7" s="1"/>
  <c r="F3060" i="7"/>
  <c r="F3059" i="7" s="1"/>
  <c r="E3060" i="7"/>
  <c r="M3059" i="7"/>
  <c r="K3059" i="7"/>
  <c r="E3058" i="7"/>
  <c r="E3057" i="7"/>
  <c r="M3056" i="7"/>
  <c r="L3056" i="7"/>
  <c r="K3056" i="7"/>
  <c r="J3056" i="7"/>
  <c r="I3056" i="7"/>
  <c r="I3053" i="7" s="1"/>
  <c r="H3056" i="7"/>
  <c r="H3053" i="7" s="1"/>
  <c r="G3056" i="7"/>
  <c r="E3056" i="7" s="1"/>
  <c r="F3056" i="7"/>
  <c r="F3053" i="7" s="1"/>
  <c r="E3055" i="7"/>
  <c r="M3054" i="7"/>
  <c r="M3053" i="7" s="1"/>
  <c r="M3027" i="7" s="1"/>
  <c r="L3054" i="7"/>
  <c r="K3054" i="7"/>
  <c r="J3054" i="7"/>
  <c r="I3054" i="7"/>
  <c r="H3054" i="7"/>
  <c r="G3054" i="7"/>
  <c r="F3054" i="7"/>
  <c r="E3054" i="7"/>
  <c r="L3053" i="7"/>
  <c r="K3053" i="7"/>
  <c r="E3052" i="7"/>
  <c r="E3051" i="7"/>
  <c r="E3050" i="7"/>
  <c r="E3049" i="7"/>
  <c r="E3048" i="7"/>
  <c r="E3047" i="7"/>
  <c r="E3046" i="7"/>
  <c r="E3045" i="7"/>
  <c r="E3044" i="7"/>
  <c r="E3043" i="7"/>
  <c r="M3042" i="7"/>
  <c r="M3041" i="7" s="1"/>
  <c r="L3042" i="7"/>
  <c r="L3041" i="7" s="1"/>
  <c r="K3042" i="7"/>
  <c r="K3041" i="7" s="1"/>
  <c r="J3042" i="7"/>
  <c r="I3042" i="7"/>
  <c r="H3042" i="7"/>
  <c r="H3041" i="7" s="1"/>
  <c r="G3042" i="7"/>
  <c r="F3042" i="7"/>
  <c r="F3041" i="7" s="1"/>
  <c r="J3041" i="7"/>
  <c r="I3041" i="7"/>
  <c r="E3040" i="7"/>
  <c r="M3039" i="7"/>
  <c r="L3039" i="7"/>
  <c r="K3039" i="7"/>
  <c r="J3039" i="7"/>
  <c r="I3039" i="7"/>
  <c r="H3039" i="7"/>
  <c r="G3039" i="7"/>
  <c r="F3039" i="7"/>
  <c r="E3039" i="7"/>
  <c r="E3038" i="7"/>
  <c r="E3037" i="7"/>
  <c r="E3036" i="7"/>
  <c r="M3035" i="7"/>
  <c r="L3035" i="7"/>
  <c r="K3035" i="7"/>
  <c r="J3035" i="7"/>
  <c r="I3035" i="7"/>
  <c r="H3035" i="7"/>
  <c r="G3035" i="7"/>
  <c r="F3035" i="7"/>
  <c r="E3035" i="7"/>
  <c r="E3034" i="7"/>
  <c r="E3033" i="7"/>
  <c r="M3032" i="7"/>
  <c r="L3032" i="7"/>
  <c r="K3032" i="7"/>
  <c r="J3032" i="7"/>
  <c r="J2830" i="7" s="1"/>
  <c r="I3032" i="7"/>
  <c r="H3032" i="7"/>
  <c r="G3032" i="7"/>
  <c r="E3032" i="7"/>
  <c r="M3031" i="7"/>
  <c r="L3031" i="7"/>
  <c r="L2829" i="7" s="1"/>
  <c r="K3031" i="7"/>
  <c r="K2829" i="7" s="1"/>
  <c r="J3031" i="7"/>
  <c r="I3031" i="7"/>
  <c r="H3031" i="7"/>
  <c r="G3031" i="7"/>
  <c r="M3030" i="7"/>
  <c r="I3030" i="7"/>
  <c r="H3030" i="7"/>
  <c r="G3030" i="7"/>
  <c r="F3030" i="7"/>
  <c r="M3029" i="7"/>
  <c r="L3029" i="7"/>
  <c r="K3029" i="7"/>
  <c r="J3029" i="7"/>
  <c r="I3029" i="7"/>
  <c r="H3029" i="7"/>
  <c r="G3029" i="7"/>
  <c r="E3028" i="7"/>
  <c r="M3026" i="7"/>
  <c r="M3025" i="7" s="1"/>
  <c r="E3024" i="7"/>
  <c r="E3021" i="7"/>
  <c r="E3020" i="7"/>
  <c r="L3019" i="7"/>
  <c r="I3019" i="7"/>
  <c r="H3019" i="7"/>
  <c r="G3019" i="7"/>
  <c r="E3018" i="7"/>
  <c r="E3017" i="7"/>
  <c r="M3016" i="7"/>
  <c r="L3016" i="7"/>
  <c r="K3016" i="7"/>
  <c r="J3016" i="7"/>
  <c r="I3016" i="7"/>
  <c r="H3016" i="7"/>
  <c r="G3016" i="7"/>
  <c r="F3016" i="7"/>
  <c r="E3016" i="7"/>
  <c r="M3015" i="7"/>
  <c r="M2886" i="7" s="1"/>
  <c r="L3015" i="7"/>
  <c r="K3015" i="7"/>
  <c r="J3015" i="7"/>
  <c r="I3015" i="7"/>
  <c r="H3015" i="7"/>
  <c r="G3015" i="7"/>
  <c r="M3014" i="7"/>
  <c r="L3014" i="7"/>
  <c r="K3014" i="7"/>
  <c r="K3013" i="7" s="1"/>
  <c r="K3023" i="7" s="1"/>
  <c r="J3014" i="7"/>
  <c r="J3013" i="7" s="1"/>
  <c r="J3023" i="7" s="1"/>
  <c r="I3014" i="7"/>
  <c r="H3014" i="7"/>
  <c r="G3014" i="7"/>
  <c r="G3013" i="7"/>
  <c r="G3023" i="7" s="1"/>
  <c r="F3013" i="7"/>
  <c r="F3008" i="7" s="1"/>
  <c r="F2879" i="7" s="1"/>
  <c r="E3012" i="7"/>
  <c r="E3011" i="7"/>
  <c r="E3010" i="7"/>
  <c r="M3009" i="7"/>
  <c r="L3009" i="7"/>
  <c r="K3009" i="7"/>
  <c r="J3009" i="7"/>
  <c r="I3009" i="7"/>
  <c r="H3009" i="7"/>
  <c r="G3009" i="7"/>
  <c r="F3009" i="7"/>
  <c r="K3008" i="7"/>
  <c r="K2879" i="7" s="1"/>
  <c r="G3008" i="7"/>
  <c r="G2879" i="7" s="1"/>
  <c r="E3007" i="7"/>
  <c r="E3006" i="7"/>
  <c r="E3005" i="7"/>
  <c r="E3004" i="7"/>
  <c r="E3003" i="7"/>
  <c r="E3002" i="7"/>
  <c r="E3001" i="7"/>
  <c r="E3000" i="7"/>
  <c r="E2999" i="7"/>
  <c r="M2998" i="7"/>
  <c r="L2998" i="7"/>
  <c r="K2998" i="7"/>
  <c r="J2998" i="7"/>
  <c r="I2998" i="7"/>
  <c r="H2998" i="7"/>
  <c r="G2998" i="7"/>
  <c r="F2998" i="7"/>
  <c r="E2998" i="7"/>
  <c r="E2997" i="7"/>
  <c r="E2996" i="7"/>
  <c r="E2995" i="7"/>
  <c r="E2994" i="7"/>
  <c r="E2993" i="7"/>
  <c r="M2992" i="7"/>
  <c r="L2992" i="7"/>
  <c r="K2992" i="7"/>
  <c r="K2991" i="7" s="1"/>
  <c r="J2992" i="7"/>
  <c r="J2991" i="7" s="1"/>
  <c r="I2992" i="7"/>
  <c r="H2992" i="7"/>
  <c r="G2992" i="7"/>
  <c r="G2991" i="7" s="1"/>
  <c r="E2991" i="7" s="1"/>
  <c r="F2992" i="7"/>
  <c r="E2992" i="7"/>
  <c r="M2991" i="7"/>
  <c r="L2991" i="7"/>
  <c r="I2991" i="7"/>
  <c r="H2991" i="7"/>
  <c r="F2991" i="7"/>
  <c r="E2990" i="7"/>
  <c r="E2989" i="7"/>
  <c r="M2988" i="7"/>
  <c r="M2985" i="7" s="1"/>
  <c r="L2988" i="7"/>
  <c r="K2988" i="7"/>
  <c r="J2988" i="7"/>
  <c r="I2988" i="7"/>
  <c r="H2988" i="7"/>
  <c r="G2988" i="7"/>
  <c r="F2988" i="7"/>
  <c r="F2985" i="7" s="1"/>
  <c r="E2988" i="7"/>
  <c r="E2987" i="7"/>
  <c r="M2986" i="7"/>
  <c r="L2986" i="7"/>
  <c r="L2985" i="7" s="1"/>
  <c r="K2986" i="7"/>
  <c r="K2985" i="7" s="1"/>
  <c r="J2986" i="7"/>
  <c r="J2985" i="7" s="1"/>
  <c r="I2986" i="7"/>
  <c r="H2986" i="7"/>
  <c r="H2985" i="7" s="1"/>
  <c r="G2986" i="7"/>
  <c r="F2986" i="7"/>
  <c r="I2985" i="7"/>
  <c r="E2984" i="7"/>
  <c r="E2983" i="7"/>
  <c r="E2982" i="7"/>
  <c r="E2981" i="7"/>
  <c r="E2980" i="7"/>
  <c r="M2979" i="7"/>
  <c r="L2979" i="7"/>
  <c r="K2979" i="7"/>
  <c r="J2979" i="7"/>
  <c r="I2979" i="7"/>
  <c r="I2845" i="7" s="1"/>
  <c r="H2979" i="7"/>
  <c r="G2979" i="7"/>
  <c r="E2978" i="7"/>
  <c r="E2977" i="7"/>
  <c r="E2976" i="7"/>
  <c r="M2975" i="7"/>
  <c r="L2975" i="7"/>
  <c r="K2975" i="7"/>
  <c r="J2975" i="7"/>
  <c r="I2975" i="7"/>
  <c r="I2974" i="7" s="1"/>
  <c r="I2973" i="7" s="1"/>
  <c r="H2975" i="7"/>
  <c r="G2975" i="7"/>
  <c r="M2974" i="7"/>
  <c r="M2973" i="7" s="1"/>
  <c r="L2974" i="7"/>
  <c r="L2973" i="7" s="1"/>
  <c r="F2974" i="7"/>
  <c r="F2973" i="7"/>
  <c r="M2972" i="7"/>
  <c r="L2972" i="7"/>
  <c r="K2972" i="7"/>
  <c r="J2972" i="7"/>
  <c r="I2972" i="7"/>
  <c r="H2972" i="7"/>
  <c r="H2971" i="7" s="1"/>
  <c r="G2972" i="7"/>
  <c r="L2971" i="7"/>
  <c r="I2971" i="7"/>
  <c r="G2971" i="7"/>
  <c r="F2971" i="7"/>
  <c r="E2970" i="7"/>
  <c r="E2969" i="7"/>
  <c r="E2968" i="7"/>
  <c r="M2967" i="7"/>
  <c r="L2967" i="7"/>
  <c r="K2967" i="7"/>
  <c r="J2967" i="7"/>
  <c r="I2967" i="7"/>
  <c r="H2967" i="7"/>
  <c r="G2967" i="7"/>
  <c r="F2967" i="7"/>
  <c r="E2966" i="7"/>
  <c r="E2965" i="7"/>
  <c r="E2964" i="7"/>
  <c r="E2963" i="7"/>
  <c r="M2962" i="7"/>
  <c r="L2962" i="7"/>
  <c r="K2962" i="7"/>
  <c r="J2962" i="7"/>
  <c r="I2962" i="7"/>
  <c r="H2962" i="7"/>
  <c r="G2962" i="7"/>
  <c r="F2962" i="7"/>
  <c r="E2962" i="7"/>
  <c r="E2961" i="7"/>
  <c r="E2960" i="7"/>
  <c r="F2957" i="7"/>
  <c r="E2956" i="7"/>
  <c r="F2954" i="7"/>
  <c r="F2891" i="7" s="1"/>
  <c r="E2953" i="7"/>
  <c r="J2952" i="7"/>
  <c r="I2952" i="7"/>
  <c r="H2952" i="7"/>
  <c r="H2951" i="7" s="1"/>
  <c r="G2952" i="7"/>
  <c r="G2888" i="7" s="1"/>
  <c r="G2887" i="7" s="1"/>
  <c r="E2952" i="7"/>
  <c r="M2951" i="7"/>
  <c r="L2951" i="7"/>
  <c r="K2951" i="7"/>
  <c r="J2951" i="7"/>
  <c r="I2951" i="7"/>
  <c r="G2951" i="7"/>
  <c r="F2951" i="7"/>
  <c r="E2950" i="7"/>
  <c r="E2949" i="7"/>
  <c r="M2948" i="7"/>
  <c r="L2948" i="7"/>
  <c r="K2948" i="7"/>
  <c r="J2948" i="7"/>
  <c r="I2948" i="7"/>
  <c r="H2948" i="7"/>
  <c r="G2948" i="7"/>
  <c r="F2948" i="7"/>
  <c r="E2947" i="7"/>
  <c r="E2946" i="7"/>
  <c r="E2945" i="7"/>
  <c r="M2944" i="7"/>
  <c r="M2943" i="7" s="1"/>
  <c r="L2944" i="7"/>
  <c r="L2943" i="7" s="1"/>
  <c r="K2944" i="7"/>
  <c r="K2943" i="7" s="1"/>
  <c r="J2944" i="7"/>
  <c r="I2944" i="7"/>
  <c r="H2944" i="7"/>
  <c r="H2943" i="7" s="1"/>
  <c r="G2944" i="7"/>
  <c r="F2944" i="7"/>
  <c r="E2944" i="7"/>
  <c r="J2943" i="7"/>
  <c r="G2943" i="7"/>
  <c r="F2943" i="7"/>
  <c r="M2942" i="7"/>
  <c r="L2942" i="7"/>
  <c r="K2942" i="7"/>
  <c r="J2942" i="7"/>
  <c r="I2942" i="7"/>
  <c r="H2942" i="7"/>
  <c r="E2942" i="7" s="1"/>
  <c r="G2942" i="7"/>
  <c r="E2941" i="7"/>
  <c r="E2940" i="7"/>
  <c r="E2939" i="7"/>
  <c r="M2938" i="7"/>
  <c r="M2873" i="7" s="1"/>
  <c r="L2938" i="7"/>
  <c r="K2938" i="7"/>
  <c r="J2938" i="7"/>
  <c r="J2873" i="7" s="1"/>
  <c r="I2938" i="7"/>
  <c r="H2938" i="7"/>
  <c r="G2938" i="7"/>
  <c r="G2932" i="7" s="1"/>
  <c r="E2938" i="7"/>
  <c r="E2937" i="7"/>
  <c r="E2936" i="7"/>
  <c r="E2935" i="7"/>
  <c r="E2934" i="7"/>
  <c r="E2933" i="7"/>
  <c r="M2932" i="7"/>
  <c r="F2932" i="7"/>
  <c r="E2931" i="7"/>
  <c r="E2930" i="7"/>
  <c r="E2929" i="7"/>
  <c r="E2928" i="7"/>
  <c r="M2927" i="7"/>
  <c r="M2926" i="7" s="1"/>
  <c r="M2925" i="7" s="1"/>
  <c r="M2893" i="7" s="1"/>
  <c r="M2892" i="7" s="1"/>
  <c r="M2955" i="7" s="1"/>
  <c r="M2954" i="7" s="1"/>
  <c r="M2891" i="7" s="1"/>
  <c r="L2927" i="7"/>
  <c r="L2926" i="7" s="1"/>
  <c r="L2925" i="7" s="1"/>
  <c r="K2927" i="7"/>
  <c r="K2926" i="7" s="1"/>
  <c r="K2925" i="7" s="1"/>
  <c r="J2927" i="7"/>
  <c r="I2927" i="7"/>
  <c r="H2927" i="7"/>
  <c r="G2927" i="7"/>
  <c r="I2926" i="7"/>
  <c r="H2926" i="7"/>
  <c r="H2925" i="7" s="1"/>
  <c r="G2926" i="7"/>
  <c r="F2926" i="7"/>
  <c r="I2925" i="7"/>
  <c r="F2925" i="7"/>
  <c r="E2924" i="7"/>
  <c r="E2923" i="7"/>
  <c r="M2922" i="7"/>
  <c r="L2922" i="7"/>
  <c r="K2922" i="7"/>
  <c r="J2922" i="7"/>
  <c r="E2922" i="7" s="1"/>
  <c r="I2922" i="7"/>
  <c r="H2922" i="7"/>
  <c r="G2922" i="7"/>
  <c r="F2922" i="7"/>
  <c r="M2921" i="7"/>
  <c r="L2921" i="7"/>
  <c r="L2855" i="7" s="1"/>
  <c r="L2854" i="7" s="1"/>
  <c r="L2853" i="7" s="1"/>
  <c r="K2921" i="7"/>
  <c r="K2855" i="7" s="1"/>
  <c r="J2921" i="7"/>
  <c r="I2921" i="7"/>
  <c r="H2921" i="7"/>
  <c r="G2921" i="7"/>
  <c r="F2921" i="7"/>
  <c r="M2920" i="7"/>
  <c r="M2919" i="7" s="1"/>
  <c r="K2920" i="7"/>
  <c r="H2920" i="7"/>
  <c r="H2919" i="7" s="1"/>
  <c r="G2920" i="7"/>
  <c r="F2920" i="7"/>
  <c r="K2919" i="7"/>
  <c r="E2918" i="7"/>
  <c r="E2917" i="7"/>
  <c r="E2916" i="7"/>
  <c r="E2915" i="7"/>
  <c r="E2914" i="7"/>
  <c r="E2913" i="7"/>
  <c r="E2912" i="7"/>
  <c r="E2911" i="7"/>
  <c r="E2910" i="7"/>
  <c r="E2909" i="7"/>
  <c r="M2908" i="7"/>
  <c r="M2907" i="7" s="1"/>
  <c r="L2908" i="7"/>
  <c r="L2907" i="7" s="1"/>
  <c r="K2908" i="7"/>
  <c r="J2908" i="7"/>
  <c r="I2908" i="7"/>
  <c r="H2908" i="7"/>
  <c r="G2908" i="7"/>
  <c r="F2908" i="7"/>
  <c r="F2907" i="7" s="1"/>
  <c r="K2907" i="7"/>
  <c r="J2907" i="7"/>
  <c r="H2907" i="7"/>
  <c r="G2907" i="7"/>
  <c r="E2906" i="7"/>
  <c r="M2905" i="7"/>
  <c r="L2905" i="7"/>
  <c r="K2905" i="7"/>
  <c r="J2905" i="7"/>
  <c r="E2905" i="7" s="1"/>
  <c r="I2905" i="7"/>
  <c r="H2905" i="7"/>
  <c r="G2905" i="7"/>
  <c r="F2905" i="7"/>
  <c r="E2904" i="7"/>
  <c r="E2903" i="7"/>
  <c r="E2902" i="7"/>
  <c r="M2901" i="7"/>
  <c r="L2901" i="7"/>
  <c r="K2901" i="7"/>
  <c r="J2901" i="7"/>
  <c r="I2901" i="7"/>
  <c r="H2901" i="7"/>
  <c r="G2901" i="7"/>
  <c r="E2901" i="7" s="1"/>
  <c r="F2901" i="7"/>
  <c r="E2900" i="7"/>
  <c r="E2899" i="7"/>
  <c r="E2898" i="7"/>
  <c r="E2897" i="7"/>
  <c r="M2896" i="7"/>
  <c r="L2896" i="7"/>
  <c r="K2896" i="7"/>
  <c r="J2896" i="7"/>
  <c r="I2896" i="7"/>
  <c r="H2896" i="7"/>
  <c r="G2896" i="7"/>
  <c r="E2896" i="7" s="1"/>
  <c r="F2896" i="7"/>
  <c r="M2895" i="7"/>
  <c r="L2895" i="7"/>
  <c r="K2895" i="7"/>
  <c r="J2895" i="7"/>
  <c r="I2895" i="7"/>
  <c r="H2895" i="7"/>
  <c r="G2895" i="7"/>
  <c r="E2895" i="7"/>
  <c r="M2894" i="7"/>
  <c r="L2894" i="7"/>
  <c r="K2894" i="7"/>
  <c r="J2894" i="7"/>
  <c r="I2894" i="7"/>
  <c r="H2894" i="7"/>
  <c r="G2894" i="7"/>
  <c r="E2894" i="7"/>
  <c r="E2889" i="7"/>
  <c r="K2888" i="7"/>
  <c r="K2887" i="7" s="1"/>
  <c r="K2886" i="7"/>
  <c r="J2886" i="7"/>
  <c r="G2886" i="7"/>
  <c r="F2886" i="7"/>
  <c r="F2884" i="7" s="1"/>
  <c r="M2885" i="7"/>
  <c r="L2885" i="7"/>
  <c r="K2885" i="7"/>
  <c r="K2884" i="7" s="1"/>
  <c r="J2885" i="7"/>
  <c r="I2885" i="7"/>
  <c r="H2885" i="7"/>
  <c r="F2885" i="7"/>
  <c r="E2883" i="7"/>
  <c r="E2882" i="7"/>
  <c r="E2881" i="7"/>
  <c r="M2880" i="7"/>
  <c r="L2880" i="7"/>
  <c r="K2880" i="7"/>
  <c r="J2880" i="7"/>
  <c r="I2880" i="7"/>
  <c r="H2880" i="7"/>
  <c r="E2880" i="7" s="1"/>
  <c r="G2880" i="7"/>
  <c r="F2880" i="7"/>
  <c r="M2878" i="7"/>
  <c r="G2878" i="7"/>
  <c r="E2877" i="7"/>
  <c r="E2876" i="7"/>
  <c r="E2875" i="7"/>
  <c r="M2874" i="7"/>
  <c r="K2874" i="7"/>
  <c r="I2874" i="7"/>
  <c r="H2874" i="7"/>
  <c r="G2873" i="7"/>
  <c r="M2872" i="7"/>
  <c r="L2872" i="7"/>
  <c r="K2872" i="7"/>
  <c r="J2872" i="7"/>
  <c r="I2872" i="7"/>
  <c r="H2872" i="7"/>
  <c r="G2872" i="7"/>
  <c r="F2872" i="7"/>
  <c r="E2872" i="7"/>
  <c r="L2871" i="7"/>
  <c r="H2871" i="7"/>
  <c r="G2871" i="7"/>
  <c r="F2871" i="7"/>
  <c r="M2870" i="7"/>
  <c r="L2870" i="7"/>
  <c r="K2870" i="7"/>
  <c r="I2870" i="7"/>
  <c r="H2870" i="7"/>
  <c r="G2870" i="7"/>
  <c r="L2869" i="7"/>
  <c r="J2869" i="7"/>
  <c r="I2869" i="7"/>
  <c r="F2869" i="7"/>
  <c r="I2868" i="7"/>
  <c r="G2868" i="7"/>
  <c r="F2867" i="7"/>
  <c r="E2866" i="7"/>
  <c r="M2865" i="7"/>
  <c r="L2865" i="7"/>
  <c r="K2865" i="7"/>
  <c r="J2865" i="7"/>
  <c r="I2865" i="7"/>
  <c r="H2865" i="7"/>
  <c r="E2865" i="7" s="1"/>
  <c r="G2865" i="7"/>
  <c r="F2865" i="7"/>
  <c r="F2861" i="7" s="1"/>
  <c r="F2860" i="7" s="1"/>
  <c r="E2864" i="7"/>
  <c r="F2863" i="7"/>
  <c r="G2862" i="7"/>
  <c r="F2862" i="7"/>
  <c r="E2859" i="7"/>
  <c r="E2858" i="7"/>
  <c r="M2857" i="7"/>
  <c r="L2857" i="7"/>
  <c r="K2857" i="7"/>
  <c r="J2857" i="7"/>
  <c r="I2857" i="7"/>
  <c r="H2857" i="7"/>
  <c r="E2857" i="7" s="1"/>
  <c r="G2857" i="7"/>
  <c r="F2857" i="7"/>
  <c r="H2856" i="7"/>
  <c r="E2856" i="7"/>
  <c r="M2855" i="7"/>
  <c r="H2855" i="7"/>
  <c r="G2855" i="7"/>
  <c r="M2854" i="7"/>
  <c r="K2854" i="7"/>
  <c r="H2854" i="7"/>
  <c r="G2854" i="7"/>
  <c r="F2854" i="7"/>
  <c r="F2853" i="7" s="1"/>
  <c r="M2853" i="7"/>
  <c r="H2852" i="7"/>
  <c r="E2852" i="7" s="1"/>
  <c r="M2851" i="7"/>
  <c r="L2851" i="7"/>
  <c r="K2851" i="7"/>
  <c r="J2851" i="7"/>
  <c r="I2851" i="7"/>
  <c r="H2851" i="7"/>
  <c r="G2851" i="7"/>
  <c r="E2851" i="7" s="1"/>
  <c r="M2850" i="7"/>
  <c r="L2850" i="7"/>
  <c r="K2850" i="7"/>
  <c r="J2850" i="7"/>
  <c r="I2850" i="7"/>
  <c r="H2850" i="7"/>
  <c r="G2850" i="7"/>
  <c r="F2850" i="7"/>
  <c r="M2849" i="7"/>
  <c r="L2849" i="7"/>
  <c r="K2849" i="7"/>
  <c r="H2849" i="7"/>
  <c r="F2848" i="7"/>
  <c r="E2847" i="7"/>
  <c r="E2846" i="7"/>
  <c r="M2845" i="7"/>
  <c r="L2845" i="7"/>
  <c r="K2845" i="7"/>
  <c r="J2845" i="7"/>
  <c r="H2845" i="7"/>
  <c r="G2845" i="7"/>
  <c r="F2845" i="7"/>
  <c r="F2840" i="7" s="1"/>
  <c r="F2839" i="7" s="1"/>
  <c r="E2844" i="7"/>
  <c r="E2843" i="7"/>
  <c r="L2842" i="7"/>
  <c r="J2842" i="7"/>
  <c r="I2842" i="7"/>
  <c r="H2842" i="7"/>
  <c r="E2842" i="7" s="1"/>
  <c r="G2842" i="7"/>
  <c r="F2842" i="7"/>
  <c r="F2841" i="7"/>
  <c r="L2838" i="7"/>
  <c r="I2838" i="7"/>
  <c r="I2837" i="7" s="1"/>
  <c r="H2838" i="7"/>
  <c r="G2838" i="7"/>
  <c r="F2838" i="7"/>
  <c r="L2837" i="7"/>
  <c r="H2837" i="7"/>
  <c r="G2837" i="7"/>
  <c r="F2837" i="7"/>
  <c r="E2835" i="7"/>
  <c r="E2834" i="7"/>
  <c r="M2833" i="7"/>
  <c r="L2833" i="7"/>
  <c r="K2833" i="7"/>
  <c r="J2833" i="7"/>
  <c r="I2833" i="7"/>
  <c r="H2833" i="7"/>
  <c r="F2833" i="7"/>
  <c r="E2832" i="7"/>
  <c r="M2831" i="7"/>
  <c r="L2831" i="7"/>
  <c r="K2831" i="7"/>
  <c r="J2831" i="7"/>
  <c r="I2831" i="7"/>
  <c r="H2831" i="7"/>
  <c r="G2831" i="7"/>
  <c r="E2831" i="7" s="1"/>
  <c r="F2831" i="7"/>
  <c r="M2830" i="7"/>
  <c r="I2830" i="7"/>
  <c r="H2830" i="7"/>
  <c r="G2830" i="7"/>
  <c r="F2830" i="7"/>
  <c r="E2830" i="7"/>
  <c r="M2829" i="7"/>
  <c r="H2829" i="7"/>
  <c r="G2829" i="7"/>
  <c r="F2829" i="7"/>
  <c r="H2828" i="7"/>
  <c r="G2828" i="7"/>
  <c r="F2828" i="7"/>
  <c r="F2827" i="7"/>
  <c r="F2826" i="7"/>
  <c r="E2811" i="7"/>
  <c r="E2810" i="7"/>
  <c r="E2809" i="7"/>
  <c r="G2808" i="7"/>
  <c r="E2808" i="7"/>
  <c r="E2807" i="7"/>
  <c r="E2806" i="7"/>
  <c r="M2805" i="7"/>
  <c r="L2805" i="7"/>
  <c r="K2805" i="7"/>
  <c r="J2805" i="7"/>
  <c r="I2805" i="7"/>
  <c r="H2805" i="7"/>
  <c r="E2804" i="7"/>
  <c r="M2803" i="7"/>
  <c r="L2803" i="7"/>
  <c r="K2803" i="7"/>
  <c r="J2803" i="7"/>
  <c r="I2803" i="7"/>
  <c r="H2803" i="7"/>
  <c r="G2803" i="7"/>
  <c r="E2803" i="7" s="1"/>
  <c r="F2803" i="7"/>
  <c r="E2802" i="7"/>
  <c r="E2801" i="7"/>
  <c r="M2800" i="7"/>
  <c r="L2800" i="7"/>
  <c r="L2799" i="7" s="1"/>
  <c r="K2800" i="7"/>
  <c r="J2800" i="7"/>
  <c r="I2800" i="7"/>
  <c r="H2800" i="7"/>
  <c r="G2800" i="7"/>
  <c r="G2799" i="7" s="1"/>
  <c r="F2800" i="7"/>
  <c r="F2799" i="7" s="1"/>
  <c r="E2800" i="7"/>
  <c r="M2799" i="7"/>
  <c r="K2799" i="7"/>
  <c r="J2799" i="7"/>
  <c r="I2799" i="7"/>
  <c r="H2799" i="7"/>
  <c r="E2798" i="7"/>
  <c r="E2797" i="7"/>
  <c r="E2796" i="7"/>
  <c r="M2795" i="7"/>
  <c r="L2795" i="7"/>
  <c r="K2795" i="7"/>
  <c r="J2795" i="7"/>
  <c r="I2795" i="7"/>
  <c r="H2795" i="7"/>
  <c r="G2795" i="7"/>
  <c r="F2795" i="7"/>
  <c r="E2795" i="7"/>
  <c r="E2794" i="7"/>
  <c r="E2793" i="7"/>
  <c r="E2792" i="7"/>
  <c r="E2791" i="7"/>
  <c r="M2790" i="7"/>
  <c r="L2790" i="7"/>
  <c r="K2790" i="7"/>
  <c r="J2790" i="7"/>
  <c r="I2790" i="7"/>
  <c r="H2790" i="7"/>
  <c r="E2790" i="7" s="1"/>
  <c r="G2790" i="7"/>
  <c r="F2790" i="7"/>
  <c r="L2789" i="7"/>
  <c r="L2788" i="7" s="1"/>
  <c r="K2789" i="7"/>
  <c r="J2789" i="7"/>
  <c r="H2789" i="7"/>
  <c r="G2789" i="7"/>
  <c r="F2789" i="7"/>
  <c r="F2788" i="7" s="1"/>
  <c r="K2788" i="7"/>
  <c r="J2788" i="7"/>
  <c r="E2787" i="7"/>
  <c r="E2786" i="7"/>
  <c r="E2785" i="7"/>
  <c r="E2784" i="7"/>
  <c r="E2783" i="7"/>
  <c r="E2782" i="7"/>
  <c r="E2781" i="7"/>
  <c r="E2780" i="7"/>
  <c r="E2779" i="7"/>
  <c r="E2778" i="7"/>
  <c r="E2777" i="7"/>
  <c r="E2776" i="7"/>
  <c r="M2775" i="7"/>
  <c r="L2775" i="7"/>
  <c r="K2775" i="7"/>
  <c r="J2775" i="7"/>
  <c r="I2775" i="7"/>
  <c r="H2775" i="7"/>
  <c r="G2775" i="7"/>
  <c r="F2775" i="7"/>
  <c r="E2775" i="7"/>
  <c r="E2774" i="7"/>
  <c r="E2763" i="7" s="1"/>
  <c r="E2762" i="7" s="1"/>
  <c r="E2750" i="7" s="1"/>
  <c r="E2773" i="7"/>
  <c r="E2772" i="7"/>
  <c r="E2771" i="7"/>
  <c r="E2770" i="7"/>
  <c r="E2769" i="7"/>
  <c r="E2768" i="7"/>
  <c r="E2767" i="7"/>
  <c r="E2766" i="7"/>
  <c r="E2765" i="7"/>
  <c r="E2764" i="7"/>
  <c r="M2763" i="7"/>
  <c r="L2763" i="7"/>
  <c r="L2762" i="7" s="1"/>
  <c r="L2750" i="7" s="1"/>
  <c r="K2763" i="7"/>
  <c r="K2762" i="7" s="1"/>
  <c r="J2763" i="7"/>
  <c r="J2762" i="7" s="1"/>
  <c r="I2763" i="7"/>
  <c r="H2763" i="7"/>
  <c r="G2763" i="7"/>
  <c r="G2762" i="7" s="1"/>
  <c r="F2763" i="7"/>
  <c r="F2762" i="7" s="1"/>
  <c r="M2762" i="7"/>
  <c r="I2762" i="7"/>
  <c r="H2762" i="7"/>
  <c r="E2761" i="7"/>
  <c r="E2760" i="7"/>
  <c r="E2759" i="7"/>
  <c r="E2758" i="7"/>
  <c r="E2757" i="7"/>
  <c r="E2756" i="7"/>
  <c r="E2755" i="7"/>
  <c r="E2754" i="7"/>
  <c r="E2753" i="7"/>
  <c r="M2752" i="7"/>
  <c r="M2751" i="7" s="1"/>
  <c r="L2752" i="7"/>
  <c r="K2752" i="7"/>
  <c r="K2751" i="7" s="1"/>
  <c r="J2752" i="7"/>
  <c r="J2751" i="7" s="1"/>
  <c r="I2752" i="7"/>
  <c r="H2752" i="7"/>
  <c r="G2752" i="7"/>
  <c r="F2752" i="7"/>
  <c r="E2752" i="7"/>
  <c r="L2751" i="7"/>
  <c r="I2751" i="7"/>
  <c r="H2751" i="7"/>
  <c r="G2751" i="7"/>
  <c r="F2751" i="7"/>
  <c r="E2749" i="7"/>
  <c r="M2748" i="7"/>
  <c r="L2748" i="7"/>
  <c r="K2748" i="7"/>
  <c r="J2748" i="7"/>
  <c r="I2748" i="7"/>
  <c r="H2748" i="7"/>
  <c r="G2748" i="7"/>
  <c r="F2748" i="7"/>
  <c r="E2748" i="7"/>
  <c r="E2747" i="7"/>
  <c r="E2746" i="7"/>
  <c r="M2745" i="7"/>
  <c r="M2740" i="7" s="1"/>
  <c r="L2745" i="7"/>
  <c r="K2745" i="7"/>
  <c r="J2745" i="7"/>
  <c r="I2745" i="7"/>
  <c r="H2745" i="7"/>
  <c r="G2745" i="7"/>
  <c r="E2745" i="7" s="1"/>
  <c r="F2745" i="7"/>
  <c r="E2744" i="7"/>
  <c r="E2743" i="7"/>
  <c r="E2742" i="7"/>
  <c r="M2741" i="7"/>
  <c r="L2741" i="7"/>
  <c r="K2741" i="7"/>
  <c r="J2741" i="7"/>
  <c r="J2740" i="7" s="1"/>
  <c r="I2741" i="7"/>
  <c r="H2741" i="7"/>
  <c r="H2740" i="7" s="1"/>
  <c r="G2741" i="7"/>
  <c r="F2741" i="7"/>
  <c r="F2740" i="7" s="1"/>
  <c r="K2740" i="7"/>
  <c r="I2740" i="7"/>
  <c r="E2739" i="7"/>
  <c r="E2738" i="7"/>
  <c r="E2737" i="7"/>
  <c r="E2736" i="7"/>
  <c r="E2735" i="7"/>
  <c r="E2734" i="7"/>
  <c r="E2733" i="7"/>
  <c r="E2732" i="7"/>
  <c r="E2731" i="7"/>
  <c r="M2730" i="7"/>
  <c r="L2730" i="7"/>
  <c r="K2730" i="7"/>
  <c r="J2730" i="7"/>
  <c r="I2730" i="7"/>
  <c r="H2730" i="7"/>
  <c r="G2730" i="7"/>
  <c r="F2730" i="7"/>
  <c r="E2730" i="7"/>
  <c r="E2729" i="7"/>
  <c r="E2728" i="7"/>
  <c r="E2727" i="7"/>
  <c r="E2726" i="7"/>
  <c r="E2725" i="7"/>
  <c r="M2724" i="7"/>
  <c r="M2723" i="7" s="1"/>
  <c r="L2724" i="7"/>
  <c r="L2723" i="7" s="1"/>
  <c r="K2724" i="7"/>
  <c r="J2724" i="7"/>
  <c r="I2724" i="7"/>
  <c r="H2724" i="7"/>
  <c r="G2724" i="7"/>
  <c r="F2724" i="7"/>
  <c r="E2724" i="7"/>
  <c r="K2723" i="7"/>
  <c r="J2723" i="7"/>
  <c r="I2723" i="7"/>
  <c r="H2723" i="7"/>
  <c r="G2723" i="7"/>
  <c r="E2723" i="7" s="1"/>
  <c r="F2723" i="7"/>
  <c r="E2722" i="7"/>
  <c r="E2721" i="7"/>
  <c r="M2720" i="7"/>
  <c r="L2720" i="7"/>
  <c r="K2720" i="7"/>
  <c r="J2720" i="7"/>
  <c r="I2720" i="7"/>
  <c r="H2720" i="7"/>
  <c r="G2720" i="7"/>
  <c r="F2720" i="7"/>
  <c r="E2720" i="7"/>
  <c r="E2719" i="7"/>
  <c r="M2718" i="7"/>
  <c r="L2718" i="7"/>
  <c r="K2718" i="7"/>
  <c r="K2717" i="7" s="1"/>
  <c r="J2718" i="7"/>
  <c r="J2717" i="7" s="1"/>
  <c r="I2718" i="7"/>
  <c r="I2717" i="7" s="1"/>
  <c r="E2717" i="7" s="1"/>
  <c r="H2718" i="7"/>
  <c r="G2718" i="7"/>
  <c r="F2718" i="7"/>
  <c r="H2717" i="7"/>
  <c r="G2717" i="7"/>
  <c r="F2717" i="7"/>
  <c r="E2716" i="7"/>
  <c r="E2715" i="7"/>
  <c r="E2714" i="7"/>
  <c r="E2713" i="7"/>
  <c r="E2712" i="7"/>
  <c r="E2711" i="7"/>
  <c r="E2710" i="7"/>
  <c r="E2709" i="7"/>
  <c r="E2708" i="7"/>
  <c r="E2707" i="7"/>
  <c r="M2706" i="7"/>
  <c r="L2706" i="7"/>
  <c r="K2706" i="7"/>
  <c r="K2705" i="7" s="1"/>
  <c r="J2706" i="7"/>
  <c r="J2705" i="7" s="1"/>
  <c r="I2706" i="7"/>
  <c r="I2705" i="7" s="1"/>
  <c r="H2706" i="7"/>
  <c r="E2706" i="7" s="1"/>
  <c r="G2706" i="7"/>
  <c r="G2705" i="7" s="1"/>
  <c r="F2706" i="7"/>
  <c r="F2705" i="7" s="1"/>
  <c r="M2705" i="7"/>
  <c r="L2705" i="7"/>
  <c r="E2704" i="7"/>
  <c r="M2703" i="7"/>
  <c r="L2703" i="7"/>
  <c r="K2703" i="7"/>
  <c r="J2703" i="7"/>
  <c r="I2703" i="7"/>
  <c r="H2703" i="7"/>
  <c r="G2703" i="7"/>
  <c r="F2703" i="7"/>
  <c r="F2691" i="7" s="1"/>
  <c r="F2690" i="7" s="1"/>
  <c r="E2703" i="7"/>
  <c r="E2702" i="7"/>
  <c r="E2701" i="7"/>
  <c r="E2700" i="7"/>
  <c r="M2699" i="7"/>
  <c r="L2699" i="7"/>
  <c r="K2699" i="7"/>
  <c r="J2699" i="7"/>
  <c r="E2699" i="7" s="1"/>
  <c r="I2699" i="7"/>
  <c r="H2699" i="7"/>
  <c r="G2699" i="7"/>
  <c r="F2699" i="7"/>
  <c r="E2698" i="7"/>
  <c r="E2697" i="7"/>
  <c r="E2696" i="7"/>
  <c r="E2695" i="7"/>
  <c r="M2694" i="7"/>
  <c r="L2694" i="7"/>
  <c r="K2694" i="7"/>
  <c r="J2694" i="7"/>
  <c r="I2694" i="7"/>
  <c r="H2694" i="7"/>
  <c r="G2694" i="7"/>
  <c r="F2694" i="7"/>
  <c r="E2693" i="7"/>
  <c r="E2692" i="7"/>
  <c r="I2691" i="7"/>
  <c r="I2690" i="7" s="1"/>
  <c r="G2691" i="7"/>
  <c r="M2688" i="7"/>
  <c r="L2688" i="7"/>
  <c r="K2688" i="7"/>
  <c r="J2688" i="7"/>
  <c r="I2688" i="7"/>
  <c r="H2688" i="7"/>
  <c r="F2688" i="7"/>
  <c r="E2687" i="7"/>
  <c r="E2686" i="7"/>
  <c r="E2685" i="7"/>
  <c r="F2684" i="7"/>
  <c r="E2684" i="7"/>
  <c r="E2683" i="7"/>
  <c r="E2682" i="7"/>
  <c r="F2680" i="7"/>
  <c r="F2557" i="7" s="1"/>
  <c r="E2679" i="7"/>
  <c r="E2678" i="7"/>
  <c r="M2677" i="7"/>
  <c r="L2677" i="7"/>
  <c r="K2677" i="7"/>
  <c r="J2677" i="7"/>
  <c r="I2677" i="7"/>
  <c r="H2677" i="7"/>
  <c r="G2677" i="7"/>
  <c r="E2677" i="7" s="1"/>
  <c r="F2677" i="7"/>
  <c r="E2676" i="7"/>
  <c r="E2675" i="7"/>
  <c r="M2674" i="7"/>
  <c r="M2673" i="7" s="1"/>
  <c r="L2674" i="7"/>
  <c r="L2673" i="7" s="1"/>
  <c r="K2674" i="7"/>
  <c r="J2674" i="7"/>
  <c r="I2674" i="7"/>
  <c r="H2674" i="7"/>
  <c r="G2674" i="7"/>
  <c r="G2673" i="7" s="1"/>
  <c r="F2674" i="7"/>
  <c r="K2673" i="7"/>
  <c r="I2673" i="7"/>
  <c r="H2673" i="7"/>
  <c r="F2673" i="7"/>
  <c r="E2672" i="7"/>
  <c r="E2671" i="7"/>
  <c r="E2670" i="7"/>
  <c r="M2669" i="7"/>
  <c r="L2669" i="7"/>
  <c r="K2669" i="7"/>
  <c r="K2663" i="7" s="1"/>
  <c r="K2662" i="7" s="1"/>
  <c r="J2669" i="7"/>
  <c r="J2663" i="7" s="1"/>
  <c r="I2669" i="7"/>
  <c r="H2669" i="7"/>
  <c r="G2669" i="7"/>
  <c r="F2669" i="7"/>
  <c r="E2668" i="7"/>
  <c r="E2667" i="7"/>
  <c r="E2666" i="7"/>
  <c r="I2664" i="7"/>
  <c r="H2665" i="7"/>
  <c r="G2665" i="7"/>
  <c r="E2665" i="7"/>
  <c r="M2664" i="7"/>
  <c r="L2664" i="7"/>
  <c r="K2664" i="7"/>
  <c r="J2664" i="7"/>
  <c r="H2664" i="7"/>
  <c r="H2663" i="7" s="1"/>
  <c r="F2664" i="7"/>
  <c r="F2663" i="7" s="1"/>
  <c r="F2662" i="7"/>
  <c r="E2661" i="7"/>
  <c r="E2660" i="7"/>
  <c r="M2659" i="7"/>
  <c r="L2659" i="7"/>
  <c r="K2659" i="7"/>
  <c r="J2659" i="7"/>
  <c r="I2659" i="7"/>
  <c r="H2659" i="7"/>
  <c r="E2659" i="7" s="1"/>
  <c r="G2659" i="7"/>
  <c r="M2658" i="7"/>
  <c r="L2658" i="7"/>
  <c r="L5137" i="7" s="1"/>
  <c r="K2658" i="7"/>
  <c r="K2646" i="7" s="1"/>
  <c r="J2658" i="7"/>
  <c r="I2658" i="7"/>
  <c r="H2658" i="7"/>
  <c r="H2646" i="7" s="1"/>
  <c r="G2658" i="7"/>
  <c r="G2646" i="7" s="1"/>
  <c r="E2657" i="7"/>
  <c r="E2656" i="7"/>
  <c r="E2655" i="7"/>
  <c r="E2654" i="7"/>
  <c r="E2653" i="7"/>
  <c r="E2652" i="7"/>
  <c r="E2651" i="7"/>
  <c r="E2650" i="7"/>
  <c r="E2649" i="7"/>
  <c r="E2648" i="7"/>
  <c r="E2647" i="7"/>
  <c r="J2646" i="7"/>
  <c r="F2646" i="7"/>
  <c r="E2645" i="7"/>
  <c r="E2644" i="7"/>
  <c r="E2643" i="7"/>
  <c r="E2642" i="7"/>
  <c r="E2641" i="7"/>
  <c r="E2640" i="7"/>
  <c r="E2639" i="7"/>
  <c r="E2638" i="7"/>
  <c r="E2637" i="7"/>
  <c r="E2636" i="7"/>
  <c r="E2635" i="7"/>
  <c r="M2634" i="7"/>
  <c r="M2633" i="7" s="1"/>
  <c r="L2634" i="7"/>
  <c r="K2634" i="7"/>
  <c r="J2634" i="7"/>
  <c r="I2634" i="7"/>
  <c r="H2634" i="7"/>
  <c r="G2634" i="7"/>
  <c r="G2633" i="7" s="1"/>
  <c r="F2634" i="7"/>
  <c r="E2634" i="7"/>
  <c r="L2633" i="7"/>
  <c r="K2633" i="7"/>
  <c r="J2633" i="7"/>
  <c r="I2633" i="7"/>
  <c r="H2633" i="7"/>
  <c r="F2633" i="7"/>
  <c r="F2620" i="7" s="1"/>
  <c r="E2632" i="7"/>
  <c r="E2631" i="7"/>
  <c r="E2630" i="7"/>
  <c r="E2629" i="7"/>
  <c r="E2628" i="7"/>
  <c r="E2627" i="7"/>
  <c r="E2626" i="7"/>
  <c r="E2625" i="7"/>
  <c r="E2624" i="7"/>
  <c r="M2623" i="7"/>
  <c r="M2622" i="7" s="1"/>
  <c r="L2623" i="7"/>
  <c r="L2622" i="7" s="1"/>
  <c r="K2623" i="7"/>
  <c r="K2622" i="7" s="1"/>
  <c r="J2623" i="7"/>
  <c r="J2622" i="7" s="1"/>
  <c r="I2623" i="7"/>
  <c r="H2623" i="7"/>
  <c r="G2623" i="7"/>
  <c r="G2622" i="7" s="1"/>
  <c r="F2623" i="7"/>
  <c r="H2622" i="7"/>
  <c r="F2622" i="7"/>
  <c r="G2621" i="7"/>
  <c r="E2619" i="7"/>
  <c r="M2618" i="7"/>
  <c r="L2618" i="7"/>
  <c r="K2618" i="7"/>
  <c r="J2618" i="7"/>
  <c r="I2618" i="7"/>
  <c r="H2618" i="7"/>
  <c r="G2618" i="7"/>
  <c r="F2618" i="7"/>
  <c r="E2618" i="7"/>
  <c r="E2617" i="7"/>
  <c r="E2616" i="7"/>
  <c r="M2615" i="7"/>
  <c r="L2615" i="7"/>
  <c r="K2615" i="7"/>
  <c r="J2615" i="7"/>
  <c r="I2615" i="7"/>
  <c r="H2615" i="7"/>
  <c r="G2615" i="7"/>
  <c r="E2615" i="7" s="1"/>
  <c r="F2615" i="7"/>
  <c r="E2614" i="7"/>
  <c r="E2613" i="7"/>
  <c r="E2612" i="7"/>
  <c r="M2611" i="7"/>
  <c r="L2611" i="7"/>
  <c r="K2611" i="7"/>
  <c r="K2610" i="7" s="1"/>
  <c r="J2611" i="7"/>
  <c r="I2611" i="7"/>
  <c r="H2611" i="7"/>
  <c r="H2610" i="7" s="1"/>
  <c r="G2611" i="7"/>
  <c r="F2611" i="7"/>
  <c r="F2610" i="7" s="1"/>
  <c r="J2610" i="7"/>
  <c r="I2610" i="7"/>
  <c r="E2609" i="7"/>
  <c r="E2608" i="7"/>
  <c r="E2607" i="7"/>
  <c r="E2606" i="7"/>
  <c r="E2605" i="7"/>
  <c r="E2604" i="7"/>
  <c r="E2603" i="7"/>
  <c r="E2602" i="7"/>
  <c r="E2601" i="7"/>
  <c r="M2600" i="7"/>
  <c r="L2600" i="7"/>
  <c r="K2600" i="7"/>
  <c r="J2600" i="7"/>
  <c r="I2600" i="7"/>
  <c r="H2600" i="7"/>
  <c r="G2600" i="7"/>
  <c r="F2600" i="7"/>
  <c r="E2600" i="7"/>
  <c r="E2599" i="7"/>
  <c r="E2598" i="7"/>
  <c r="E2597" i="7"/>
  <c r="E2596" i="7"/>
  <c r="E2595" i="7"/>
  <c r="M2594" i="7"/>
  <c r="M2593" i="7" s="1"/>
  <c r="L2594" i="7"/>
  <c r="L2593" i="7" s="1"/>
  <c r="K2594" i="7"/>
  <c r="J2594" i="7"/>
  <c r="I2594" i="7"/>
  <c r="H2594" i="7"/>
  <c r="H2593" i="7" s="1"/>
  <c r="E2593" i="7" s="1"/>
  <c r="G2594" i="7"/>
  <c r="F2594" i="7"/>
  <c r="K2593" i="7"/>
  <c r="J2593" i="7"/>
  <c r="I2593" i="7"/>
  <c r="G2593" i="7"/>
  <c r="F2593" i="7"/>
  <c r="E2592" i="7"/>
  <c r="E2591" i="7"/>
  <c r="M2590" i="7"/>
  <c r="L2590" i="7"/>
  <c r="K2590" i="7"/>
  <c r="J2590" i="7"/>
  <c r="I2590" i="7"/>
  <c r="I2587" i="7" s="1"/>
  <c r="I2561" i="7" s="1"/>
  <c r="H2590" i="7"/>
  <c r="H2587" i="7" s="1"/>
  <c r="G2590" i="7"/>
  <c r="F2590" i="7"/>
  <c r="E2590" i="7"/>
  <c r="E2589" i="7"/>
  <c r="M2588" i="7"/>
  <c r="L2588" i="7"/>
  <c r="L2587" i="7" s="1"/>
  <c r="K2588" i="7"/>
  <c r="K2587" i="7" s="1"/>
  <c r="J2588" i="7"/>
  <c r="J2587" i="7" s="1"/>
  <c r="I2588" i="7"/>
  <c r="H2588" i="7"/>
  <c r="G2588" i="7"/>
  <c r="F2588" i="7"/>
  <c r="E2588" i="7"/>
  <c r="M2587" i="7"/>
  <c r="G2587" i="7"/>
  <c r="F2587" i="7"/>
  <c r="E2586" i="7"/>
  <c r="E2585" i="7"/>
  <c r="E2584" i="7"/>
  <c r="E2583" i="7"/>
  <c r="E2582" i="7"/>
  <c r="E2581" i="7"/>
  <c r="E2580" i="7"/>
  <c r="E2579" i="7"/>
  <c r="E2578" i="7"/>
  <c r="E2577" i="7"/>
  <c r="M2576" i="7"/>
  <c r="L2576" i="7"/>
  <c r="K2576" i="7"/>
  <c r="J2576" i="7"/>
  <c r="J2575" i="7" s="1"/>
  <c r="J2561" i="7" s="1"/>
  <c r="I2576" i="7"/>
  <c r="I2575" i="7" s="1"/>
  <c r="H2576" i="7"/>
  <c r="H2575" i="7" s="1"/>
  <c r="G2576" i="7"/>
  <c r="F2576" i="7"/>
  <c r="M2575" i="7"/>
  <c r="L2575" i="7"/>
  <c r="K2575" i="7"/>
  <c r="G2575" i="7"/>
  <c r="F2575" i="7"/>
  <c r="E2574" i="7"/>
  <c r="M2573" i="7"/>
  <c r="L2573" i="7"/>
  <c r="K2573" i="7"/>
  <c r="J2573" i="7"/>
  <c r="I2573" i="7"/>
  <c r="H2573" i="7"/>
  <c r="G2573" i="7"/>
  <c r="E2573" i="7" s="1"/>
  <c r="F2573" i="7"/>
  <c r="F2561" i="7" s="1"/>
  <c r="F2560" i="7" s="1"/>
  <c r="E2572" i="7"/>
  <c r="E2571" i="7"/>
  <c r="E2570" i="7"/>
  <c r="M2569" i="7"/>
  <c r="L2569" i="7"/>
  <c r="K2569" i="7"/>
  <c r="J2569" i="7"/>
  <c r="I2569" i="7"/>
  <c r="H2569" i="7"/>
  <c r="G2569" i="7"/>
  <c r="F2569" i="7"/>
  <c r="E2569" i="7"/>
  <c r="E2568" i="7"/>
  <c r="E2567" i="7"/>
  <c r="E2566" i="7"/>
  <c r="E2565" i="7"/>
  <c r="M2564" i="7"/>
  <c r="L2564" i="7"/>
  <c r="K2564" i="7"/>
  <c r="J2564" i="7"/>
  <c r="I2564" i="7"/>
  <c r="H2564" i="7"/>
  <c r="G2564" i="7"/>
  <c r="F2564" i="7"/>
  <c r="E2564" i="7"/>
  <c r="E2563" i="7"/>
  <c r="E2562" i="7"/>
  <c r="E2556" i="7"/>
  <c r="E2555" i="7"/>
  <c r="E2554" i="7"/>
  <c r="E2553" i="7"/>
  <c r="M2552" i="7"/>
  <c r="L2552" i="7"/>
  <c r="K2552" i="7"/>
  <c r="J2552" i="7"/>
  <c r="J2434" i="7" s="1"/>
  <c r="E2434" i="7" s="1"/>
  <c r="I2552" i="7"/>
  <c r="H2552" i="7"/>
  <c r="G2552" i="7"/>
  <c r="F2552" i="7"/>
  <c r="F2434" i="7" s="1"/>
  <c r="E2552" i="7"/>
  <c r="E2551" i="7"/>
  <c r="E2550" i="7"/>
  <c r="M2549" i="7"/>
  <c r="L2549" i="7"/>
  <c r="K2549" i="7"/>
  <c r="J2549" i="7"/>
  <c r="I2549" i="7"/>
  <c r="H2549" i="7"/>
  <c r="E2549" i="7" s="1"/>
  <c r="G2549" i="7"/>
  <c r="F2549" i="7"/>
  <c r="E2548" i="7"/>
  <c r="E2547" i="7"/>
  <c r="M2546" i="7"/>
  <c r="L2546" i="7"/>
  <c r="K2546" i="7"/>
  <c r="K2545" i="7" s="1"/>
  <c r="J2546" i="7"/>
  <c r="J2545" i="7" s="1"/>
  <c r="I2546" i="7"/>
  <c r="I2545" i="7" s="1"/>
  <c r="H2546" i="7"/>
  <c r="H2545" i="7" s="1"/>
  <c r="G2546" i="7"/>
  <c r="F2546" i="7"/>
  <c r="F2545" i="7" s="1"/>
  <c r="F2534" i="7" s="1"/>
  <c r="F2496" i="7" s="1"/>
  <c r="M2545" i="7"/>
  <c r="M2534" i="7" s="1"/>
  <c r="L2545" i="7"/>
  <c r="E2544" i="7"/>
  <c r="E2543" i="7"/>
  <c r="E2542" i="7"/>
  <c r="M2541" i="7"/>
  <c r="L2541" i="7"/>
  <c r="K2541" i="7"/>
  <c r="J2541" i="7"/>
  <c r="I2541" i="7"/>
  <c r="H2541" i="7"/>
  <c r="E2541" i="7" s="1"/>
  <c r="G2541" i="7"/>
  <c r="F2541" i="7"/>
  <c r="E2540" i="7"/>
  <c r="E2539" i="7"/>
  <c r="E2538" i="7"/>
  <c r="E2537" i="7"/>
  <c r="M2536" i="7"/>
  <c r="L2536" i="7"/>
  <c r="L2535" i="7" s="1"/>
  <c r="K2536" i="7"/>
  <c r="K2535" i="7" s="1"/>
  <c r="K2534" i="7" s="1"/>
  <c r="J2536" i="7"/>
  <c r="J2535" i="7" s="1"/>
  <c r="I2536" i="7"/>
  <c r="E2536" i="7" s="1"/>
  <c r="H2536" i="7"/>
  <c r="G2536" i="7"/>
  <c r="G2535" i="7" s="1"/>
  <c r="F2536" i="7"/>
  <c r="M2535" i="7"/>
  <c r="F2535" i="7"/>
  <c r="J2534" i="7"/>
  <c r="E2533" i="7"/>
  <c r="E2532" i="7"/>
  <c r="E2531" i="7"/>
  <c r="E2530" i="7"/>
  <c r="E2529" i="7"/>
  <c r="E2528" i="7"/>
  <c r="E2527" i="7"/>
  <c r="E2526" i="7"/>
  <c r="E2525" i="7"/>
  <c r="E2524" i="7"/>
  <c r="E2523" i="7"/>
  <c r="E2522" i="7"/>
  <c r="M2521" i="7"/>
  <c r="L2521" i="7"/>
  <c r="K2521" i="7"/>
  <c r="J2521" i="7"/>
  <c r="I2521" i="7"/>
  <c r="H2521" i="7"/>
  <c r="E2521" i="7" s="1"/>
  <c r="G2521" i="7"/>
  <c r="F2521" i="7"/>
  <c r="E2520" i="7"/>
  <c r="E2519" i="7"/>
  <c r="E2518" i="7"/>
  <c r="E2517" i="7"/>
  <c r="E2516" i="7"/>
  <c r="E2515" i="7"/>
  <c r="E2514" i="7"/>
  <c r="E2513" i="7"/>
  <c r="E2512" i="7"/>
  <c r="E2511" i="7"/>
  <c r="E2510" i="7"/>
  <c r="M2509" i="7"/>
  <c r="M2508" i="7" s="1"/>
  <c r="L2509" i="7"/>
  <c r="K2509" i="7"/>
  <c r="K2508" i="7" s="1"/>
  <c r="J2509" i="7"/>
  <c r="I2509" i="7"/>
  <c r="E2509" i="7" s="1"/>
  <c r="H2509" i="7"/>
  <c r="G2509" i="7"/>
  <c r="F2509" i="7"/>
  <c r="L2508" i="7"/>
  <c r="J2508" i="7"/>
  <c r="I2508" i="7"/>
  <c r="H2508" i="7"/>
  <c r="G2508" i="7"/>
  <c r="F2508" i="7"/>
  <c r="E2508" i="7"/>
  <c r="E2507" i="7"/>
  <c r="E2506" i="7"/>
  <c r="E2505" i="7"/>
  <c r="E2504" i="7"/>
  <c r="E2503" i="7"/>
  <c r="E2502" i="7"/>
  <c r="E2501" i="7"/>
  <c r="E2500" i="7"/>
  <c r="E2499" i="7"/>
  <c r="M2498" i="7"/>
  <c r="M2497" i="7" s="1"/>
  <c r="L2498" i="7"/>
  <c r="L2497" i="7" s="1"/>
  <c r="K2498" i="7"/>
  <c r="K2497" i="7" s="1"/>
  <c r="J2498" i="7"/>
  <c r="J2497" i="7" s="1"/>
  <c r="J2496" i="7" s="1"/>
  <c r="I2498" i="7"/>
  <c r="H2498" i="7"/>
  <c r="G2498" i="7"/>
  <c r="F2498" i="7"/>
  <c r="F2497" i="7" s="1"/>
  <c r="I2497" i="7"/>
  <c r="G2497" i="7"/>
  <c r="E2495" i="7"/>
  <c r="M2494" i="7"/>
  <c r="L2494" i="7"/>
  <c r="K2494" i="7"/>
  <c r="J2494" i="7"/>
  <c r="I2494" i="7"/>
  <c r="H2494" i="7"/>
  <c r="G2494" i="7"/>
  <c r="F2494" i="7"/>
  <c r="E2493" i="7"/>
  <c r="E2492" i="7"/>
  <c r="M2491" i="7"/>
  <c r="L2491" i="7"/>
  <c r="K2491" i="7"/>
  <c r="J2491" i="7"/>
  <c r="I2491" i="7"/>
  <c r="H2491" i="7"/>
  <c r="G2491" i="7"/>
  <c r="F2491" i="7"/>
  <c r="E2491" i="7"/>
  <c r="E2490" i="7"/>
  <c r="E2489" i="7"/>
  <c r="E2488" i="7"/>
  <c r="M2487" i="7"/>
  <c r="L2487" i="7"/>
  <c r="K2487" i="7"/>
  <c r="J2487" i="7"/>
  <c r="I2487" i="7"/>
  <c r="H2487" i="7"/>
  <c r="G2487" i="7"/>
  <c r="E2487" i="7" s="1"/>
  <c r="F2487" i="7"/>
  <c r="M2486" i="7"/>
  <c r="L2486" i="7"/>
  <c r="K2486" i="7"/>
  <c r="J2486" i="7"/>
  <c r="I2486" i="7"/>
  <c r="H2486" i="7"/>
  <c r="G2486" i="7"/>
  <c r="E2486" i="7" s="1"/>
  <c r="F2486" i="7"/>
  <c r="E2485" i="7"/>
  <c r="E2484" i="7"/>
  <c r="E2483" i="7"/>
  <c r="E2482" i="7"/>
  <c r="E2481" i="7"/>
  <c r="E2480" i="7"/>
  <c r="E2479" i="7"/>
  <c r="E2478" i="7"/>
  <c r="E2477" i="7"/>
  <c r="M2476" i="7"/>
  <c r="L2476" i="7"/>
  <c r="K2476" i="7"/>
  <c r="J2476" i="7"/>
  <c r="E2476" i="7" s="1"/>
  <c r="I2476" i="7"/>
  <c r="H2476" i="7"/>
  <c r="G2476" i="7"/>
  <c r="F2476" i="7"/>
  <c r="E2475" i="7"/>
  <c r="E2474" i="7"/>
  <c r="E2473" i="7"/>
  <c r="E2472" i="7"/>
  <c r="E2471" i="7"/>
  <c r="M2470" i="7"/>
  <c r="L2470" i="7"/>
  <c r="L2469" i="7" s="1"/>
  <c r="K2470" i="7"/>
  <c r="K2469" i="7" s="1"/>
  <c r="J2470" i="7"/>
  <c r="J2469" i="7" s="1"/>
  <c r="I2470" i="7"/>
  <c r="I2469" i="7" s="1"/>
  <c r="H2470" i="7"/>
  <c r="H2469" i="7" s="1"/>
  <c r="G2470" i="7"/>
  <c r="F2470" i="7"/>
  <c r="F2469" i="7" s="1"/>
  <c r="M2469" i="7"/>
  <c r="E2468" i="7"/>
  <c r="E2467" i="7"/>
  <c r="M2466" i="7"/>
  <c r="M2463" i="7" s="1"/>
  <c r="L2466" i="7"/>
  <c r="K2466" i="7"/>
  <c r="J2466" i="7"/>
  <c r="I2466" i="7"/>
  <c r="H2466" i="7"/>
  <c r="E2466" i="7" s="1"/>
  <c r="G2466" i="7"/>
  <c r="F2466" i="7"/>
  <c r="E2465" i="7"/>
  <c r="M2464" i="7"/>
  <c r="L2464" i="7"/>
  <c r="K2464" i="7"/>
  <c r="J2464" i="7"/>
  <c r="I2464" i="7"/>
  <c r="H2464" i="7"/>
  <c r="G2464" i="7"/>
  <c r="F2464" i="7"/>
  <c r="F2463" i="7" s="1"/>
  <c r="K2463" i="7"/>
  <c r="J2463" i="7"/>
  <c r="I2463" i="7"/>
  <c r="H2463" i="7"/>
  <c r="E2462" i="7"/>
  <c r="E2461" i="7"/>
  <c r="E2460" i="7"/>
  <c r="E2459" i="7"/>
  <c r="E2458" i="7"/>
  <c r="E2457" i="7"/>
  <c r="E2456" i="7"/>
  <c r="E2455" i="7"/>
  <c r="E2454" i="7"/>
  <c r="E2453" i="7"/>
  <c r="M2452" i="7"/>
  <c r="M2451" i="7" s="1"/>
  <c r="L2452" i="7"/>
  <c r="L2451" i="7" s="1"/>
  <c r="K2452" i="7"/>
  <c r="J2452" i="7"/>
  <c r="I2452" i="7"/>
  <c r="H2452" i="7"/>
  <c r="H2451" i="7" s="1"/>
  <c r="G2452" i="7"/>
  <c r="F2452" i="7"/>
  <c r="E2452" i="7"/>
  <c r="K2451" i="7"/>
  <c r="J2451" i="7"/>
  <c r="I2451" i="7"/>
  <c r="G2451" i="7"/>
  <c r="E2451" i="7" s="1"/>
  <c r="F2451" i="7"/>
  <c r="E2450" i="7"/>
  <c r="M2449" i="7"/>
  <c r="L2449" i="7"/>
  <c r="K2449" i="7"/>
  <c r="J2449" i="7"/>
  <c r="I2449" i="7"/>
  <c r="H2449" i="7"/>
  <c r="G2449" i="7"/>
  <c r="F2449" i="7"/>
  <c r="E2449" i="7"/>
  <c r="E2448" i="7"/>
  <c r="E2447" i="7"/>
  <c r="E2446" i="7"/>
  <c r="M2445" i="7"/>
  <c r="L2445" i="7"/>
  <c r="K2445" i="7"/>
  <c r="K2437" i="7" s="1"/>
  <c r="K2436" i="7" s="1"/>
  <c r="J2445" i="7"/>
  <c r="E2445" i="7" s="1"/>
  <c r="I2445" i="7"/>
  <c r="H2445" i="7"/>
  <c r="G2445" i="7"/>
  <c r="F2445" i="7"/>
  <c r="E2444" i="7"/>
  <c r="E2443" i="7"/>
  <c r="E2442" i="7"/>
  <c r="E2441" i="7"/>
  <c r="M2440" i="7"/>
  <c r="L2440" i="7"/>
  <c r="K2440" i="7"/>
  <c r="J2440" i="7"/>
  <c r="J2437" i="7" s="1"/>
  <c r="J2436" i="7" s="1"/>
  <c r="I2440" i="7"/>
  <c r="I2437" i="7" s="1"/>
  <c r="I2436" i="7" s="1"/>
  <c r="H2440" i="7"/>
  <c r="G2440" i="7"/>
  <c r="F2440" i="7"/>
  <c r="E2439" i="7"/>
  <c r="E2438" i="7"/>
  <c r="M2434" i="7"/>
  <c r="L2434" i="7"/>
  <c r="K2434" i="7"/>
  <c r="I2434" i="7"/>
  <c r="H2434" i="7"/>
  <c r="G2434" i="7"/>
  <c r="E2433" i="7"/>
  <c r="E2432" i="7"/>
  <c r="E2431" i="7"/>
  <c r="E2430" i="7"/>
  <c r="E2429" i="7"/>
  <c r="E2428" i="7"/>
  <c r="M2427" i="7"/>
  <c r="L2427" i="7"/>
  <c r="K2427" i="7"/>
  <c r="J2427" i="7"/>
  <c r="I2427" i="7"/>
  <c r="H2427" i="7"/>
  <c r="G2427" i="7"/>
  <c r="F2427" i="7"/>
  <c r="E2426" i="7"/>
  <c r="E2425" i="7"/>
  <c r="M2424" i="7"/>
  <c r="L2424" i="7"/>
  <c r="K2424" i="7"/>
  <c r="J2424" i="7"/>
  <c r="I2424" i="7"/>
  <c r="I2423" i="7" s="1"/>
  <c r="H2424" i="7"/>
  <c r="G2424" i="7"/>
  <c r="G2423" i="7" s="1"/>
  <c r="F2424" i="7"/>
  <c r="F2423" i="7" s="1"/>
  <c r="M2423" i="7"/>
  <c r="L2423" i="7"/>
  <c r="K2423" i="7"/>
  <c r="J2423" i="7"/>
  <c r="E2422" i="7"/>
  <c r="E2421" i="7"/>
  <c r="E2420" i="7"/>
  <c r="M2419" i="7"/>
  <c r="L2419" i="7"/>
  <c r="K2419" i="7"/>
  <c r="K2413" i="7" s="1"/>
  <c r="J2419" i="7"/>
  <c r="I2419" i="7"/>
  <c r="H2419" i="7"/>
  <c r="E2419" i="7" s="1"/>
  <c r="G2419" i="7"/>
  <c r="F2419" i="7"/>
  <c r="E2418" i="7"/>
  <c r="E2417" i="7"/>
  <c r="E2416" i="7"/>
  <c r="E2415" i="7"/>
  <c r="M2414" i="7"/>
  <c r="L2414" i="7"/>
  <c r="K2414" i="7"/>
  <c r="J2414" i="7"/>
  <c r="I2414" i="7"/>
  <c r="H2414" i="7"/>
  <c r="G2414" i="7"/>
  <c r="F2414" i="7"/>
  <c r="F2413" i="7" s="1"/>
  <c r="M2413" i="7"/>
  <c r="L2413" i="7"/>
  <c r="G2413" i="7"/>
  <c r="M2412" i="7"/>
  <c r="L2412" i="7"/>
  <c r="K2412" i="7"/>
  <c r="G2412" i="7"/>
  <c r="F2412" i="7"/>
  <c r="E2411" i="7"/>
  <c r="E2410" i="7"/>
  <c r="E2409" i="7"/>
  <c r="E2408" i="7"/>
  <c r="E2407" i="7"/>
  <c r="E2406" i="7"/>
  <c r="E2405" i="7"/>
  <c r="E2404" i="7"/>
  <c r="E2403" i="7"/>
  <c r="E2402" i="7"/>
  <c r="E2401" i="7"/>
  <c r="E2400" i="7"/>
  <c r="M2399" i="7"/>
  <c r="L2399" i="7"/>
  <c r="K2399" i="7"/>
  <c r="J2399" i="7"/>
  <c r="I2399" i="7"/>
  <c r="H2399" i="7"/>
  <c r="E2399" i="7" s="1"/>
  <c r="G2399" i="7"/>
  <c r="F2399" i="7"/>
  <c r="E2398" i="7"/>
  <c r="E2397" i="7"/>
  <c r="E2396" i="7"/>
  <c r="E2395" i="7"/>
  <c r="E2394" i="7"/>
  <c r="E2393" i="7"/>
  <c r="E2392" i="7"/>
  <c r="E2391" i="7"/>
  <c r="E2390" i="7"/>
  <c r="E2389" i="7"/>
  <c r="E2388" i="7"/>
  <c r="M2387" i="7"/>
  <c r="M2386" i="7" s="1"/>
  <c r="L2387" i="7"/>
  <c r="K2387" i="7"/>
  <c r="J2387" i="7"/>
  <c r="I2387" i="7"/>
  <c r="H2387" i="7"/>
  <c r="G2387" i="7"/>
  <c r="F2387" i="7"/>
  <c r="L2386" i="7"/>
  <c r="K2386" i="7"/>
  <c r="J2386" i="7"/>
  <c r="I2386" i="7"/>
  <c r="G2386" i="7"/>
  <c r="F2386" i="7"/>
  <c r="E2385" i="7"/>
  <c r="E2384" i="7"/>
  <c r="E2383" i="7"/>
  <c r="E2382" i="7"/>
  <c r="E2381" i="7"/>
  <c r="E2380" i="7"/>
  <c r="E2379" i="7"/>
  <c r="E2378" i="7"/>
  <c r="E2377" i="7"/>
  <c r="M2376" i="7"/>
  <c r="L2376" i="7"/>
  <c r="K2376" i="7"/>
  <c r="K2375" i="7" s="1"/>
  <c r="J2376" i="7"/>
  <c r="J2375" i="7" s="1"/>
  <c r="I2376" i="7"/>
  <c r="H2376" i="7"/>
  <c r="H2375" i="7" s="1"/>
  <c r="G2376" i="7"/>
  <c r="F2376" i="7"/>
  <c r="F2375" i="7" s="1"/>
  <c r="M2375" i="7"/>
  <c r="L2375" i="7"/>
  <c r="I2375" i="7"/>
  <c r="G2375" i="7"/>
  <c r="E2374" i="7"/>
  <c r="E2373" i="7"/>
  <c r="M2372" i="7"/>
  <c r="L2372" i="7"/>
  <c r="K2372" i="7"/>
  <c r="J2372" i="7"/>
  <c r="I2372" i="7"/>
  <c r="H2372" i="7"/>
  <c r="G2372" i="7"/>
  <c r="E2372" i="7" s="1"/>
  <c r="F2372" i="7"/>
  <c r="E2371" i="7"/>
  <c r="E2370" i="7"/>
  <c r="M2369" i="7"/>
  <c r="L2369" i="7"/>
  <c r="K2369" i="7"/>
  <c r="J2369" i="7"/>
  <c r="I2369" i="7"/>
  <c r="H2369" i="7"/>
  <c r="G2369" i="7"/>
  <c r="F2369" i="7"/>
  <c r="E2369" i="7"/>
  <c r="E2368" i="7"/>
  <c r="E2367" i="7"/>
  <c r="E2366" i="7"/>
  <c r="M2365" i="7"/>
  <c r="L2365" i="7"/>
  <c r="L2364" i="7" s="1"/>
  <c r="K2365" i="7"/>
  <c r="K2364" i="7" s="1"/>
  <c r="J2365" i="7"/>
  <c r="J2364" i="7" s="1"/>
  <c r="E2364" i="7" s="1"/>
  <c r="I2365" i="7"/>
  <c r="I2364" i="7" s="1"/>
  <c r="H2365" i="7"/>
  <c r="G2365" i="7"/>
  <c r="F2365" i="7"/>
  <c r="M2364" i="7"/>
  <c r="H2364" i="7"/>
  <c r="G2364" i="7"/>
  <c r="F2364" i="7"/>
  <c r="E2363" i="7"/>
  <c r="E2362" i="7"/>
  <c r="E2361" i="7"/>
  <c r="E2360" i="7"/>
  <c r="E2359" i="7"/>
  <c r="E2358" i="7"/>
  <c r="E2357" i="7"/>
  <c r="E2356" i="7"/>
  <c r="E2355" i="7"/>
  <c r="M2354" i="7"/>
  <c r="L2354" i="7"/>
  <c r="K2354" i="7"/>
  <c r="J2354" i="7"/>
  <c r="I2354" i="7"/>
  <c r="H2354" i="7"/>
  <c r="G2354" i="7"/>
  <c r="F2354" i="7"/>
  <c r="E2354" i="7"/>
  <c r="E2353" i="7"/>
  <c r="E2352" i="7"/>
  <c r="E2351" i="7"/>
  <c r="E2350" i="7"/>
  <c r="E2349" i="7"/>
  <c r="M2348" i="7"/>
  <c r="M2347" i="7" s="1"/>
  <c r="L2348" i="7"/>
  <c r="K2348" i="7"/>
  <c r="J2348" i="7"/>
  <c r="I2348" i="7"/>
  <c r="H2348" i="7"/>
  <c r="H2347" i="7" s="1"/>
  <c r="G2348" i="7"/>
  <c r="G2347" i="7" s="1"/>
  <c r="F2348" i="7"/>
  <c r="F2347" i="7" s="1"/>
  <c r="E2348" i="7"/>
  <c r="L2347" i="7"/>
  <c r="K2347" i="7"/>
  <c r="J2347" i="7"/>
  <c r="I2347" i="7"/>
  <c r="I2315" i="7" s="1"/>
  <c r="I2314" i="7" s="1"/>
  <c r="E2346" i="7"/>
  <c r="E2345" i="7"/>
  <c r="M2344" i="7"/>
  <c r="L2344" i="7"/>
  <c r="K2344" i="7"/>
  <c r="J2344" i="7"/>
  <c r="I2344" i="7"/>
  <c r="H2344" i="7"/>
  <c r="G2344" i="7"/>
  <c r="F2344" i="7"/>
  <c r="E2344" i="7"/>
  <c r="E2343" i="7"/>
  <c r="M2342" i="7"/>
  <c r="M2341" i="7" s="1"/>
  <c r="L2342" i="7"/>
  <c r="L2341" i="7" s="1"/>
  <c r="K2342" i="7"/>
  <c r="K2341" i="7" s="1"/>
  <c r="J2342" i="7"/>
  <c r="J2341" i="7" s="1"/>
  <c r="I2342" i="7"/>
  <c r="H2342" i="7"/>
  <c r="G2342" i="7"/>
  <c r="F2342" i="7"/>
  <c r="E2342" i="7"/>
  <c r="I2341" i="7"/>
  <c r="H2341" i="7"/>
  <c r="G2341" i="7"/>
  <c r="F2341" i="7"/>
  <c r="E2341" i="7"/>
  <c r="E2340" i="7"/>
  <c r="E2339" i="7"/>
  <c r="E2338" i="7"/>
  <c r="E2337" i="7"/>
  <c r="E2336" i="7"/>
  <c r="E2335" i="7"/>
  <c r="E2334" i="7"/>
  <c r="E2333" i="7"/>
  <c r="E2332" i="7"/>
  <c r="E2331" i="7"/>
  <c r="M2330" i="7"/>
  <c r="M2329" i="7" s="1"/>
  <c r="L2330" i="7"/>
  <c r="L2329" i="7" s="1"/>
  <c r="K2330" i="7"/>
  <c r="K2329" i="7" s="1"/>
  <c r="J2330" i="7"/>
  <c r="I2330" i="7"/>
  <c r="I2329" i="7" s="1"/>
  <c r="H2330" i="7"/>
  <c r="G2330" i="7"/>
  <c r="F2330" i="7"/>
  <c r="F2329" i="7" s="1"/>
  <c r="J2329" i="7"/>
  <c r="H2329" i="7"/>
  <c r="E2328" i="7"/>
  <c r="M2327" i="7"/>
  <c r="L2327" i="7"/>
  <c r="K2327" i="7"/>
  <c r="J2327" i="7"/>
  <c r="I2327" i="7"/>
  <c r="H2327" i="7"/>
  <c r="G2327" i="7"/>
  <c r="F2327" i="7"/>
  <c r="E2327" i="7"/>
  <c r="E2326" i="7"/>
  <c r="E2325" i="7"/>
  <c r="E2324" i="7"/>
  <c r="M2323" i="7"/>
  <c r="L2323" i="7"/>
  <c r="K2323" i="7"/>
  <c r="J2323" i="7"/>
  <c r="I2323" i="7"/>
  <c r="H2323" i="7"/>
  <c r="G2323" i="7"/>
  <c r="F2323" i="7"/>
  <c r="E2323" i="7"/>
  <c r="E2322" i="7"/>
  <c r="E2321" i="7"/>
  <c r="E2320" i="7"/>
  <c r="E2319" i="7"/>
  <c r="M2318" i="7"/>
  <c r="L2318" i="7"/>
  <c r="K2318" i="7"/>
  <c r="J2318" i="7"/>
  <c r="E2318" i="7" s="1"/>
  <c r="I2318" i="7"/>
  <c r="H2318" i="7"/>
  <c r="G2318" i="7"/>
  <c r="F2318" i="7"/>
  <c r="E2317" i="7"/>
  <c r="E2316" i="7"/>
  <c r="F2315" i="7"/>
  <c r="F2314" i="7" s="1"/>
  <c r="M2313" i="7"/>
  <c r="L2313" i="7"/>
  <c r="K2313" i="7"/>
  <c r="J2313" i="7"/>
  <c r="I2313" i="7"/>
  <c r="H2313" i="7"/>
  <c r="G2313" i="7"/>
  <c r="F2313" i="7"/>
  <c r="E2312" i="7"/>
  <c r="M2311" i="7"/>
  <c r="L2311" i="7"/>
  <c r="K2311" i="7"/>
  <c r="K2306" i="7" s="1"/>
  <c r="K2305" i="7" s="1"/>
  <c r="J2311" i="7"/>
  <c r="E2311" i="7" s="1"/>
  <c r="I2311" i="7"/>
  <c r="H2311" i="7"/>
  <c r="G2311" i="7"/>
  <c r="M2310" i="7"/>
  <c r="M2306" i="7" s="1"/>
  <c r="M2186" i="7" s="1"/>
  <c r="L2310" i="7"/>
  <c r="L2306" i="7" s="1"/>
  <c r="L2186" i="7" s="1"/>
  <c r="K2310" i="7"/>
  <c r="J2310" i="7"/>
  <c r="J2306" i="7" s="1"/>
  <c r="I2310" i="7"/>
  <c r="I2306" i="7" s="1"/>
  <c r="E2306" i="7" s="1"/>
  <c r="H2310" i="7"/>
  <c r="H2306" i="7" s="1"/>
  <c r="H2305" i="7" s="1"/>
  <c r="G2310" i="7"/>
  <c r="G2306" i="7" s="1"/>
  <c r="G2305" i="7" s="1"/>
  <c r="E2309" i="7"/>
  <c r="E2308" i="7"/>
  <c r="E2307" i="7"/>
  <c r="F2306" i="7"/>
  <c r="F2186" i="7" s="1"/>
  <c r="M2305" i="7"/>
  <c r="L2305" i="7"/>
  <c r="E2304" i="7"/>
  <c r="M2303" i="7"/>
  <c r="L2303" i="7"/>
  <c r="K2303" i="7"/>
  <c r="J2303" i="7"/>
  <c r="I2303" i="7"/>
  <c r="E2303" i="7" s="1"/>
  <c r="H2303" i="7"/>
  <c r="G2303" i="7"/>
  <c r="F2303" i="7"/>
  <c r="E2302" i="7"/>
  <c r="E2301" i="7"/>
  <c r="M2300" i="7"/>
  <c r="M2299" i="7" s="1"/>
  <c r="L2300" i="7"/>
  <c r="L2299" i="7" s="1"/>
  <c r="K2300" i="7"/>
  <c r="K2299" i="7" s="1"/>
  <c r="J2300" i="7"/>
  <c r="I2300" i="7"/>
  <c r="H2300" i="7"/>
  <c r="H2299" i="7" s="1"/>
  <c r="G2300" i="7"/>
  <c r="F2300" i="7"/>
  <c r="J2299" i="7"/>
  <c r="I2299" i="7"/>
  <c r="F2299" i="7"/>
  <c r="E2298" i="7"/>
  <c r="E2297" i="7"/>
  <c r="E2296" i="7"/>
  <c r="M2295" i="7"/>
  <c r="L2295" i="7"/>
  <c r="K2295" i="7"/>
  <c r="K2289" i="7" s="1"/>
  <c r="J2295" i="7"/>
  <c r="J2289" i="7" s="1"/>
  <c r="J2288" i="7" s="1"/>
  <c r="I2295" i="7"/>
  <c r="I2289" i="7" s="1"/>
  <c r="I2288" i="7" s="1"/>
  <c r="H2295" i="7"/>
  <c r="G2295" i="7"/>
  <c r="F2295" i="7"/>
  <c r="E2294" i="7"/>
  <c r="E2293" i="7"/>
  <c r="E2292" i="7"/>
  <c r="E2291" i="7"/>
  <c r="M2290" i="7"/>
  <c r="M2289" i="7" s="1"/>
  <c r="L2290" i="7"/>
  <c r="K2290" i="7"/>
  <c r="G2290" i="7"/>
  <c r="F2290" i="7"/>
  <c r="E2290" i="7"/>
  <c r="L2289" i="7"/>
  <c r="H2289" i="7"/>
  <c r="F2289" i="7"/>
  <c r="E2287" i="7"/>
  <c r="E2286" i="7"/>
  <c r="E2285" i="7"/>
  <c r="E2284" i="7"/>
  <c r="E2283" i="7"/>
  <c r="E2282" i="7"/>
  <c r="E2281" i="7"/>
  <c r="E2280" i="7"/>
  <c r="E2279" i="7"/>
  <c r="E2278" i="7"/>
  <c r="E2277" i="7"/>
  <c r="E2276" i="7"/>
  <c r="M2275" i="7"/>
  <c r="L2275" i="7"/>
  <c r="K2275" i="7"/>
  <c r="J2275" i="7"/>
  <c r="E2275" i="7" s="1"/>
  <c r="I2275" i="7"/>
  <c r="H2275" i="7"/>
  <c r="G2275" i="7"/>
  <c r="F2275" i="7"/>
  <c r="E2274" i="7"/>
  <c r="E2273" i="7"/>
  <c r="E2272" i="7"/>
  <c r="E2271" i="7"/>
  <c r="E2270" i="7"/>
  <c r="E2269" i="7"/>
  <c r="E2268" i="7"/>
  <c r="E2267" i="7"/>
  <c r="E2266" i="7"/>
  <c r="E2265" i="7"/>
  <c r="E2264" i="7"/>
  <c r="M2263" i="7"/>
  <c r="L2263" i="7"/>
  <c r="L2262" i="7" s="1"/>
  <c r="K2263" i="7"/>
  <c r="K2262" i="7" s="1"/>
  <c r="K2249" i="7" s="1"/>
  <c r="J2263" i="7"/>
  <c r="I2263" i="7"/>
  <c r="I2262" i="7" s="1"/>
  <c r="I2249" i="7" s="1"/>
  <c r="H2263" i="7"/>
  <c r="H2262" i="7" s="1"/>
  <c r="G2263" i="7"/>
  <c r="E2263" i="7" s="1"/>
  <c r="F2263" i="7"/>
  <c r="M2262" i="7"/>
  <c r="J2262" i="7"/>
  <c r="F2262" i="7"/>
  <c r="E2261" i="7"/>
  <c r="E2260" i="7"/>
  <c r="E2259" i="7"/>
  <c r="E2258" i="7"/>
  <c r="E2257" i="7"/>
  <c r="E2256" i="7"/>
  <c r="E2255" i="7"/>
  <c r="E2254" i="7"/>
  <c r="E2253" i="7"/>
  <c r="M2252" i="7"/>
  <c r="L2252" i="7"/>
  <c r="K2252" i="7"/>
  <c r="J2252" i="7"/>
  <c r="I2252" i="7"/>
  <c r="H2252" i="7"/>
  <c r="G2252" i="7"/>
  <c r="F2252" i="7"/>
  <c r="L2251" i="7"/>
  <c r="K2251" i="7"/>
  <c r="J2251" i="7"/>
  <c r="I2251" i="7"/>
  <c r="H2251" i="7"/>
  <c r="G2251" i="7"/>
  <c r="F2251" i="7"/>
  <c r="L2250" i="7"/>
  <c r="L2249" i="7"/>
  <c r="E2248" i="7"/>
  <c r="M2247" i="7"/>
  <c r="L2247" i="7"/>
  <c r="K2247" i="7"/>
  <c r="J2247" i="7"/>
  <c r="I2247" i="7"/>
  <c r="H2247" i="7"/>
  <c r="E2247" i="7" s="1"/>
  <c r="G2247" i="7"/>
  <c r="F2247" i="7"/>
  <c r="E2246" i="7"/>
  <c r="E2245" i="7"/>
  <c r="M2244" i="7"/>
  <c r="L2244" i="7"/>
  <c r="K2244" i="7"/>
  <c r="J2244" i="7"/>
  <c r="I2244" i="7"/>
  <c r="H2244" i="7"/>
  <c r="G2244" i="7"/>
  <c r="E2244" i="7" s="1"/>
  <c r="F2244" i="7"/>
  <c r="E2243" i="7"/>
  <c r="E2242" i="7"/>
  <c r="E2241" i="7"/>
  <c r="M2240" i="7"/>
  <c r="L2240" i="7"/>
  <c r="K2240" i="7"/>
  <c r="J2240" i="7"/>
  <c r="J2239" i="7" s="1"/>
  <c r="I2240" i="7"/>
  <c r="H2240" i="7"/>
  <c r="G2240" i="7"/>
  <c r="F2240" i="7"/>
  <c r="E2240" i="7"/>
  <c r="L2239" i="7"/>
  <c r="K2239" i="7"/>
  <c r="H2239" i="7"/>
  <c r="E2238" i="7"/>
  <c r="E2237" i="7"/>
  <c r="E2236" i="7"/>
  <c r="E2235" i="7"/>
  <c r="E2234" i="7"/>
  <c r="E2233" i="7"/>
  <c r="E2232" i="7"/>
  <c r="E2231" i="7"/>
  <c r="E2230" i="7"/>
  <c r="M2229" i="7"/>
  <c r="M642" i="7" s="1"/>
  <c r="L2229" i="7"/>
  <c r="L642" i="7" s="1"/>
  <c r="L640" i="7" s="1"/>
  <c r="K2229" i="7"/>
  <c r="J2229" i="7"/>
  <c r="J642" i="7" s="1"/>
  <c r="I2229" i="7"/>
  <c r="H2229" i="7"/>
  <c r="H642" i="7" s="1"/>
  <c r="G2229" i="7"/>
  <c r="F2229" i="7"/>
  <c r="E2228" i="7"/>
  <c r="E2227" i="7"/>
  <c r="E2226" i="7"/>
  <c r="E2225" i="7"/>
  <c r="E2224" i="7"/>
  <c r="M2223" i="7"/>
  <c r="L2223" i="7"/>
  <c r="K2223" i="7"/>
  <c r="K2222" i="7" s="1"/>
  <c r="J2223" i="7"/>
  <c r="J2222" i="7" s="1"/>
  <c r="I2223" i="7"/>
  <c r="H2223" i="7"/>
  <c r="H2222" i="7" s="1"/>
  <c r="G2223" i="7"/>
  <c r="F2223" i="7"/>
  <c r="M2222" i="7"/>
  <c r="L2222" i="7"/>
  <c r="I2222" i="7"/>
  <c r="F2222" i="7"/>
  <c r="E2221" i="7"/>
  <c r="E2220" i="7"/>
  <c r="M2219" i="7"/>
  <c r="L2219" i="7"/>
  <c r="K2219" i="7"/>
  <c r="J2219" i="7"/>
  <c r="I2219" i="7"/>
  <c r="H2219" i="7"/>
  <c r="G2219" i="7"/>
  <c r="G2216" i="7" s="1"/>
  <c r="F2219" i="7"/>
  <c r="E2219" i="7"/>
  <c r="E2218" i="7"/>
  <c r="M2217" i="7"/>
  <c r="L2217" i="7"/>
  <c r="K2217" i="7"/>
  <c r="J2217" i="7"/>
  <c r="I2217" i="7"/>
  <c r="I2216" i="7" s="1"/>
  <c r="H2217" i="7"/>
  <c r="H2216" i="7" s="1"/>
  <c r="G2217" i="7"/>
  <c r="F2217" i="7"/>
  <c r="F2216" i="7" s="1"/>
  <c r="E2217" i="7"/>
  <c r="M2216" i="7"/>
  <c r="K2216" i="7"/>
  <c r="J2216" i="7"/>
  <c r="E2215" i="7"/>
  <c r="E2214" i="7"/>
  <c r="E2213" i="7"/>
  <c r="E2212" i="7"/>
  <c r="E2211" i="7"/>
  <c r="E2210" i="7"/>
  <c r="E2209" i="7"/>
  <c r="E2208" i="7"/>
  <c r="E2207" i="7"/>
  <c r="E2206" i="7"/>
  <c r="M2205" i="7"/>
  <c r="M2204" i="7" s="1"/>
  <c r="L2205" i="7"/>
  <c r="L2204" i="7" s="1"/>
  <c r="K2205" i="7"/>
  <c r="K2204" i="7" s="1"/>
  <c r="J2205" i="7"/>
  <c r="J2204" i="7" s="1"/>
  <c r="I2205" i="7"/>
  <c r="I2204" i="7" s="1"/>
  <c r="H2205" i="7"/>
  <c r="G2205" i="7"/>
  <c r="E2205" i="7" s="1"/>
  <c r="F2205" i="7"/>
  <c r="H2204" i="7"/>
  <c r="G2204" i="7"/>
  <c r="F2204" i="7"/>
  <c r="E2204" i="7"/>
  <c r="E2203" i="7"/>
  <c r="M2202" i="7"/>
  <c r="L2202" i="7"/>
  <c r="K2202" i="7"/>
  <c r="J2202" i="7"/>
  <c r="I2202" i="7"/>
  <c r="H2202" i="7"/>
  <c r="G2202" i="7"/>
  <c r="E2202" i="7" s="1"/>
  <c r="F2202" i="7"/>
  <c r="E2201" i="7"/>
  <c r="E2200" i="7"/>
  <c r="E2199" i="7"/>
  <c r="M2198" i="7"/>
  <c r="L2198" i="7"/>
  <c r="K2198" i="7"/>
  <c r="J2198" i="7"/>
  <c r="I2198" i="7"/>
  <c r="H2198" i="7"/>
  <c r="G2198" i="7"/>
  <c r="E2198" i="7" s="1"/>
  <c r="F2198" i="7"/>
  <c r="E2197" i="7"/>
  <c r="E2196" i="7"/>
  <c r="E2195" i="7"/>
  <c r="E2194" i="7"/>
  <c r="M2193" i="7"/>
  <c r="L2193" i="7"/>
  <c r="K2193" i="7"/>
  <c r="J2193" i="7"/>
  <c r="I2193" i="7"/>
  <c r="H2193" i="7"/>
  <c r="G2193" i="7"/>
  <c r="F2193" i="7"/>
  <c r="E2193" i="7"/>
  <c r="E2192" i="7"/>
  <c r="E2191" i="7"/>
  <c r="H2190" i="7"/>
  <c r="H2189" i="7"/>
  <c r="K2186" i="7"/>
  <c r="H2186" i="7"/>
  <c r="G2186" i="7"/>
  <c r="E2184" i="7"/>
  <c r="E2183" i="7"/>
  <c r="M2182" i="7"/>
  <c r="L2182" i="7"/>
  <c r="L2180" i="7" s="1"/>
  <c r="L2146" i="7" s="1"/>
  <c r="K2182" i="7"/>
  <c r="J2182" i="7"/>
  <c r="I2182" i="7"/>
  <c r="I3729" i="7" s="1"/>
  <c r="I3727" i="7" s="1"/>
  <c r="G2182" i="7"/>
  <c r="G3729" i="7" s="1"/>
  <c r="E2182" i="7"/>
  <c r="E2181" i="7"/>
  <c r="M2180" i="7"/>
  <c r="K2180" i="7"/>
  <c r="K2146" i="7" s="1"/>
  <c r="J2180" i="7"/>
  <c r="J2146" i="7" s="1"/>
  <c r="E2146" i="7" s="1"/>
  <c r="I2180" i="7"/>
  <c r="I2146" i="7" s="1"/>
  <c r="G2180" i="7"/>
  <c r="G2146" i="7" s="1"/>
  <c r="F2180" i="7"/>
  <c r="E2179" i="7"/>
  <c r="E2178" i="7"/>
  <c r="E2177" i="7"/>
  <c r="E2176" i="7"/>
  <c r="E2175" i="7"/>
  <c r="E2174" i="7"/>
  <c r="M2173" i="7"/>
  <c r="L2173" i="7"/>
  <c r="K2173" i="7"/>
  <c r="J2173" i="7"/>
  <c r="J2159" i="7" s="1"/>
  <c r="I2173" i="7"/>
  <c r="H2173" i="7"/>
  <c r="G2173" i="7"/>
  <c r="F2173" i="7"/>
  <c r="E2173" i="7"/>
  <c r="E2172" i="7"/>
  <c r="E2171" i="7"/>
  <c r="E2170" i="7"/>
  <c r="E2169" i="7"/>
  <c r="E2168" i="7"/>
  <c r="E2167" i="7"/>
  <c r="E2166" i="7"/>
  <c r="E2165" i="7"/>
  <c r="E2164" i="7"/>
  <c r="E2163" i="7"/>
  <c r="M2162" i="7"/>
  <c r="L2162" i="7"/>
  <c r="L2161" i="7" s="1"/>
  <c r="K2162" i="7"/>
  <c r="K2161" i="7" s="1"/>
  <c r="J2162" i="7"/>
  <c r="I2162" i="7"/>
  <c r="I2161" i="7" s="1"/>
  <c r="I2159" i="7" s="1"/>
  <c r="H2162" i="7"/>
  <c r="G2162" i="7"/>
  <c r="F2162" i="7"/>
  <c r="E2162" i="7"/>
  <c r="M2161" i="7"/>
  <c r="M2160" i="7" s="1"/>
  <c r="J2161" i="7"/>
  <c r="H2161" i="7"/>
  <c r="G2161" i="7"/>
  <c r="F2161" i="7"/>
  <c r="F2159" i="7" s="1"/>
  <c r="E2161" i="7"/>
  <c r="K2160" i="7"/>
  <c r="J2160" i="7"/>
  <c r="H2160" i="7"/>
  <c r="H2159" i="7"/>
  <c r="E2158" i="7"/>
  <c r="E2157" i="7"/>
  <c r="M2156" i="7"/>
  <c r="L2156" i="7"/>
  <c r="K2156" i="7"/>
  <c r="K2155" i="7" s="1"/>
  <c r="J2156" i="7"/>
  <c r="J2155" i="7" s="1"/>
  <c r="I2156" i="7"/>
  <c r="H2156" i="7"/>
  <c r="H2155" i="7" s="1"/>
  <c r="G2156" i="7"/>
  <c r="G2155" i="7" s="1"/>
  <c r="E2155" i="7" s="1"/>
  <c r="E2156" i="7"/>
  <c r="M2155" i="7"/>
  <c r="M2150" i="7" s="1"/>
  <c r="L2155" i="7"/>
  <c r="L2150" i="7" s="1"/>
  <c r="I2155" i="7"/>
  <c r="I2150" i="7" s="1"/>
  <c r="E2154" i="7"/>
  <c r="E2153" i="7"/>
  <c r="H2152" i="7"/>
  <c r="H2182" i="7" s="1"/>
  <c r="H2180" i="7" s="1"/>
  <c r="H2146" i="7" s="1"/>
  <c r="E2152" i="7"/>
  <c r="E2151" i="7"/>
  <c r="K2150" i="7"/>
  <c r="J2150" i="7"/>
  <c r="H2150" i="7"/>
  <c r="H2149" i="7" s="1"/>
  <c r="H2147" i="7" s="1"/>
  <c r="G2150" i="7"/>
  <c r="L2149" i="7"/>
  <c r="I2149" i="7"/>
  <c r="H2148" i="7"/>
  <c r="I2147" i="7"/>
  <c r="M2146" i="7"/>
  <c r="F2146" i="7"/>
  <c r="E2145" i="7"/>
  <c r="M2144" i="7"/>
  <c r="K2144" i="7"/>
  <c r="J2144" i="7"/>
  <c r="H2144" i="7"/>
  <c r="G2144" i="7"/>
  <c r="G2135" i="7" s="1"/>
  <c r="E2144" i="7"/>
  <c r="E2143" i="7"/>
  <c r="E2142" i="7"/>
  <c r="E2141" i="7"/>
  <c r="M2140" i="7"/>
  <c r="L2140" i="7"/>
  <c r="K2140" i="7"/>
  <c r="J2140" i="7"/>
  <c r="I2140" i="7"/>
  <c r="I2139" i="7" s="1"/>
  <c r="H2140" i="7"/>
  <c r="H2139" i="7" s="1"/>
  <c r="G2140" i="7"/>
  <c r="E2140" i="7"/>
  <c r="M2139" i="7"/>
  <c r="L2139" i="7"/>
  <c r="K2139" i="7"/>
  <c r="J2139" i="7"/>
  <c r="G2139" i="7"/>
  <c r="F2139" i="7"/>
  <c r="E2138" i="7"/>
  <c r="E2137" i="7"/>
  <c r="M2136" i="7"/>
  <c r="L2136" i="7"/>
  <c r="K2136" i="7"/>
  <c r="J2136" i="7"/>
  <c r="I2136" i="7"/>
  <c r="I2015" i="7" s="1"/>
  <c r="I2014" i="7" s="1"/>
  <c r="H2136" i="7"/>
  <c r="G2136" i="7"/>
  <c r="F2136" i="7"/>
  <c r="F2015" i="7" s="1"/>
  <c r="F2014" i="7" s="1"/>
  <c r="E2136" i="7"/>
  <c r="K2135" i="7"/>
  <c r="E2134" i="7"/>
  <c r="M2133" i="7"/>
  <c r="L2133" i="7"/>
  <c r="L4872" i="7" s="1"/>
  <c r="K2133" i="7"/>
  <c r="J2133" i="7"/>
  <c r="J4872" i="7" s="1"/>
  <c r="J4871" i="7" s="1"/>
  <c r="I2133" i="7"/>
  <c r="I4872" i="7" s="1"/>
  <c r="H2133" i="7"/>
  <c r="H4872" i="7" s="1"/>
  <c r="H4871" i="7" s="1"/>
  <c r="G2133" i="7"/>
  <c r="G4872" i="7" s="1"/>
  <c r="F2133" i="7"/>
  <c r="E2133" i="7"/>
  <c r="E2132" i="7"/>
  <c r="E2131" i="7"/>
  <c r="M2130" i="7"/>
  <c r="L2130" i="7"/>
  <c r="L2129" i="7" s="1"/>
  <c r="K2130" i="7"/>
  <c r="K2129" i="7" s="1"/>
  <c r="J2130" i="7"/>
  <c r="I2130" i="7"/>
  <c r="H2130" i="7"/>
  <c r="G2130" i="7"/>
  <c r="E2130" i="7" s="1"/>
  <c r="F2130" i="7"/>
  <c r="M2129" i="7"/>
  <c r="J2129" i="7"/>
  <c r="I2129" i="7"/>
  <c r="H2129" i="7"/>
  <c r="G2129" i="7"/>
  <c r="F2129" i="7"/>
  <c r="E2129" i="7"/>
  <c r="E2128" i="7"/>
  <c r="E2127" i="7"/>
  <c r="E2126" i="7"/>
  <c r="M2125" i="7"/>
  <c r="L2125" i="7"/>
  <c r="K2125" i="7"/>
  <c r="J2125" i="7"/>
  <c r="I2125" i="7"/>
  <c r="H2125" i="7"/>
  <c r="G2125" i="7"/>
  <c r="F2125" i="7"/>
  <c r="E2125" i="7"/>
  <c r="E2124" i="7"/>
  <c r="E2123" i="7"/>
  <c r="E2122" i="7"/>
  <c r="E2121" i="7"/>
  <c r="M2120" i="7"/>
  <c r="L2120" i="7"/>
  <c r="L2119" i="7" s="1"/>
  <c r="L2118" i="7" s="1"/>
  <c r="L2144" i="7" s="1"/>
  <c r="K2120" i="7"/>
  <c r="J2120" i="7"/>
  <c r="I2120" i="7"/>
  <c r="H2120" i="7"/>
  <c r="G2120" i="7"/>
  <c r="F2120" i="7"/>
  <c r="M2119" i="7"/>
  <c r="M2118" i="7" s="1"/>
  <c r="K2119" i="7"/>
  <c r="J2119" i="7"/>
  <c r="J2118" i="7" s="1"/>
  <c r="I2119" i="7"/>
  <c r="I2118" i="7" s="1"/>
  <c r="I2144" i="7" s="1"/>
  <c r="H2119" i="7"/>
  <c r="H2118" i="7" s="1"/>
  <c r="G2119" i="7"/>
  <c r="E2119" i="7" s="1"/>
  <c r="F2119" i="7"/>
  <c r="K2118" i="7"/>
  <c r="G2118" i="7"/>
  <c r="E2118" i="7" s="1"/>
  <c r="F2118" i="7"/>
  <c r="E2117" i="7"/>
  <c r="M2116" i="7"/>
  <c r="M4854" i="7" s="1"/>
  <c r="L2116" i="7"/>
  <c r="L4854" i="7" s="1"/>
  <c r="K2116" i="7"/>
  <c r="K4854" i="7" s="1"/>
  <c r="J2116" i="7"/>
  <c r="J703" i="7" s="1"/>
  <c r="I2116" i="7"/>
  <c r="I703" i="7" s="1"/>
  <c r="H2116" i="7"/>
  <c r="H703" i="7" s="1"/>
  <c r="G2116" i="7"/>
  <c r="E2115" i="7"/>
  <c r="E2114" i="7"/>
  <c r="E2113" i="7"/>
  <c r="E2112" i="7"/>
  <c r="E2111" i="7"/>
  <c r="E2110" i="7"/>
  <c r="E2109" i="7"/>
  <c r="E2108" i="7"/>
  <c r="E2107" i="7"/>
  <c r="E2106" i="7"/>
  <c r="E2105" i="7"/>
  <c r="M2104" i="7"/>
  <c r="L2104" i="7"/>
  <c r="K2104" i="7"/>
  <c r="J2104" i="7"/>
  <c r="I2104" i="7"/>
  <c r="H2104" i="7"/>
  <c r="G2104" i="7"/>
  <c r="E2104" i="7" s="1"/>
  <c r="F2104" i="7"/>
  <c r="E2103" i="7"/>
  <c r="E2102" i="7"/>
  <c r="E2101" i="7"/>
  <c r="E2100" i="7"/>
  <c r="E2099" i="7"/>
  <c r="E2098" i="7"/>
  <c r="E2097" i="7"/>
  <c r="E2096" i="7"/>
  <c r="E2095" i="7"/>
  <c r="E2094" i="7"/>
  <c r="E2093" i="7"/>
  <c r="M2092" i="7"/>
  <c r="L2092" i="7"/>
  <c r="K2092" i="7"/>
  <c r="J2092" i="7"/>
  <c r="I2092" i="7"/>
  <c r="H2092" i="7"/>
  <c r="H2091" i="7" s="1"/>
  <c r="G2092" i="7"/>
  <c r="F2092" i="7"/>
  <c r="F2091" i="7" s="1"/>
  <c r="E2092" i="7"/>
  <c r="M2091" i="7"/>
  <c r="M2079" i="7" s="1"/>
  <c r="L2091" i="7"/>
  <c r="K2091" i="7"/>
  <c r="J2091" i="7"/>
  <c r="I2091" i="7"/>
  <c r="G2091" i="7"/>
  <c r="E2090" i="7"/>
  <c r="E2089" i="7"/>
  <c r="E2088" i="7"/>
  <c r="E2087" i="7"/>
  <c r="E2086" i="7"/>
  <c r="E2085" i="7"/>
  <c r="E2084" i="7"/>
  <c r="E2083" i="7"/>
  <c r="E2082" i="7"/>
  <c r="M2081" i="7"/>
  <c r="M2080" i="7" s="1"/>
  <c r="L2081" i="7"/>
  <c r="L2080" i="7" s="1"/>
  <c r="K2081" i="7"/>
  <c r="J2081" i="7"/>
  <c r="J2080" i="7" s="1"/>
  <c r="I2081" i="7"/>
  <c r="I2080" i="7" s="1"/>
  <c r="I2078" i="7" s="1"/>
  <c r="H2081" i="7"/>
  <c r="G2081" i="7"/>
  <c r="E2081" i="7" s="1"/>
  <c r="F2081" i="7"/>
  <c r="K2080" i="7"/>
  <c r="H2080" i="7"/>
  <c r="G2080" i="7"/>
  <c r="G2079" i="7" s="1"/>
  <c r="E2079" i="7" s="1"/>
  <c r="F2080" i="7"/>
  <c r="E2080" i="7"/>
  <c r="K2079" i="7"/>
  <c r="J2079" i="7"/>
  <c r="I2079" i="7"/>
  <c r="H2079" i="7"/>
  <c r="E2077" i="7"/>
  <c r="M2076" i="7"/>
  <c r="L2076" i="7"/>
  <c r="K2076" i="7"/>
  <c r="J2076" i="7"/>
  <c r="I2076" i="7"/>
  <c r="H2076" i="7"/>
  <c r="G2076" i="7"/>
  <c r="E2076" i="7" s="1"/>
  <c r="F2076" i="7"/>
  <c r="E2075" i="7"/>
  <c r="E2074" i="7"/>
  <c r="M2073" i="7"/>
  <c r="L2073" i="7"/>
  <c r="K2073" i="7"/>
  <c r="J2073" i="7"/>
  <c r="I2073" i="7"/>
  <c r="H2073" i="7"/>
  <c r="H2068" i="7" s="1"/>
  <c r="G2073" i="7"/>
  <c r="F2073" i="7"/>
  <c r="E2072" i="7"/>
  <c r="E2071" i="7"/>
  <c r="E2070" i="7"/>
  <c r="M2069" i="7"/>
  <c r="M2068" i="7" s="1"/>
  <c r="L2069" i="7"/>
  <c r="L2068" i="7" s="1"/>
  <c r="K2069" i="7"/>
  <c r="K2068" i="7" s="1"/>
  <c r="J2069" i="7"/>
  <c r="I2069" i="7"/>
  <c r="H2069" i="7"/>
  <c r="G2069" i="7"/>
  <c r="E2069" i="7" s="1"/>
  <c r="F2069" i="7"/>
  <c r="J2068" i="7"/>
  <c r="I2068" i="7"/>
  <c r="G2068" i="7"/>
  <c r="F2068" i="7"/>
  <c r="E2067" i="7"/>
  <c r="E2066" i="7"/>
  <c r="E2065" i="7"/>
  <c r="E2064" i="7"/>
  <c r="E2063" i="7"/>
  <c r="E2062" i="7"/>
  <c r="E2061" i="7"/>
  <c r="E2060" i="7"/>
  <c r="E2059" i="7"/>
  <c r="M2058" i="7"/>
  <c r="L2058" i="7"/>
  <c r="K2058" i="7"/>
  <c r="J2058" i="7"/>
  <c r="I2058" i="7"/>
  <c r="H2058" i="7"/>
  <c r="G2058" i="7"/>
  <c r="F2058" i="7"/>
  <c r="E2058" i="7"/>
  <c r="E2057" i="7"/>
  <c r="E2056" i="7"/>
  <c r="E2055" i="7"/>
  <c r="E2054" i="7"/>
  <c r="E2053" i="7"/>
  <c r="M2052" i="7"/>
  <c r="M2051" i="7" s="1"/>
  <c r="L2052" i="7"/>
  <c r="K2052" i="7"/>
  <c r="J2052" i="7"/>
  <c r="J2051" i="7" s="1"/>
  <c r="I2052" i="7"/>
  <c r="I2051" i="7" s="1"/>
  <c r="H2052" i="7"/>
  <c r="H2051" i="7" s="1"/>
  <c r="G2052" i="7"/>
  <c r="F2052" i="7"/>
  <c r="F2051" i="7" s="1"/>
  <c r="L2051" i="7"/>
  <c r="K2051" i="7"/>
  <c r="E2050" i="7"/>
  <c r="E2049" i="7"/>
  <c r="M2048" i="7"/>
  <c r="L2048" i="7"/>
  <c r="K2048" i="7"/>
  <c r="J2048" i="7"/>
  <c r="I2048" i="7"/>
  <c r="H2048" i="7"/>
  <c r="H2045" i="7" s="1"/>
  <c r="G2048" i="7"/>
  <c r="G2045" i="7" s="1"/>
  <c r="F2048" i="7"/>
  <c r="E2047" i="7"/>
  <c r="M2046" i="7"/>
  <c r="L2046" i="7"/>
  <c r="K2046" i="7"/>
  <c r="K2045" i="7" s="1"/>
  <c r="J2046" i="7"/>
  <c r="J2045" i="7" s="1"/>
  <c r="I2046" i="7"/>
  <c r="H2046" i="7"/>
  <c r="G2046" i="7"/>
  <c r="F2046" i="7"/>
  <c r="M2045" i="7"/>
  <c r="M2019" i="7" s="1"/>
  <c r="L2045" i="7"/>
  <c r="F2045" i="7"/>
  <c r="E2044" i="7"/>
  <c r="E2043" i="7"/>
  <c r="E2042" i="7"/>
  <c r="E2041" i="7"/>
  <c r="E2040" i="7"/>
  <c r="E2039" i="7"/>
  <c r="E2038" i="7"/>
  <c r="E2037" i="7"/>
  <c r="E2036" i="7"/>
  <c r="E2035" i="7"/>
  <c r="M2034" i="7"/>
  <c r="L2034" i="7"/>
  <c r="L2033" i="7" s="1"/>
  <c r="K2034" i="7"/>
  <c r="K2033" i="7" s="1"/>
  <c r="J2034" i="7"/>
  <c r="J2033" i="7" s="1"/>
  <c r="I2034" i="7"/>
  <c r="I2033" i="7" s="1"/>
  <c r="H2034" i="7"/>
  <c r="H2033" i="7" s="1"/>
  <c r="G2034" i="7"/>
  <c r="G2033" i="7" s="1"/>
  <c r="F2034" i="7"/>
  <c r="M2033" i="7"/>
  <c r="F2033" i="7"/>
  <c r="E2032" i="7"/>
  <c r="M2031" i="7"/>
  <c r="L2031" i="7"/>
  <c r="K2031" i="7"/>
  <c r="J2031" i="7"/>
  <c r="J2019" i="7" s="1"/>
  <c r="I2031" i="7"/>
  <c r="H2031" i="7"/>
  <c r="G2031" i="7"/>
  <c r="F2031" i="7"/>
  <c r="E2030" i="7"/>
  <c r="E2029" i="7"/>
  <c r="E2028" i="7"/>
  <c r="M2027" i="7"/>
  <c r="L2027" i="7"/>
  <c r="K2027" i="7"/>
  <c r="J2027" i="7"/>
  <c r="I2027" i="7"/>
  <c r="H2027" i="7"/>
  <c r="G2027" i="7"/>
  <c r="F2027" i="7"/>
  <c r="E2027" i="7"/>
  <c r="E2026" i="7"/>
  <c r="E2025" i="7"/>
  <c r="E2024" i="7"/>
  <c r="E2023" i="7"/>
  <c r="M2022" i="7"/>
  <c r="L2022" i="7"/>
  <c r="K2022" i="7"/>
  <c r="J2022" i="7"/>
  <c r="I2022" i="7"/>
  <c r="H2022" i="7"/>
  <c r="G2022" i="7"/>
  <c r="F2022" i="7"/>
  <c r="E2022" i="7"/>
  <c r="E2021" i="7"/>
  <c r="E2020" i="7"/>
  <c r="K2015" i="7"/>
  <c r="E2013" i="7"/>
  <c r="E2012" i="7"/>
  <c r="E2011" i="7"/>
  <c r="E2010" i="7"/>
  <c r="M2009" i="7"/>
  <c r="L2009" i="7"/>
  <c r="K2009" i="7"/>
  <c r="J2009" i="7"/>
  <c r="I2009" i="7"/>
  <c r="H2009" i="7"/>
  <c r="E2009" i="7" s="1"/>
  <c r="G2009" i="7"/>
  <c r="F2009" i="7"/>
  <c r="F1869" i="7" s="1"/>
  <c r="J2008" i="7"/>
  <c r="H2008" i="7"/>
  <c r="E2007" i="7"/>
  <c r="E2006" i="7"/>
  <c r="M2005" i="7"/>
  <c r="L2005" i="7"/>
  <c r="K2005" i="7"/>
  <c r="J2005" i="7"/>
  <c r="E2005" i="7"/>
  <c r="H2005" i="7"/>
  <c r="G2005" i="7"/>
  <c r="J2004" i="7"/>
  <c r="J2003" i="7" s="1"/>
  <c r="I2004" i="7"/>
  <c r="H2004" i="7"/>
  <c r="H2001" i="7" s="1"/>
  <c r="G2004" i="7"/>
  <c r="G2003" i="7" s="1"/>
  <c r="M2003" i="7"/>
  <c r="L2003" i="7"/>
  <c r="K2003" i="7"/>
  <c r="F2003" i="7"/>
  <c r="M2002" i="7"/>
  <c r="L2002" i="7"/>
  <c r="K2002" i="7"/>
  <c r="J2002" i="7"/>
  <c r="I2002" i="7"/>
  <c r="H2002" i="7"/>
  <c r="G2002" i="7"/>
  <c r="E2002" i="7"/>
  <c r="J2001" i="7"/>
  <c r="E2000" i="7"/>
  <c r="M1999" i="7"/>
  <c r="L1999" i="7"/>
  <c r="K1999" i="7"/>
  <c r="J1999" i="7"/>
  <c r="I1999" i="7"/>
  <c r="H1999" i="7"/>
  <c r="G1999" i="7"/>
  <c r="F1999" i="7"/>
  <c r="E1999" i="7"/>
  <c r="E1998" i="7"/>
  <c r="E1997" i="7"/>
  <c r="M1996" i="7"/>
  <c r="L1996" i="7"/>
  <c r="K1996" i="7"/>
  <c r="K1995" i="7" s="1"/>
  <c r="J1996" i="7"/>
  <c r="I1996" i="7"/>
  <c r="H1996" i="7"/>
  <c r="G1996" i="7"/>
  <c r="F1996" i="7"/>
  <c r="M1995" i="7"/>
  <c r="L1995" i="7"/>
  <c r="I1995" i="7"/>
  <c r="H1995" i="7"/>
  <c r="G1995" i="7"/>
  <c r="F1995" i="7"/>
  <c r="E1994" i="7"/>
  <c r="E1993" i="7"/>
  <c r="E1992" i="7"/>
  <c r="M1991" i="7"/>
  <c r="L1991" i="7"/>
  <c r="K1991" i="7"/>
  <c r="J1991" i="7"/>
  <c r="I1991" i="7"/>
  <c r="H1991" i="7"/>
  <c r="G1991" i="7"/>
  <c r="F1991" i="7"/>
  <c r="E1991" i="7"/>
  <c r="G1990" i="7"/>
  <c r="G713" i="7" s="1"/>
  <c r="E1989" i="7"/>
  <c r="E1988" i="7"/>
  <c r="E1987" i="7"/>
  <c r="M1986" i="7"/>
  <c r="M1985" i="7" s="1"/>
  <c r="L1986" i="7"/>
  <c r="K1986" i="7"/>
  <c r="J1986" i="7"/>
  <c r="J1985" i="7" s="1"/>
  <c r="I1986" i="7"/>
  <c r="H1986" i="7"/>
  <c r="F1986" i="7"/>
  <c r="I1985" i="7"/>
  <c r="H1985" i="7"/>
  <c r="F1985" i="7"/>
  <c r="F1984" i="7" s="1"/>
  <c r="M1984" i="7"/>
  <c r="I1984" i="7"/>
  <c r="E1983" i="7"/>
  <c r="E1982" i="7"/>
  <c r="G1981" i="7"/>
  <c r="E1981" i="7" s="1"/>
  <c r="M1980" i="7"/>
  <c r="L1980" i="7"/>
  <c r="K1980" i="7"/>
  <c r="J1980" i="7"/>
  <c r="I1980" i="7"/>
  <c r="H1980" i="7"/>
  <c r="H706" i="7" s="1"/>
  <c r="G1980" i="7"/>
  <c r="E1980" i="7"/>
  <c r="E1979" i="7"/>
  <c r="E1978" i="7"/>
  <c r="G1977" i="7"/>
  <c r="M1976" i="7"/>
  <c r="M702" i="7" s="1"/>
  <c r="L1976" i="7"/>
  <c r="K1976" i="7"/>
  <c r="J1976" i="7"/>
  <c r="I1976" i="7"/>
  <c r="H1976" i="7"/>
  <c r="E1975" i="7"/>
  <c r="E1974" i="7"/>
  <c r="M1973" i="7"/>
  <c r="M1962" i="7" s="1"/>
  <c r="L1973" i="7"/>
  <c r="K1973" i="7"/>
  <c r="K1962" i="7" s="1"/>
  <c r="J1973" i="7"/>
  <c r="J1962" i="7" s="1"/>
  <c r="I1973" i="7"/>
  <c r="I1962" i="7" s="1"/>
  <c r="H1973" i="7"/>
  <c r="H1962" i="7" s="1"/>
  <c r="E1962" i="7" s="1"/>
  <c r="G1973" i="7"/>
  <c r="E1972" i="7"/>
  <c r="E1971" i="7"/>
  <c r="E1970" i="7"/>
  <c r="E1969" i="7"/>
  <c r="E1968" i="7"/>
  <c r="E1967" i="7"/>
  <c r="E1966" i="7"/>
  <c r="E1965" i="7"/>
  <c r="E1964" i="7"/>
  <c r="E1963" i="7"/>
  <c r="L1962" i="7"/>
  <c r="G1962" i="7"/>
  <c r="F1962" i="7"/>
  <c r="E1961" i="7"/>
  <c r="E1960" i="7"/>
  <c r="E1959" i="7"/>
  <c r="E1958" i="7"/>
  <c r="E1957" i="7"/>
  <c r="E1956" i="7"/>
  <c r="E1955" i="7"/>
  <c r="E1954" i="7"/>
  <c r="E1953" i="7"/>
  <c r="E1952" i="7"/>
  <c r="E1951" i="7"/>
  <c r="M1950" i="7"/>
  <c r="M1949" i="7" s="1"/>
  <c r="L1950" i="7"/>
  <c r="L1949" i="7" s="1"/>
  <c r="K1950" i="7"/>
  <c r="J1950" i="7"/>
  <c r="I1950" i="7"/>
  <c r="H1950" i="7"/>
  <c r="G1950" i="7"/>
  <c r="F1950" i="7"/>
  <c r="F1949" i="7" s="1"/>
  <c r="K1949" i="7"/>
  <c r="J1949" i="7"/>
  <c r="I1949" i="7"/>
  <c r="H1949" i="7"/>
  <c r="E1948" i="7"/>
  <c r="G1947" i="7"/>
  <c r="E1947" i="7"/>
  <c r="E1946" i="7"/>
  <c r="E1945" i="7"/>
  <c r="E1944" i="7"/>
  <c r="E1943" i="7"/>
  <c r="E1942" i="7"/>
  <c r="E1941" i="7"/>
  <c r="E1940" i="7"/>
  <c r="M1939" i="7"/>
  <c r="L1939" i="7"/>
  <c r="K1939" i="7"/>
  <c r="K1938" i="7" s="1"/>
  <c r="K1937" i="7" s="1"/>
  <c r="J1939" i="7"/>
  <c r="J1938" i="7" s="1"/>
  <c r="I1939" i="7"/>
  <c r="H1939" i="7"/>
  <c r="F1939" i="7"/>
  <c r="M1938" i="7"/>
  <c r="L1938" i="7"/>
  <c r="I1938" i="7"/>
  <c r="I1937" i="7" s="1"/>
  <c r="H1938" i="7"/>
  <c r="H1937" i="7" s="1"/>
  <c r="F1938" i="7"/>
  <c r="I1935" i="7"/>
  <c r="H1935" i="7"/>
  <c r="H661" i="7" s="1"/>
  <c r="H660" i="7" s="1"/>
  <c r="E1935" i="7"/>
  <c r="M1934" i="7"/>
  <c r="L1934" i="7"/>
  <c r="K1934" i="7"/>
  <c r="J1934" i="7"/>
  <c r="I1934" i="7"/>
  <c r="H1934" i="7"/>
  <c r="G1934" i="7"/>
  <c r="E1934" i="7" s="1"/>
  <c r="F1934" i="7"/>
  <c r="E1933" i="7"/>
  <c r="E1932" i="7"/>
  <c r="M1931" i="7"/>
  <c r="L1931" i="7"/>
  <c r="K1931" i="7"/>
  <c r="J1931" i="7"/>
  <c r="I1931" i="7"/>
  <c r="H1931" i="7"/>
  <c r="G1931" i="7"/>
  <c r="F1931" i="7"/>
  <c r="E1930" i="7"/>
  <c r="E1929" i="7"/>
  <c r="E1928" i="7"/>
  <c r="M1927" i="7"/>
  <c r="L1927" i="7"/>
  <c r="K1927" i="7"/>
  <c r="K1926" i="7" s="1"/>
  <c r="J1927" i="7"/>
  <c r="J1926" i="7" s="1"/>
  <c r="I1927" i="7"/>
  <c r="H1927" i="7"/>
  <c r="G1927" i="7"/>
  <c r="F1927" i="7"/>
  <c r="G1926" i="7"/>
  <c r="F1926" i="7"/>
  <c r="E1925" i="7"/>
  <c r="J1924" i="7"/>
  <c r="I1924" i="7"/>
  <c r="E1924" i="7"/>
  <c r="E1923" i="7"/>
  <c r="E1922" i="7"/>
  <c r="E1921" i="7"/>
  <c r="E1920" i="7"/>
  <c r="E1919" i="7"/>
  <c r="E1918" i="7"/>
  <c r="E1917" i="7"/>
  <c r="E1916" i="7"/>
  <c r="E1915" i="7"/>
  <c r="M1914" i="7"/>
  <c r="L1914" i="7"/>
  <c r="K1914" i="7"/>
  <c r="J1914" i="7"/>
  <c r="I1914" i="7"/>
  <c r="H1914" i="7"/>
  <c r="G1914" i="7"/>
  <c r="F1914" i="7"/>
  <c r="E1913" i="7"/>
  <c r="E1912" i="7"/>
  <c r="E1911" i="7"/>
  <c r="M1910" i="7"/>
  <c r="L1910" i="7"/>
  <c r="K1910" i="7"/>
  <c r="J1910" i="7"/>
  <c r="I1910" i="7"/>
  <c r="I636" i="7" s="1"/>
  <c r="H1910" i="7"/>
  <c r="H636" i="7" s="1"/>
  <c r="G1910" i="7"/>
  <c r="G636" i="7" s="1"/>
  <c r="E1910" i="7"/>
  <c r="M1909" i="7"/>
  <c r="L1909" i="7"/>
  <c r="K1909" i="7"/>
  <c r="J1909" i="7"/>
  <c r="J3602" i="7" s="1"/>
  <c r="I1909" i="7"/>
  <c r="H1909" i="7"/>
  <c r="E1909" i="7" s="1"/>
  <c r="G1909" i="7"/>
  <c r="G3602" i="7" s="1"/>
  <c r="L1908" i="7"/>
  <c r="K1908" i="7"/>
  <c r="F1908" i="7"/>
  <c r="F1907" i="7" s="1"/>
  <c r="L1907" i="7"/>
  <c r="K1907" i="7"/>
  <c r="E1906" i="7"/>
  <c r="E1905" i="7"/>
  <c r="M1904" i="7"/>
  <c r="L1904" i="7"/>
  <c r="K1904" i="7"/>
  <c r="J1904" i="7"/>
  <c r="I1904" i="7"/>
  <c r="H1904" i="7"/>
  <c r="G1904" i="7"/>
  <c r="E1904" i="7" s="1"/>
  <c r="F1904" i="7"/>
  <c r="E1903" i="7"/>
  <c r="E1902" i="7"/>
  <c r="M1901" i="7"/>
  <c r="M1900" i="7" s="1"/>
  <c r="L1901" i="7"/>
  <c r="L1900" i="7" s="1"/>
  <c r="K1901" i="7"/>
  <c r="K1900" i="7" s="1"/>
  <c r="J1901" i="7"/>
  <c r="I1901" i="7"/>
  <c r="I1900" i="7" s="1"/>
  <c r="H1901" i="7"/>
  <c r="H1900" i="7" s="1"/>
  <c r="G1901" i="7"/>
  <c r="G1900" i="7" s="1"/>
  <c r="E1900" i="7" s="1"/>
  <c r="F1901" i="7"/>
  <c r="F1900" i="7" s="1"/>
  <c r="E1901" i="7"/>
  <c r="J1900" i="7"/>
  <c r="E1899" i="7"/>
  <c r="E1898" i="7"/>
  <c r="E1897" i="7"/>
  <c r="M1896" i="7"/>
  <c r="L1896" i="7"/>
  <c r="K1896" i="7"/>
  <c r="J1896" i="7"/>
  <c r="I1896" i="7"/>
  <c r="H1896" i="7"/>
  <c r="G1896" i="7"/>
  <c r="G3589" i="7" s="1"/>
  <c r="E1895" i="7"/>
  <c r="E1894" i="7"/>
  <c r="E1893" i="7"/>
  <c r="E1892" i="7"/>
  <c r="E1891" i="7"/>
  <c r="E1890" i="7"/>
  <c r="E1889" i="7"/>
  <c r="J1888" i="7"/>
  <c r="J1887" i="7" s="1"/>
  <c r="H1888" i="7"/>
  <c r="H1887" i="7" s="1"/>
  <c r="G1888" i="7"/>
  <c r="G1887" i="7" s="1"/>
  <c r="F1888" i="7"/>
  <c r="F1887" i="7" s="1"/>
  <c r="E1886" i="7"/>
  <c r="M1885" i="7"/>
  <c r="L1885" i="7"/>
  <c r="K1885" i="7"/>
  <c r="J1885" i="7"/>
  <c r="I1885" i="7"/>
  <c r="H1885" i="7"/>
  <c r="G1885" i="7"/>
  <c r="E1885" i="7" s="1"/>
  <c r="F1885" i="7"/>
  <c r="E1884" i="7"/>
  <c r="E1883" i="7"/>
  <c r="E1882" i="7"/>
  <c r="M1881" i="7"/>
  <c r="L1881" i="7"/>
  <c r="K1881" i="7"/>
  <c r="J1881" i="7"/>
  <c r="I1881" i="7"/>
  <c r="H1881" i="7"/>
  <c r="G1881" i="7"/>
  <c r="F1881" i="7"/>
  <c r="E1881" i="7"/>
  <c r="E1880" i="7"/>
  <c r="E1879" i="7"/>
  <c r="E1878" i="7"/>
  <c r="E1877" i="7"/>
  <c r="M1876" i="7"/>
  <c r="L1876" i="7"/>
  <c r="K1876" i="7"/>
  <c r="J1876" i="7"/>
  <c r="I1876" i="7"/>
  <c r="H1876" i="7"/>
  <c r="G1876" i="7"/>
  <c r="E1876" i="7" s="1"/>
  <c r="F1876" i="7"/>
  <c r="M1875" i="7"/>
  <c r="M3568" i="7" s="1"/>
  <c r="L1875" i="7"/>
  <c r="L3568" i="7" s="1"/>
  <c r="K1875" i="7"/>
  <c r="K3568" i="7" s="1"/>
  <c r="J1875" i="7"/>
  <c r="I1875" i="7"/>
  <c r="I3568" i="7" s="1"/>
  <c r="H1875" i="7"/>
  <c r="H3568" i="7" s="1"/>
  <c r="G1875" i="7"/>
  <c r="E1875" i="7" s="1"/>
  <c r="M1874" i="7"/>
  <c r="M3567" i="7" s="1"/>
  <c r="L1874" i="7"/>
  <c r="K1874" i="7"/>
  <c r="K3567" i="7" s="1"/>
  <c r="J1874" i="7"/>
  <c r="J3567" i="7" s="1"/>
  <c r="I1874" i="7"/>
  <c r="H1874" i="7"/>
  <c r="H599" i="7" s="1"/>
  <c r="G1874" i="7"/>
  <c r="E1874" i="7"/>
  <c r="E1868" i="7"/>
  <c r="E1867" i="7"/>
  <c r="M1866" i="7"/>
  <c r="L1866" i="7"/>
  <c r="K1866" i="7"/>
  <c r="J1866" i="7"/>
  <c r="I1866" i="7"/>
  <c r="H1866" i="7"/>
  <c r="G1866" i="7"/>
  <c r="E1865" i="7"/>
  <c r="E1864" i="7"/>
  <c r="M1863" i="7"/>
  <c r="L1863" i="7"/>
  <c r="K1863" i="7"/>
  <c r="K3558" i="7" s="1"/>
  <c r="J1863" i="7"/>
  <c r="J1862" i="7" s="1"/>
  <c r="I1863" i="7"/>
  <c r="I3558" i="7" s="1"/>
  <c r="H1863" i="7"/>
  <c r="H3558" i="7" s="1"/>
  <c r="G1863" i="7"/>
  <c r="G3558" i="7" s="1"/>
  <c r="E1863" i="7"/>
  <c r="M1862" i="7"/>
  <c r="L1862" i="7"/>
  <c r="K1862" i="7"/>
  <c r="I1862" i="7"/>
  <c r="H1862" i="7"/>
  <c r="G1862" i="7"/>
  <c r="F1862" i="7"/>
  <c r="F1729" i="7" s="1"/>
  <c r="E1861" i="7"/>
  <c r="E1860" i="7"/>
  <c r="E1859" i="7"/>
  <c r="E1858" i="7"/>
  <c r="E1857" i="7"/>
  <c r="E1856" i="7"/>
  <c r="M1855" i="7"/>
  <c r="L1855" i="7"/>
  <c r="K1855" i="7"/>
  <c r="I1855" i="7"/>
  <c r="I1852" i="7" s="1"/>
  <c r="I1729" i="7" s="1"/>
  <c r="H1855" i="7"/>
  <c r="H1852" i="7" s="1"/>
  <c r="H1729" i="7" s="1"/>
  <c r="G1855" i="7"/>
  <c r="E1855" i="7"/>
  <c r="M1854" i="7"/>
  <c r="L1854" i="7"/>
  <c r="K1854" i="7"/>
  <c r="K1851" i="7" s="1"/>
  <c r="J1854" i="7"/>
  <c r="I1854" i="7"/>
  <c r="H1854" i="7"/>
  <c r="G1854" i="7"/>
  <c r="H1853" i="7"/>
  <c r="E1853" i="7"/>
  <c r="K1852" i="7"/>
  <c r="F1852" i="7"/>
  <c r="J1851" i="7"/>
  <c r="E1850" i="7"/>
  <c r="M1849" i="7"/>
  <c r="L1849" i="7"/>
  <c r="K1849" i="7"/>
  <c r="J1849" i="7"/>
  <c r="I1849" i="7"/>
  <c r="H1849" i="7"/>
  <c r="G1849" i="7"/>
  <c r="E1849" i="7" s="1"/>
  <c r="F1849" i="7"/>
  <c r="E1848" i="7"/>
  <c r="E1847" i="7"/>
  <c r="M1846" i="7"/>
  <c r="M1845" i="7" s="1"/>
  <c r="L1846" i="7"/>
  <c r="L1845" i="7" s="1"/>
  <c r="K1846" i="7"/>
  <c r="J1846" i="7"/>
  <c r="J1845" i="7" s="1"/>
  <c r="I1846" i="7"/>
  <c r="I1845" i="7" s="1"/>
  <c r="H1846" i="7"/>
  <c r="G1846" i="7"/>
  <c r="F1846" i="7"/>
  <c r="F1845" i="7" s="1"/>
  <c r="K1845" i="7"/>
  <c r="H1845" i="7"/>
  <c r="G1845" i="7"/>
  <c r="E1844" i="7"/>
  <c r="E1843" i="7"/>
  <c r="E1842" i="7"/>
  <c r="M1841" i="7"/>
  <c r="L1841" i="7"/>
  <c r="K1841" i="7"/>
  <c r="J1841" i="7"/>
  <c r="I1841" i="7"/>
  <c r="H1841" i="7"/>
  <c r="G1841" i="7"/>
  <c r="F1841" i="7"/>
  <c r="E1841" i="7"/>
  <c r="E1840" i="7"/>
  <c r="E1839" i="7"/>
  <c r="E1838" i="7"/>
  <c r="E1837" i="7"/>
  <c r="M1836" i="7"/>
  <c r="L1836" i="7"/>
  <c r="L1835" i="7" s="1"/>
  <c r="L1834" i="7" s="1"/>
  <c r="K1836" i="7"/>
  <c r="J1836" i="7"/>
  <c r="I1836" i="7"/>
  <c r="I1835" i="7" s="1"/>
  <c r="H1836" i="7"/>
  <c r="H1835" i="7" s="1"/>
  <c r="H1834" i="7" s="1"/>
  <c r="G1836" i="7"/>
  <c r="F1836" i="7"/>
  <c r="K1835" i="7"/>
  <c r="J1835" i="7"/>
  <c r="E1833" i="7"/>
  <c r="M1832" i="7"/>
  <c r="M4700" i="7" s="1"/>
  <c r="L1832" i="7"/>
  <c r="L4700" i="7" s="1"/>
  <c r="K1832" i="7"/>
  <c r="K4700" i="7" s="1"/>
  <c r="J1832" i="7"/>
  <c r="J4700" i="7" s="1"/>
  <c r="I1832" i="7"/>
  <c r="I4700" i="7" s="1"/>
  <c r="H1832" i="7"/>
  <c r="H4700" i="7" s="1"/>
  <c r="G1832" i="7"/>
  <c r="G4700" i="7" s="1"/>
  <c r="E4700" i="7" s="1"/>
  <c r="E1832" i="7"/>
  <c r="E1831" i="7"/>
  <c r="E1830" i="7"/>
  <c r="E1829" i="7"/>
  <c r="E1828" i="7"/>
  <c r="E1827" i="7"/>
  <c r="E1826" i="7"/>
  <c r="E1825" i="7"/>
  <c r="E1824" i="7"/>
  <c r="E1823" i="7"/>
  <c r="E1822" i="7"/>
  <c r="E1821" i="7"/>
  <c r="M1820" i="7"/>
  <c r="L1820" i="7"/>
  <c r="K1820" i="7"/>
  <c r="J1820" i="7"/>
  <c r="I1820" i="7"/>
  <c r="H1820" i="7"/>
  <c r="G1820" i="7"/>
  <c r="F1820" i="7"/>
  <c r="E1819" i="7"/>
  <c r="E1818" i="7"/>
  <c r="E1817" i="7"/>
  <c r="E1816" i="7"/>
  <c r="E1815" i="7"/>
  <c r="E1814" i="7"/>
  <c r="E1813" i="7"/>
  <c r="E1812" i="7"/>
  <c r="E1811" i="7"/>
  <c r="E1810" i="7"/>
  <c r="E1809" i="7"/>
  <c r="M1808" i="7"/>
  <c r="L1808" i="7"/>
  <c r="K1808" i="7"/>
  <c r="K1807" i="7" s="1"/>
  <c r="K1795" i="7" s="1"/>
  <c r="J1808" i="7"/>
  <c r="I1808" i="7"/>
  <c r="I1807" i="7" s="1"/>
  <c r="H1808" i="7"/>
  <c r="G1808" i="7"/>
  <c r="F1808" i="7"/>
  <c r="E1808" i="7"/>
  <c r="M1807" i="7"/>
  <c r="L1807" i="7"/>
  <c r="J1807" i="7"/>
  <c r="J1795" i="7" s="1"/>
  <c r="H1807" i="7"/>
  <c r="G1807" i="7"/>
  <c r="F1807" i="7"/>
  <c r="E1806" i="7"/>
  <c r="E1805" i="7"/>
  <c r="E1804" i="7"/>
  <c r="E1803" i="7"/>
  <c r="E1802" i="7"/>
  <c r="E1801" i="7"/>
  <c r="E1800" i="7"/>
  <c r="E1799" i="7"/>
  <c r="E1798" i="7"/>
  <c r="M1797" i="7"/>
  <c r="L1797" i="7"/>
  <c r="L1796" i="7" s="1"/>
  <c r="K1797" i="7"/>
  <c r="J1797" i="7"/>
  <c r="J1796" i="7" s="1"/>
  <c r="I1797" i="7"/>
  <c r="I1796" i="7" s="1"/>
  <c r="H1797" i="7"/>
  <c r="H1796" i="7" s="1"/>
  <c r="G1797" i="7"/>
  <c r="G1796" i="7" s="1"/>
  <c r="F1797" i="7"/>
  <c r="E1797" i="7"/>
  <c r="M1796" i="7"/>
  <c r="M1795" i="7" s="1"/>
  <c r="K1796" i="7"/>
  <c r="F1796" i="7"/>
  <c r="E1796" i="7"/>
  <c r="I1795" i="7"/>
  <c r="H1795" i="7"/>
  <c r="G1795" i="7"/>
  <c r="E1793" i="7"/>
  <c r="M1792" i="7"/>
  <c r="L1792" i="7"/>
  <c r="K1792" i="7"/>
  <c r="J1792" i="7"/>
  <c r="I1792" i="7"/>
  <c r="H1792" i="7"/>
  <c r="G1792" i="7"/>
  <c r="F1792" i="7"/>
  <c r="E1791" i="7"/>
  <c r="E1790" i="7"/>
  <c r="M1789" i="7"/>
  <c r="L1789" i="7"/>
  <c r="K1789" i="7"/>
  <c r="J1789" i="7"/>
  <c r="I1789" i="7"/>
  <c r="H1789" i="7"/>
  <c r="H1784" i="7" s="1"/>
  <c r="G1789" i="7"/>
  <c r="G1784" i="7" s="1"/>
  <c r="E1784" i="7" s="1"/>
  <c r="F1789" i="7"/>
  <c r="F1784" i="7" s="1"/>
  <c r="E1789" i="7"/>
  <c r="E1788" i="7"/>
  <c r="E1787" i="7"/>
  <c r="E1786" i="7"/>
  <c r="M1785" i="7"/>
  <c r="L1785" i="7"/>
  <c r="K1785" i="7"/>
  <c r="J1785" i="7"/>
  <c r="I1785" i="7"/>
  <c r="H1785" i="7"/>
  <c r="G1785" i="7"/>
  <c r="F1785" i="7"/>
  <c r="E1785" i="7"/>
  <c r="M1784" i="7"/>
  <c r="L1784" i="7"/>
  <c r="K1784" i="7"/>
  <c r="J1784" i="7"/>
  <c r="I1784" i="7"/>
  <c r="E1783" i="7"/>
  <c r="E1782" i="7"/>
  <c r="E1781" i="7"/>
  <c r="E1780" i="7"/>
  <c r="E1779" i="7"/>
  <c r="E1778" i="7"/>
  <c r="E1777" i="7"/>
  <c r="E1776" i="7"/>
  <c r="E1775" i="7"/>
  <c r="E1774" i="7"/>
  <c r="E1773" i="7"/>
  <c r="M1772" i="7"/>
  <c r="L1772" i="7"/>
  <c r="K1772" i="7"/>
  <c r="J1772" i="7"/>
  <c r="I1772" i="7"/>
  <c r="H1772" i="7"/>
  <c r="G1772" i="7"/>
  <c r="F1772" i="7"/>
  <c r="E1771" i="7"/>
  <c r="E1770" i="7"/>
  <c r="E1769" i="7"/>
  <c r="E1768" i="7"/>
  <c r="E1767" i="7"/>
  <c r="M1766" i="7"/>
  <c r="M1765" i="7" s="1"/>
  <c r="L1766" i="7"/>
  <c r="L1765" i="7" s="1"/>
  <c r="K1766" i="7"/>
  <c r="K1765" i="7" s="1"/>
  <c r="J1766" i="7"/>
  <c r="J1765" i="7" s="1"/>
  <c r="I1766" i="7"/>
  <c r="I1765" i="7" s="1"/>
  <c r="H1766" i="7"/>
  <c r="H1765" i="7" s="1"/>
  <c r="G1766" i="7"/>
  <c r="F1766" i="7"/>
  <c r="F1765" i="7" s="1"/>
  <c r="E1764" i="7"/>
  <c r="E1763" i="7"/>
  <c r="M1762" i="7"/>
  <c r="L1762" i="7"/>
  <c r="K1762" i="7"/>
  <c r="J1762" i="7"/>
  <c r="I1762" i="7"/>
  <c r="H1762" i="7"/>
  <c r="G1762" i="7"/>
  <c r="F1762" i="7"/>
  <c r="E1762" i="7"/>
  <c r="E1761" i="7"/>
  <c r="M1760" i="7"/>
  <c r="L1760" i="7"/>
  <c r="K1760" i="7"/>
  <c r="J1760" i="7"/>
  <c r="I1760" i="7"/>
  <c r="H1760" i="7"/>
  <c r="H1759" i="7" s="1"/>
  <c r="G1760" i="7"/>
  <c r="G1759" i="7" s="1"/>
  <c r="F1760" i="7"/>
  <c r="E1760" i="7"/>
  <c r="M1759" i="7"/>
  <c r="L1759" i="7"/>
  <c r="K1759" i="7"/>
  <c r="J1759" i="7"/>
  <c r="I1759" i="7"/>
  <c r="E1758" i="7"/>
  <c r="E1757" i="7"/>
  <c r="E1756" i="7"/>
  <c r="E1755" i="7"/>
  <c r="E1754" i="7"/>
  <c r="E1753" i="7"/>
  <c r="E1752" i="7"/>
  <c r="E1751" i="7"/>
  <c r="E1750" i="7"/>
  <c r="E1749" i="7"/>
  <c r="M1748" i="7"/>
  <c r="L1748" i="7"/>
  <c r="L1747" i="7" s="1"/>
  <c r="K1748" i="7"/>
  <c r="J1748" i="7"/>
  <c r="J1747" i="7" s="1"/>
  <c r="I1748" i="7"/>
  <c r="I1747" i="7" s="1"/>
  <c r="H1748" i="7"/>
  <c r="E1748" i="7" s="1"/>
  <c r="G1748" i="7"/>
  <c r="F1748" i="7"/>
  <c r="M1747" i="7"/>
  <c r="K1747" i="7"/>
  <c r="G1747" i="7"/>
  <c r="F1747" i="7"/>
  <c r="E1746" i="7"/>
  <c r="M1745" i="7"/>
  <c r="L1745" i="7"/>
  <c r="K1745" i="7"/>
  <c r="J1745" i="7"/>
  <c r="I1745" i="7"/>
  <c r="H1745" i="7"/>
  <c r="G1745" i="7"/>
  <c r="F1745" i="7"/>
  <c r="E1745" i="7"/>
  <c r="E1744" i="7"/>
  <c r="E1743" i="7"/>
  <c r="E1742" i="7"/>
  <c r="M1741" i="7"/>
  <c r="L1741" i="7"/>
  <c r="K1741" i="7"/>
  <c r="J1741" i="7"/>
  <c r="I1741" i="7"/>
  <c r="H1741" i="7"/>
  <c r="G1741" i="7"/>
  <c r="E1741" i="7" s="1"/>
  <c r="F1741" i="7"/>
  <c r="E1740" i="7"/>
  <c r="E1739" i="7"/>
  <c r="E1738" i="7"/>
  <c r="E1737" i="7"/>
  <c r="M1736" i="7"/>
  <c r="L1736" i="7"/>
  <c r="K1736" i="7"/>
  <c r="J1736" i="7"/>
  <c r="I1736" i="7"/>
  <c r="H1736" i="7"/>
  <c r="G1736" i="7"/>
  <c r="F1736" i="7"/>
  <c r="E1736" i="7"/>
  <c r="H1735" i="7"/>
  <c r="E1735" i="7"/>
  <c r="E1734" i="7"/>
  <c r="K1729" i="7"/>
  <c r="E1728" i="7"/>
  <c r="E1727" i="7"/>
  <c r="M1726" i="7"/>
  <c r="L1726" i="7"/>
  <c r="K1726" i="7"/>
  <c r="J1726" i="7"/>
  <c r="I1726" i="7"/>
  <c r="H1726" i="7"/>
  <c r="G1726" i="7"/>
  <c r="E1726" i="7" s="1"/>
  <c r="F1726" i="7"/>
  <c r="F1604" i="7" s="1"/>
  <c r="E1725" i="7"/>
  <c r="M1724" i="7"/>
  <c r="M1722" i="7" s="1"/>
  <c r="L1724" i="7"/>
  <c r="L1722" i="7" s="1"/>
  <c r="K1724" i="7"/>
  <c r="K1722" i="7" s="1"/>
  <c r="J1724" i="7"/>
  <c r="H1724" i="7"/>
  <c r="M1723" i="7"/>
  <c r="L1723" i="7"/>
  <c r="K1723" i="7"/>
  <c r="J1723" i="7"/>
  <c r="H1723" i="7"/>
  <c r="G1723" i="7"/>
  <c r="F1722" i="7"/>
  <c r="F1602" i="7" s="1"/>
  <c r="E1720" i="7"/>
  <c r="M1719" i="7"/>
  <c r="L1719" i="7"/>
  <c r="K1719" i="7"/>
  <c r="J1719" i="7"/>
  <c r="I1719" i="7"/>
  <c r="H1719" i="7"/>
  <c r="G1719" i="7"/>
  <c r="F1719" i="7"/>
  <c r="E1719" i="7"/>
  <c r="E1718" i="7"/>
  <c r="E1717" i="7"/>
  <c r="M1716" i="7"/>
  <c r="L1716" i="7"/>
  <c r="L1715" i="7" s="1"/>
  <c r="K1716" i="7"/>
  <c r="K1715" i="7" s="1"/>
  <c r="J1716" i="7"/>
  <c r="I1716" i="7"/>
  <c r="I1715" i="7" s="1"/>
  <c r="H1716" i="7"/>
  <c r="E1716" i="7" s="1"/>
  <c r="G1716" i="7"/>
  <c r="F1716" i="7"/>
  <c r="M1715" i="7"/>
  <c r="J1715" i="7"/>
  <c r="H1715" i="7"/>
  <c r="G1715" i="7"/>
  <c r="F1715" i="7"/>
  <c r="E1715" i="7"/>
  <c r="E1714" i="7"/>
  <c r="E1713" i="7"/>
  <c r="E1712" i="7"/>
  <c r="M1711" i="7"/>
  <c r="L1711" i="7"/>
  <c r="K1711" i="7"/>
  <c r="J1711" i="7"/>
  <c r="I1711" i="7"/>
  <c r="H1711" i="7"/>
  <c r="G1711" i="7"/>
  <c r="F1711" i="7"/>
  <c r="E1711" i="7"/>
  <c r="E1710" i="7"/>
  <c r="E1709" i="7"/>
  <c r="E1708" i="7"/>
  <c r="E1707" i="7"/>
  <c r="M1706" i="7"/>
  <c r="M1705" i="7" s="1"/>
  <c r="M1704" i="7" s="1"/>
  <c r="L1706" i="7"/>
  <c r="L1705" i="7" s="1"/>
  <c r="K1706" i="7"/>
  <c r="K1705" i="7" s="1"/>
  <c r="J1706" i="7"/>
  <c r="I1706" i="7"/>
  <c r="H1706" i="7"/>
  <c r="G1706" i="7"/>
  <c r="E1706" i="7" s="1"/>
  <c r="F1706" i="7"/>
  <c r="J1705" i="7"/>
  <c r="I1705" i="7"/>
  <c r="I1704" i="7" s="1"/>
  <c r="H1705" i="7"/>
  <c r="H1704" i="7" s="1"/>
  <c r="G1705" i="7"/>
  <c r="G1704" i="7" s="1"/>
  <c r="F1705" i="7"/>
  <c r="F1704" i="7" s="1"/>
  <c r="E1705" i="7"/>
  <c r="E1703" i="7"/>
  <c r="E1702" i="7"/>
  <c r="E1701" i="7"/>
  <c r="E1700" i="7"/>
  <c r="E1699" i="7"/>
  <c r="E1698" i="7"/>
  <c r="E1697" i="7"/>
  <c r="E1696" i="7"/>
  <c r="E1695" i="7"/>
  <c r="E1694" i="7"/>
  <c r="E1693" i="7"/>
  <c r="E1692" i="7"/>
  <c r="M1691" i="7"/>
  <c r="L1691" i="7"/>
  <c r="K1691" i="7"/>
  <c r="J1691" i="7"/>
  <c r="I1691" i="7"/>
  <c r="G1691" i="7"/>
  <c r="F1691" i="7"/>
  <c r="E1691" i="7"/>
  <c r="E1690" i="7"/>
  <c r="E1689" i="7"/>
  <c r="E1688" i="7"/>
  <c r="E1687" i="7"/>
  <c r="E1686" i="7"/>
  <c r="E1685" i="7"/>
  <c r="E1684" i="7"/>
  <c r="E1683" i="7"/>
  <c r="E1682" i="7"/>
  <c r="E1681" i="7"/>
  <c r="E1680" i="7"/>
  <c r="M1679" i="7"/>
  <c r="L1679" i="7"/>
  <c r="K1679" i="7"/>
  <c r="K1678" i="7" s="1"/>
  <c r="J1679" i="7"/>
  <c r="I1679" i="7"/>
  <c r="H1679" i="7"/>
  <c r="H1678" i="7" s="1"/>
  <c r="G1679" i="7"/>
  <c r="F1679" i="7"/>
  <c r="F1678" i="7" s="1"/>
  <c r="E1679" i="7"/>
  <c r="M1678" i="7"/>
  <c r="L1678" i="7"/>
  <c r="J1678" i="7"/>
  <c r="I1678" i="7"/>
  <c r="G1678" i="7"/>
  <c r="E1677" i="7"/>
  <c r="E1676" i="7"/>
  <c r="E1675" i="7"/>
  <c r="E1674" i="7"/>
  <c r="E1673" i="7"/>
  <c r="E1672" i="7"/>
  <c r="E1671" i="7"/>
  <c r="E1670" i="7"/>
  <c r="I1669" i="7"/>
  <c r="M1668" i="7"/>
  <c r="M1667" i="7" s="1"/>
  <c r="L1668" i="7"/>
  <c r="L1667" i="7" s="1"/>
  <c r="K1668" i="7"/>
  <c r="K1667" i="7" s="1"/>
  <c r="J1668" i="7"/>
  <c r="H1668" i="7"/>
  <c r="G1668" i="7"/>
  <c r="F1668" i="7"/>
  <c r="F1667" i="7" s="1"/>
  <c r="J1667" i="7"/>
  <c r="H1667" i="7"/>
  <c r="G1667" i="7"/>
  <c r="G1666" i="7" s="1"/>
  <c r="G1665" i="7" s="1"/>
  <c r="M1666" i="7"/>
  <c r="L1666" i="7"/>
  <c r="K1666" i="7"/>
  <c r="J1666" i="7"/>
  <c r="F1665" i="7"/>
  <c r="E1664" i="7"/>
  <c r="M1663" i="7"/>
  <c r="L1663" i="7"/>
  <c r="K1663" i="7"/>
  <c r="J1663" i="7"/>
  <c r="I1663" i="7"/>
  <c r="H1663" i="7"/>
  <c r="E1663" i="7" s="1"/>
  <c r="G1663" i="7"/>
  <c r="F1663" i="7"/>
  <c r="E1662" i="7"/>
  <c r="E1661" i="7"/>
  <c r="M1660" i="7"/>
  <c r="L1660" i="7"/>
  <c r="K1660" i="7"/>
  <c r="J1660" i="7"/>
  <c r="I1660" i="7"/>
  <c r="I1655" i="7" s="1"/>
  <c r="H1660" i="7"/>
  <c r="G1660" i="7"/>
  <c r="F1660" i="7"/>
  <c r="E1660" i="7"/>
  <c r="E1659" i="7"/>
  <c r="E1658" i="7"/>
  <c r="E1657" i="7"/>
  <c r="M1656" i="7"/>
  <c r="L1656" i="7"/>
  <c r="L1655" i="7" s="1"/>
  <c r="K1656" i="7"/>
  <c r="J1656" i="7"/>
  <c r="I1656" i="7"/>
  <c r="H1656" i="7"/>
  <c r="G1656" i="7"/>
  <c r="F1656" i="7"/>
  <c r="E1656" i="7"/>
  <c r="K1655" i="7"/>
  <c r="G1655" i="7"/>
  <c r="F1655" i="7"/>
  <c r="E1654" i="7"/>
  <c r="E1653" i="7"/>
  <c r="E1652" i="7"/>
  <c r="E1651" i="7"/>
  <c r="E1650" i="7"/>
  <c r="E1649" i="7"/>
  <c r="E1648" i="7"/>
  <c r="E1647" i="7"/>
  <c r="E1646" i="7"/>
  <c r="M1645" i="7"/>
  <c r="L1645" i="7"/>
  <c r="K1645" i="7"/>
  <c r="J1645" i="7"/>
  <c r="I1645" i="7"/>
  <c r="H1645" i="7"/>
  <c r="G1645" i="7"/>
  <c r="F1645" i="7"/>
  <c r="E1645" i="7"/>
  <c r="E1644" i="7"/>
  <c r="E1643" i="7"/>
  <c r="E1642" i="7"/>
  <c r="E1641" i="7"/>
  <c r="E1640" i="7"/>
  <c r="M1639" i="7"/>
  <c r="L1639" i="7"/>
  <c r="L1638" i="7" s="1"/>
  <c r="K1639" i="7"/>
  <c r="K1638" i="7" s="1"/>
  <c r="J1639" i="7"/>
  <c r="I1639" i="7"/>
  <c r="I1638" i="7" s="1"/>
  <c r="H1639" i="7"/>
  <c r="G1639" i="7"/>
  <c r="G1638" i="7" s="1"/>
  <c r="E1638" i="7" s="1"/>
  <c r="F1639" i="7"/>
  <c r="F1638" i="7" s="1"/>
  <c r="E1639" i="7"/>
  <c r="M1638" i="7"/>
  <c r="J1638" i="7"/>
  <c r="H1638" i="7"/>
  <c r="E1637" i="7"/>
  <c r="E1636" i="7"/>
  <c r="M1635" i="7"/>
  <c r="L1635" i="7"/>
  <c r="L1632" i="7" s="1"/>
  <c r="K1635" i="7"/>
  <c r="K1632" i="7" s="1"/>
  <c r="J1635" i="7"/>
  <c r="I1635" i="7"/>
  <c r="H1635" i="7"/>
  <c r="G1635" i="7"/>
  <c r="F1635" i="7"/>
  <c r="E1635" i="7"/>
  <c r="E1634" i="7"/>
  <c r="M1633" i="7"/>
  <c r="M1632" i="7" s="1"/>
  <c r="L1633" i="7"/>
  <c r="K1633" i="7"/>
  <c r="J1633" i="7"/>
  <c r="I1633" i="7"/>
  <c r="H1633" i="7"/>
  <c r="H1632" i="7" s="1"/>
  <c r="G1633" i="7"/>
  <c r="F1633" i="7"/>
  <c r="J1632" i="7"/>
  <c r="I1632" i="7"/>
  <c r="F1632" i="7"/>
  <c r="E1631" i="7"/>
  <c r="E1630" i="7"/>
  <c r="M1629" i="7"/>
  <c r="L1629" i="7"/>
  <c r="K1629" i="7"/>
  <c r="K1621" i="7" s="1"/>
  <c r="K1620" i="7" s="1"/>
  <c r="J1629" i="7"/>
  <c r="J1621" i="7" s="1"/>
  <c r="J1620" i="7" s="1"/>
  <c r="I1629" i="7"/>
  <c r="I1724" i="7" s="1"/>
  <c r="H1629" i="7"/>
  <c r="H1621" i="7" s="1"/>
  <c r="G1629" i="7"/>
  <c r="E1629" i="7"/>
  <c r="E1628" i="7"/>
  <c r="E1627" i="7"/>
  <c r="E1626" i="7"/>
  <c r="E1625" i="7"/>
  <c r="E1624" i="7"/>
  <c r="E1623" i="7"/>
  <c r="E1622" i="7"/>
  <c r="M1621" i="7"/>
  <c r="L1621" i="7"/>
  <c r="F1621" i="7"/>
  <c r="M1620" i="7"/>
  <c r="L1620" i="7"/>
  <c r="H1620" i="7"/>
  <c r="F1620" i="7"/>
  <c r="E1619" i="7"/>
  <c r="M1618" i="7"/>
  <c r="L1618" i="7"/>
  <c r="K1618" i="7"/>
  <c r="J1618" i="7"/>
  <c r="I1618" i="7"/>
  <c r="H1618" i="7"/>
  <c r="G1618" i="7"/>
  <c r="E1618" i="7" s="1"/>
  <c r="F1618" i="7"/>
  <c r="E1617" i="7"/>
  <c r="E1616" i="7"/>
  <c r="E1615" i="7"/>
  <c r="M1614" i="7"/>
  <c r="L1614" i="7"/>
  <c r="K1614" i="7"/>
  <c r="J1614" i="7"/>
  <c r="I1614" i="7"/>
  <c r="H1614" i="7"/>
  <c r="G1614" i="7"/>
  <c r="E1614" i="7" s="1"/>
  <c r="F1614" i="7"/>
  <c r="E1613" i="7"/>
  <c r="E1612" i="7"/>
  <c r="E1611" i="7"/>
  <c r="E1610" i="7"/>
  <c r="M1609" i="7"/>
  <c r="L1609" i="7"/>
  <c r="K1609" i="7"/>
  <c r="J1609" i="7"/>
  <c r="I1609" i="7"/>
  <c r="H1609" i="7"/>
  <c r="H1606" i="7" s="1"/>
  <c r="G1609" i="7"/>
  <c r="F1609" i="7"/>
  <c r="E1608" i="7"/>
  <c r="E1607" i="7"/>
  <c r="E1601" i="7"/>
  <c r="M1600" i="7"/>
  <c r="L1600" i="7"/>
  <c r="K1600" i="7"/>
  <c r="J1600" i="7"/>
  <c r="I1600" i="7"/>
  <c r="I3361" i="7" s="1"/>
  <c r="H1600" i="7"/>
  <c r="H3361" i="7" s="1"/>
  <c r="G1600" i="7"/>
  <c r="E1599" i="7"/>
  <c r="E1598" i="7"/>
  <c r="M1597" i="7"/>
  <c r="L1597" i="7"/>
  <c r="K1597" i="7"/>
  <c r="J1597" i="7"/>
  <c r="I1597" i="7"/>
  <c r="H1597" i="7"/>
  <c r="E1597" i="7" s="1"/>
  <c r="G1597" i="7"/>
  <c r="F1597" i="7"/>
  <c r="F1595" i="7"/>
  <c r="E1594" i="7"/>
  <c r="E1593" i="7"/>
  <c r="E1592" i="7"/>
  <c r="E1591" i="7"/>
  <c r="M1590" i="7"/>
  <c r="L1590" i="7"/>
  <c r="K1590" i="7"/>
  <c r="J1590" i="7"/>
  <c r="I1590" i="7"/>
  <c r="H1590" i="7"/>
  <c r="E1590" i="7" s="1"/>
  <c r="G1590" i="7"/>
  <c r="F1590" i="7"/>
  <c r="E1589" i="7"/>
  <c r="E1588" i="7"/>
  <c r="M1587" i="7"/>
  <c r="L1587" i="7"/>
  <c r="K1587" i="7"/>
  <c r="J1587" i="7"/>
  <c r="I1587" i="7"/>
  <c r="H1587" i="7"/>
  <c r="G1587" i="7"/>
  <c r="F1587" i="7"/>
  <c r="F1465" i="7" s="1"/>
  <c r="F1464" i="7" s="1"/>
  <c r="E1587" i="7"/>
  <c r="E1585" i="7"/>
  <c r="M1584" i="7"/>
  <c r="L1584" i="7"/>
  <c r="K1584" i="7"/>
  <c r="J1584" i="7"/>
  <c r="I1584" i="7"/>
  <c r="H1584" i="7"/>
  <c r="G1584" i="7"/>
  <c r="F1584" i="7"/>
  <c r="E1584" i="7"/>
  <c r="E1583" i="7"/>
  <c r="E1582" i="7"/>
  <c r="M1581" i="7"/>
  <c r="L1581" i="7"/>
  <c r="K1581" i="7"/>
  <c r="J1581" i="7"/>
  <c r="I1581" i="7"/>
  <c r="I1580" i="7" s="1"/>
  <c r="H1581" i="7"/>
  <c r="H1580" i="7" s="1"/>
  <c r="G1581" i="7"/>
  <c r="E1581" i="7" s="1"/>
  <c r="F1581" i="7"/>
  <c r="M1580" i="7"/>
  <c r="L1580" i="7"/>
  <c r="K1580" i="7"/>
  <c r="J1580" i="7"/>
  <c r="G1580" i="7"/>
  <c r="F1580" i="7"/>
  <c r="E1580" i="7"/>
  <c r="E1579" i="7"/>
  <c r="E1578" i="7"/>
  <c r="E1577" i="7"/>
  <c r="M1576" i="7"/>
  <c r="L1576" i="7"/>
  <c r="K1576" i="7"/>
  <c r="J1576" i="7"/>
  <c r="I1576" i="7"/>
  <c r="H1576" i="7"/>
  <c r="G1576" i="7"/>
  <c r="F1576" i="7"/>
  <c r="E1576" i="7"/>
  <c r="E1575" i="7"/>
  <c r="E1574" i="7"/>
  <c r="E1573" i="7"/>
  <c r="G1572" i="7"/>
  <c r="G4567" i="7" s="1"/>
  <c r="E1572" i="7"/>
  <c r="M1571" i="7"/>
  <c r="L1571" i="7"/>
  <c r="K1571" i="7"/>
  <c r="K1570" i="7" s="1"/>
  <c r="K1569" i="7" s="1"/>
  <c r="K1529" i="7" s="1"/>
  <c r="K1596" i="7" s="1"/>
  <c r="J1571" i="7"/>
  <c r="J1570" i="7" s="1"/>
  <c r="I1571" i="7"/>
  <c r="H1571" i="7"/>
  <c r="E1571" i="7" s="1"/>
  <c r="G1571" i="7"/>
  <c r="F1571" i="7"/>
  <c r="M1570" i="7"/>
  <c r="I1570" i="7"/>
  <c r="I1569" i="7" s="1"/>
  <c r="I1529" i="7" s="1"/>
  <c r="I1596" i="7" s="1"/>
  <c r="H1570" i="7"/>
  <c r="H1569" i="7" s="1"/>
  <c r="H1529" i="7" s="1"/>
  <c r="H1596" i="7" s="1"/>
  <c r="G1570" i="7"/>
  <c r="G1569" i="7" s="1"/>
  <c r="F1570" i="7"/>
  <c r="F1569" i="7" s="1"/>
  <c r="F1529" i="7" s="1"/>
  <c r="E1570" i="7"/>
  <c r="M1569" i="7"/>
  <c r="M1529" i="7" s="1"/>
  <c r="M1596" i="7" s="1"/>
  <c r="E1567" i="7"/>
  <c r="E1566" i="7"/>
  <c r="E1565" i="7"/>
  <c r="E1564" i="7"/>
  <c r="E1563" i="7"/>
  <c r="E1562" i="7"/>
  <c r="E1561" i="7"/>
  <c r="E1560" i="7"/>
  <c r="E1559" i="7"/>
  <c r="E1558" i="7"/>
  <c r="E1557" i="7"/>
  <c r="E1556" i="7"/>
  <c r="M1555" i="7"/>
  <c r="M1530" i="7" s="1"/>
  <c r="L1555" i="7"/>
  <c r="K1555" i="7"/>
  <c r="J1555" i="7"/>
  <c r="I1555" i="7"/>
  <c r="H1555" i="7"/>
  <c r="G1555" i="7"/>
  <c r="F1555" i="7"/>
  <c r="E1555" i="7"/>
  <c r="E1554" i="7"/>
  <c r="E1553" i="7"/>
  <c r="E1552" i="7"/>
  <c r="E1551" i="7"/>
  <c r="E1550" i="7"/>
  <c r="E1549" i="7"/>
  <c r="E1548" i="7"/>
  <c r="E1547" i="7"/>
  <c r="E1546" i="7"/>
  <c r="E1545" i="7"/>
  <c r="E1544" i="7"/>
  <c r="M1543" i="7"/>
  <c r="M1542" i="7" s="1"/>
  <c r="L1543" i="7"/>
  <c r="K1543" i="7"/>
  <c r="J1543" i="7"/>
  <c r="I1543" i="7"/>
  <c r="H1543" i="7"/>
  <c r="G1543" i="7"/>
  <c r="F1543" i="7"/>
  <c r="L1542" i="7"/>
  <c r="L1530" i="7" s="1"/>
  <c r="K1542" i="7"/>
  <c r="J1542" i="7"/>
  <c r="I1542" i="7"/>
  <c r="H1542" i="7"/>
  <c r="H1530" i="7" s="1"/>
  <c r="F1542" i="7"/>
  <c r="E1541" i="7"/>
  <c r="E1540" i="7"/>
  <c r="E1539" i="7"/>
  <c r="E1538" i="7"/>
  <c r="E1537" i="7"/>
  <c r="E1536" i="7"/>
  <c r="E1535" i="7"/>
  <c r="E1534" i="7"/>
  <c r="E1533" i="7"/>
  <c r="M1532" i="7"/>
  <c r="L1532" i="7"/>
  <c r="K1532" i="7"/>
  <c r="K1531" i="7" s="1"/>
  <c r="K1530" i="7" s="1"/>
  <c r="J1532" i="7"/>
  <c r="J1531" i="7" s="1"/>
  <c r="J1530" i="7" s="1"/>
  <c r="I1532" i="7"/>
  <c r="H1532" i="7"/>
  <c r="H1531" i="7" s="1"/>
  <c r="G1532" i="7"/>
  <c r="G1531" i="7" s="1"/>
  <c r="F1532" i="7"/>
  <c r="F1531" i="7" s="1"/>
  <c r="M1531" i="7"/>
  <c r="L1531" i="7"/>
  <c r="E1528" i="7"/>
  <c r="M1527" i="7"/>
  <c r="L1527" i="7"/>
  <c r="K1527" i="7"/>
  <c r="J1527" i="7"/>
  <c r="I1527" i="7"/>
  <c r="H1527" i="7"/>
  <c r="G1527" i="7"/>
  <c r="E1527" i="7" s="1"/>
  <c r="F1527" i="7"/>
  <c r="E1526" i="7"/>
  <c r="E1525" i="7"/>
  <c r="M1524" i="7"/>
  <c r="L1524" i="7"/>
  <c r="K1524" i="7"/>
  <c r="J1524" i="7"/>
  <c r="I1524" i="7"/>
  <c r="H1524" i="7"/>
  <c r="G1524" i="7"/>
  <c r="F1524" i="7"/>
  <c r="E1524" i="7"/>
  <c r="E1523" i="7"/>
  <c r="E1522" i="7"/>
  <c r="E1521" i="7"/>
  <c r="M1520" i="7"/>
  <c r="M1519" i="7" s="1"/>
  <c r="L1520" i="7"/>
  <c r="L1519" i="7" s="1"/>
  <c r="K1520" i="7"/>
  <c r="J1520" i="7"/>
  <c r="I1520" i="7"/>
  <c r="H1520" i="7"/>
  <c r="G1520" i="7"/>
  <c r="F1520" i="7"/>
  <c r="E1520" i="7"/>
  <c r="K1519" i="7"/>
  <c r="J1519" i="7"/>
  <c r="I1519" i="7"/>
  <c r="H1519" i="7"/>
  <c r="E1519" i="7" s="1"/>
  <c r="G1519" i="7"/>
  <c r="F1519" i="7"/>
  <c r="E1518" i="7"/>
  <c r="E1517" i="7"/>
  <c r="E1516" i="7"/>
  <c r="E1515" i="7"/>
  <c r="E1514" i="7"/>
  <c r="E1513" i="7"/>
  <c r="E1512" i="7"/>
  <c r="E1511" i="7"/>
  <c r="E1510" i="7"/>
  <c r="M1509" i="7"/>
  <c r="L1509" i="7"/>
  <c r="K1509" i="7"/>
  <c r="J1509" i="7"/>
  <c r="I1509" i="7"/>
  <c r="H1509" i="7"/>
  <c r="G1509" i="7"/>
  <c r="F1509" i="7"/>
  <c r="E1509" i="7"/>
  <c r="E1508" i="7"/>
  <c r="E1507" i="7"/>
  <c r="E1506" i="7"/>
  <c r="E1505" i="7"/>
  <c r="E1504" i="7"/>
  <c r="M1503" i="7"/>
  <c r="M1502" i="7" s="1"/>
  <c r="L1503" i="7"/>
  <c r="K1503" i="7"/>
  <c r="K1502" i="7" s="1"/>
  <c r="J1503" i="7"/>
  <c r="J1502" i="7" s="1"/>
  <c r="I1503" i="7"/>
  <c r="I1502" i="7" s="1"/>
  <c r="H1503" i="7"/>
  <c r="G1503" i="7"/>
  <c r="G1502" i="7" s="1"/>
  <c r="F1503" i="7"/>
  <c r="F1502" i="7" s="1"/>
  <c r="L1502" i="7"/>
  <c r="E1501" i="7"/>
  <c r="E1500" i="7"/>
  <c r="M1499" i="7"/>
  <c r="L1499" i="7"/>
  <c r="K1499" i="7"/>
  <c r="J1499" i="7"/>
  <c r="I1499" i="7"/>
  <c r="I1496" i="7" s="1"/>
  <c r="H1499" i="7"/>
  <c r="H1496" i="7" s="1"/>
  <c r="G1499" i="7"/>
  <c r="F1499" i="7"/>
  <c r="E1498" i="7"/>
  <c r="M1497" i="7"/>
  <c r="L1497" i="7"/>
  <c r="K1497" i="7"/>
  <c r="J1497" i="7"/>
  <c r="J1496" i="7" s="1"/>
  <c r="I1497" i="7"/>
  <c r="H1497" i="7"/>
  <c r="G1497" i="7"/>
  <c r="F1497" i="7"/>
  <c r="E1497" i="7"/>
  <c r="M1496" i="7"/>
  <c r="L1496" i="7"/>
  <c r="K1496" i="7"/>
  <c r="F1496" i="7"/>
  <c r="E1495" i="7"/>
  <c r="E1494" i="7"/>
  <c r="E1493" i="7"/>
  <c r="E1492" i="7"/>
  <c r="E1491" i="7"/>
  <c r="E1490" i="7"/>
  <c r="E1489" i="7"/>
  <c r="E1488" i="7"/>
  <c r="E1487" i="7"/>
  <c r="E1486" i="7"/>
  <c r="E1485" i="7"/>
  <c r="M1484" i="7"/>
  <c r="M1483" i="7" s="1"/>
  <c r="L1484" i="7"/>
  <c r="L1483" i="7" s="1"/>
  <c r="K1484" i="7"/>
  <c r="J1484" i="7"/>
  <c r="J1483" i="7" s="1"/>
  <c r="I1484" i="7"/>
  <c r="I1483" i="7" s="1"/>
  <c r="H1484" i="7"/>
  <c r="G1484" i="7"/>
  <c r="F1484" i="7"/>
  <c r="K1483" i="7"/>
  <c r="H1483" i="7"/>
  <c r="F1483" i="7"/>
  <c r="E1482" i="7"/>
  <c r="M1481" i="7"/>
  <c r="L1481" i="7"/>
  <c r="K1481" i="7"/>
  <c r="J1481" i="7"/>
  <c r="I1481" i="7"/>
  <c r="H1481" i="7"/>
  <c r="G1481" i="7"/>
  <c r="F1481" i="7"/>
  <c r="E1481" i="7"/>
  <c r="E1480" i="7"/>
  <c r="E1479" i="7"/>
  <c r="E1478" i="7"/>
  <c r="M1477" i="7"/>
  <c r="L1477" i="7"/>
  <c r="K1477" i="7"/>
  <c r="J1477" i="7"/>
  <c r="I1477" i="7"/>
  <c r="H1477" i="7"/>
  <c r="G1477" i="7"/>
  <c r="E1477" i="7" s="1"/>
  <c r="F1477" i="7"/>
  <c r="E1476" i="7"/>
  <c r="E1475" i="7"/>
  <c r="E1474" i="7"/>
  <c r="E1473" i="7"/>
  <c r="M1472" i="7"/>
  <c r="L1472" i="7"/>
  <c r="K1472" i="7"/>
  <c r="J1472" i="7"/>
  <c r="I1472" i="7"/>
  <c r="H1472" i="7"/>
  <c r="G1472" i="7"/>
  <c r="F1472" i="7"/>
  <c r="E1472" i="7"/>
  <c r="E1471" i="7"/>
  <c r="E1470" i="7"/>
  <c r="K1469" i="7"/>
  <c r="E1463" i="7"/>
  <c r="E1462" i="7"/>
  <c r="E1460" i="7"/>
  <c r="M1459" i="7"/>
  <c r="L1459" i="7"/>
  <c r="K1459" i="7"/>
  <c r="J1459" i="7"/>
  <c r="I1459" i="7"/>
  <c r="H1459" i="7"/>
  <c r="G1459" i="7"/>
  <c r="F1459" i="7"/>
  <c r="E1458" i="7"/>
  <c r="E1457" i="7"/>
  <c r="M1456" i="7"/>
  <c r="L1456" i="7"/>
  <c r="K1456" i="7"/>
  <c r="J1456" i="7"/>
  <c r="I1456" i="7"/>
  <c r="H1456" i="7"/>
  <c r="G1456" i="7"/>
  <c r="E1456" i="7" s="1"/>
  <c r="F1456" i="7"/>
  <c r="E1455" i="7"/>
  <c r="E1454" i="7"/>
  <c r="M1453" i="7"/>
  <c r="M1452" i="7" s="1"/>
  <c r="L1453" i="7"/>
  <c r="K1453" i="7"/>
  <c r="J1453" i="7"/>
  <c r="I1453" i="7"/>
  <c r="H1453" i="7"/>
  <c r="G1453" i="7"/>
  <c r="F1453" i="7"/>
  <c r="E1453" i="7"/>
  <c r="L1452" i="7"/>
  <c r="K1452" i="7"/>
  <c r="J1452" i="7"/>
  <c r="I1452" i="7"/>
  <c r="H1452" i="7"/>
  <c r="G1452" i="7"/>
  <c r="E1452" i="7" s="1"/>
  <c r="F1452" i="7"/>
  <c r="E1451" i="7"/>
  <c r="E1450" i="7"/>
  <c r="E1449" i="7"/>
  <c r="M1448" i="7"/>
  <c r="L1448" i="7"/>
  <c r="K1448" i="7"/>
  <c r="J1448" i="7"/>
  <c r="I1448" i="7"/>
  <c r="H1448" i="7"/>
  <c r="H1442" i="7" s="1"/>
  <c r="G1448" i="7"/>
  <c r="F1448" i="7"/>
  <c r="E1448" i="7"/>
  <c r="G1447" i="7"/>
  <c r="E1447" i="7"/>
  <c r="E1446" i="7"/>
  <c r="G1445" i="7"/>
  <c r="G4505" i="7" s="1"/>
  <c r="E1445" i="7"/>
  <c r="E1444" i="7"/>
  <c r="M1443" i="7"/>
  <c r="L1443" i="7"/>
  <c r="K1443" i="7"/>
  <c r="J1443" i="7"/>
  <c r="I1443" i="7"/>
  <c r="H1443" i="7"/>
  <c r="G1443" i="7"/>
  <c r="F1443" i="7"/>
  <c r="E1443" i="7"/>
  <c r="M1442" i="7"/>
  <c r="M1441" i="7" s="1"/>
  <c r="M1403" i="7" s="1"/>
  <c r="L1442" i="7"/>
  <c r="L1441" i="7" s="1"/>
  <c r="L1403" i="7" s="1"/>
  <c r="K1442" i="7"/>
  <c r="K1441" i="7" s="1"/>
  <c r="K1403" i="7" s="1"/>
  <c r="J1442" i="7"/>
  <c r="J1441" i="7" s="1"/>
  <c r="J1403" i="7" s="1"/>
  <c r="H1441" i="7"/>
  <c r="H1403" i="7" s="1"/>
  <c r="E1440" i="7"/>
  <c r="E1439" i="7"/>
  <c r="E1438" i="7"/>
  <c r="E1437" i="7"/>
  <c r="E1436" i="7"/>
  <c r="E1435" i="7"/>
  <c r="E1434" i="7"/>
  <c r="E1433" i="7"/>
  <c r="E1432" i="7"/>
  <c r="E1431" i="7"/>
  <c r="E1430" i="7"/>
  <c r="E1429" i="7"/>
  <c r="M1428" i="7"/>
  <c r="L1428" i="7"/>
  <c r="K1428" i="7"/>
  <c r="J1428" i="7"/>
  <c r="I1428" i="7"/>
  <c r="H1428" i="7"/>
  <c r="G1428" i="7"/>
  <c r="F1428" i="7"/>
  <c r="E1428" i="7"/>
  <c r="E1427" i="7"/>
  <c r="E1426" i="7"/>
  <c r="E1425" i="7"/>
  <c r="E1424" i="7"/>
  <c r="E1423" i="7"/>
  <c r="E1422" i="7"/>
  <c r="E1421" i="7"/>
  <c r="E1420" i="7"/>
  <c r="E1419" i="7"/>
  <c r="E1418" i="7"/>
  <c r="E1417" i="7"/>
  <c r="M1416" i="7"/>
  <c r="M1415" i="7" s="1"/>
  <c r="L1416" i="7"/>
  <c r="L1415" i="7" s="1"/>
  <c r="K1416" i="7"/>
  <c r="K1415" i="7" s="1"/>
  <c r="J1416" i="7"/>
  <c r="J1415" i="7" s="1"/>
  <c r="E1415" i="7" s="1"/>
  <c r="I1416" i="7"/>
  <c r="H1416" i="7"/>
  <c r="G1416" i="7"/>
  <c r="F1416" i="7"/>
  <c r="I1415" i="7"/>
  <c r="H1415" i="7"/>
  <c r="G1415" i="7"/>
  <c r="F1415" i="7"/>
  <c r="E1414" i="7"/>
  <c r="E1413" i="7"/>
  <c r="E1412" i="7"/>
  <c r="E1411" i="7"/>
  <c r="E1410" i="7"/>
  <c r="E1409" i="7"/>
  <c r="E1408" i="7"/>
  <c r="E1407" i="7"/>
  <c r="E1406" i="7"/>
  <c r="M1405" i="7"/>
  <c r="L1405" i="7"/>
  <c r="K1405" i="7"/>
  <c r="J1405" i="7"/>
  <c r="I1405" i="7"/>
  <c r="I1404" i="7" s="1"/>
  <c r="H1405" i="7"/>
  <c r="H1404" i="7" s="1"/>
  <c r="G1405" i="7"/>
  <c r="G1404" i="7" s="1"/>
  <c r="E1404" i="7" s="1"/>
  <c r="F1405" i="7"/>
  <c r="F1404" i="7" s="1"/>
  <c r="M1404" i="7"/>
  <c r="L1404" i="7"/>
  <c r="K1404" i="7"/>
  <c r="J1404" i="7"/>
  <c r="E1402" i="7"/>
  <c r="M1401" i="7"/>
  <c r="L1401" i="7"/>
  <c r="K1401" i="7"/>
  <c r="J1401" i="7"/>
  <c r="I1401" i="7"/>
  <c r="H1401" i="7"/>
  <c r="G1401" i="7"/>
  <c r="E1401" i="7" s="1"/>
  <c r="F1401" i="7"/>
  <c r="E1400" i="7"/>
  <c r="E1399" i="7"/>
  <c r="M1398" i="7"/>
  <c r="L1398" i="7"/>
  <c r="K1398" i="7"/>
  <c r="J1398" i="7"/>
  <c r="I1398" i="7"/>
  <c r="H1398" i="7"/>
  <c r="G1398" i="7"/>
  <c r="E1398" i="7" s="1"/>
  <c r="F1398" i="7"/>
  <c r="E1397" i="7"/>
  <c r="E1396" i="7"/>
  <c r="E1395" i="7"/>
  <c r="M1394" i="7"/>
  <c r="L1394" i="7"/>
  <c r="K1394" i="7"/>
  <c r="J1394" i="7"/>
  <c r="I1394" i="7"/>
  <c r="H1394" i="7"/>
  <c r="G1394" i="7"/>
  <c r="F1394" i="7"/>
  <c r="E1394" i="7"/>
  <c r="L1393" i="7"/>
  <c r="K1393" i="7"/>
  <c r="I1393" i="7"/>
  <c r="E1392" i="7"/>
  <c r="E1391" i="7"/>
  <c r="E1390" i="7"/>
  <c r="E1389" i="7"/>
  <c r="E1388" i="7"/>
  <c r="E1387" i="7"/>
  <c r="E1386" i="7"/>
  <c r="E1385" i="7"/>
  <c r="E1384" i="7"/>
  <c r="M1383" i="7"/>
  <c r="L1383" i="7"/>
  <c r="K1383" i="7"/>
  <c r="J1383" i="7"/>
  <c r="I1383" i="7"/>
  <c r="H1383" i="7"/>
  <c r="G1383" i="7"/>
  <c r="F1383" i="7"/>
  <c r="E1383" i="7"/>
  <c r="E1382" i="7"/>
  <c r="E1381" i="7"/>
  <c r="E1380" i="7"/>
  <c r="E1379" i="7"/>
  <c r="E1378" i="7"/>
  <c r="M1377" i="7"/>
  <c r="L1377" i="7"/>
  <c r="K1377" i="7"/>
  <c r="J1377" i="7"/>
  <c r="I1377" i="7"/>
  <c r="I1376" i="7" s="1"/>
  <c r="E1376" i="7" s="1"/>
  <c r="H1377" i="7"/>
  <c r="G1377" i="7"/>
  <c r="F1377" i="7"/>
  <c r="E1377" i="7"/>
  <c r="M1376" i="7"/>
  <c r="L1376" i="7"/>
  <c r="L1344" i="7" s="1"/>
  <c r="L1343" i="7" s="1"/>
  <c r="L1342" i="7" s="1"/>
  <c r="K1376" i="7"/>
  <c r="J1376" i="7"/>
  <c r="H1376" i="7"/>
  <c r="G1376" i="7"/>
  <c r="F1376" i="7"/>
  <c r="E1375" i="7"/>
  <c r="E1374" i="7"/>
  <c r="M1373" i="7"/>
  <c r="L1373" i="7"/>
  <c r="K1373" i="7"/>
  <c r="J1373" i="7"/>
  <c r="I1373" i="7"/>
  <c r="H1373" i="7"/>
  <c r="G1373" i="7"/>
  <c r="E1373" i="7" s="1"/>
  <c r="F1373" i="7"/>
  <c r="E1372" i="7"/>
  <c r="M1371" i="7"/>
  <c r="L1371" i="7"/>
  <c r="K1371" i="7"/>
  <c r="J1371" i="7"/>
  <c r="I1371" i="7"/>
  <c r="H1371" i="7"/>
  <c r="G1371" i="7"/>
  <c r="E1371" i="7" s="1"/>
  <c r="F1371" i="7"/>
  <c r="L1370" i="7"/>
  <c r="K1370" i="7"/>
  <c r="J1370" i="7"/>
  <c r="I1370" i="7"/>
  <c r="H1370" i="7"/>
  <c r="G1370" i="7"/>
  <c r="F1370" i="7"/>
  <c r="E1370" i="7"/>
  <c r="E1369" i="7"/>
  <c r="E1368" i="7"/>
  <c r="E1367" i="7"/>
  <c r="E1366" i="7"/>
  <c r="E1365" i="7"/>
  <c r="E1364" i="7"/>
  <c r="E1363" i="7"/>
  <c r="E1362" i="7"/>
  <c r="E1361" i="7"/>
  <c r="E1360" i="7"/>
  <c r="M1359" i="7"/>
  <c r="M1358" i="7" s="1"/>
  <c r="L1359" i="7"/>
  <c r="L1358" i="7" s="1"/>
  <c r="K1359" i="7"/>
  <c r="K1358" i="7" s="1"/>
  <c r="J1359" i="7"/>
  <c r="J1358" i="7" s="1"/>
  <c r="I1359" i="7"/>
  <c r="I1358" i="7" s="1"/>
  <c r="H1359" i="7"/>
  <c r="H1358" i="7" s="1"/>
  <c r="G1359" i="7"/>
  <c r="F1359" i="7"/>
  <c r="E1359" i="7"/>
  <c r="G1358" i="7"/>
  <c r="F1358" i="7"/>
  <c r="E1358" i="7"/>
  <c r="E1357" i="7"/>
  <c r="M1356" i="7"/>
  <c r="L1356" i="7"/>
  <c r="K1356" i="7"/>
  <c r="J1356" i="7"/>
  <c r="I1356" i="7"/>
  <c r="H1356" i="7"/>
  <c r="E1356" i="7" s="1"/>
  <c r="G1356" i="7"/>
  <c r="F1356" i="7"/>
  <c r="E1355" i="7"/>
  <c r="E1354" i="7"/>
  <c r="E1353" i="7"/>
  <c r="M1352" i="7"/>
  <c r="L1352" i="7"/>
  <c r="K1352" i="7"/>
  <c r="J1352" i="7"/>
  <c r="I1352" i="7"/>
  <c r="H1352" i="7"/>
  <c r="H1344" i="7" s="1"/>
  <c r="H1343" i="7" s="1"/>
  <c r="H1342" i="7" s="1"/>
  <c r="G1352" i="7"/>
  <c r="E1352" i="7" s="1"/>
  <c r="F1352" i="7"/>
  <c r="E1351" i="7"/>
  <c r="E1350" i="7"/>
  <c r="E1349" i="7"/>
  <c r="E1348" i="7"/>
  <c r="M1347" i="7"/>
  <c r="L1347" i="7"/>
  <c r="K1347" i="7"/>
  <c r="J1347" i="7"/>
  <c r="I1347" i="7"/>
  <c r="H1347" i="7"/>
  <c r="G1347" i="7"/>
  <c r="F1347" i="7"/>
  <c r="M1346" i="7"/>
  <c r="L1346" i="7"/>
  <c r="K1346" i="7"/>
  <c r="J1346" i="7"/>
  <c r="I1346" i="7"/>
  <c r="H1346" i="7"/>
  <c r="G1346" i="7"/>
  <c r="E1345" i="7"/>
  <c r="F1341" i="7"/>
  <c r="E1340" i="7"/>
  <c r="E1338" i="7"/>
  <c r="E1337" i="7"/>
  <c r="M1336" i="7"/>
  <c r="L1336" i="7"/>
  <c r="K1336" i="7"/>
  <c r="J1336" i="7"/>
  <c r="I1336" i="7"/>
  <c r="H1336" i="7"/>
  <c r="E1336" i="7" s="1"/>
  <c r="G1336" i="7"/>
  <c r="F1336" i="7"/>
  <c r="E1335" i="7"/>
  <c r="E1334" i="7"/>
  <c r="M1333" i="7"/>
  <c r="L1333" i="7"/>
  <c r="K1333" i="7"/>
  <c r="J1333" i="7"/>
  <c r="I1333" i="7"/>
  <c r="H1333" i="7"/>
  <c r="G1333" i="7"/>
  <c r="F1333" i="7"/>
  <c r="F1332" i="7" s="1"/>
  <c r="M1332" i="7"/>
  <c r="L1332" i="7"/>
  <c r="K1332" i="7"/>
  <c r="J1332" i="7"/>
  <c r="I1332" i="7"/>
  <c r="H1332" i="7"/>
  <c r="E1331" i="7"/>
  <c r="E1330" i="7"/>
  <c r="E1329" i="7"/>
  <c r="M1328" i="7"/>
  <c r="L1328" i="7"/>
  <c r="K1328" i="7"/>
  <c r="J1328" i="7"/>
  <c r="I1328" i="7"/>
  <c r="H1328" i="7"/>
  <c r="G1328" i="7"/>
  <c r="E1328" i="7" s="1"/>
  <c r="F1328" i="7"/>
  <c r="F1322" i="7" s="1"/>
  <c r="F1321" i="7" s="1"/>
  <c r="E1327" i="7"/>
  <c r="E1326" i="7"/>
  <c r="E1325" i="7"/>
  <c r="E1324" i="7"/>
  <c r="M1323" i="7"/>
  <c r="L1323" i="7"/>
  <c r="K1323" i="7"/>
  <c r="J1323" i="7"/>
  <c r="I1323" i="7"/>
  <c r="H1323" i="7"/>
  <c r="G1323" i="7"/>
  <c r="F1323" i="7"/>
  <c r="E1323" i="7"/>
  <c r="M1322" i="7"/>
  <c r="L1322" i="7"/>
  <c r="K1322" i="7"/>
  <c r="J1322" i="7"/>
  <c r="H1322" i="7"/>
  <c r="M1321" i="7"/>
  <c r="L1321" i="7"/>
  <c r="K1321" i="7"/>
  <c r="H1321" i="7"/>
  <c r="E1320" i="7"/>
  <c r="E1319" i="7"/>
  <c r="E1318" i="7"/>
  <c r="E1317" i="7"/>
  <c r="E1316" i="7"/>
  <c r="E1315" i="7"/>
  <c r="E1314" i="7"/>
  <c r="E1313" i="7"/>
  <c r="E1312" i="7"/>
  <c r="E1311" i="7"/>
  <c r="E1310" i="7"/>
  <c r="E1309" i="7"/>
  <c r="M1308" i="7"/>
  <c r="L1308" i="7"/>
  <c r="K1308" i="7"/>
  <c r="J1308" i="7"/>
  <c r="I1308" i="7"/>
  <c r="H1308" i="7"/>
  <c r="G1308" i="7"/>
  <c r="F1308" i="7"/>
  <c r="E1308" i="7"/>
  <c r="E1307" i="7"/>
  <c r="E1306" i="7"/>
  <c r="E1305" i="7"/>
  <c r="E1304" i="7"/>
  <c r="E1303" i="7"/>
  <c r="E1302" i="7"/>
  <c r="E1301" i="7"/>
  <c r="E1300" i="7"/>
  <c r="E1299" i="7"/>
  <c r="E1298" i="7"/>
  <c r="E1297" i="7"/>
  <c r="M1296" i="7"/>
  <c r="L1296" i="7"/>
  <c r="L1295" i="7" s="1"/>
  <c r="K1296" i="7"/>
  <c r="J1296" i="7"/>
  <c r="I1296" i="7"/>
  <c r="I1295" i="7" s="1"/>
  <c r="H1296" i="7"/>
  <c r="G1296" i="7"/>
  <c r="G1295" i="7" s="1"/>
  <c r="E1295" i="7" s="1"/>
  <c r="F1296" i="7"/>
  <c r="F1295" i="7" s="1"/>
  <c r="E1296" i="7"/>
  <c r="M1295" i="7"/>
  <c r="K1295" i="7"/>
  <c r="J1295" i="7"/>
  <c r="H1295" i="7"/>
  <c r="E1294" i="7"/>
  <c r="E1293" i="7"/>
  <c r="E1292" i="7"/>
  <c r="E1291" i="7"/>
  <c r="E1290" i="7"/>
  <c r="E1289" i="7"/>
  <c r="E1288" i="7"/>
  <c r="E1287" i="7"/>
  <c r="E1286" i="7"/>
  <c r="M1285" i="7"/>
  <c r="M1284" i="7" s="1"/>
  <c r="M1283" i="7" s="1"/>
  <c r="L1285" i="7"/>
  <c r="L1284" i="7" s="1"/>
  <c r="K1285" i="7"/>
  <c r="K1284" i="7" s="1"/>
  <c r="K1283" i="7" s="1"/>
  <c r="J1285" i="7"/>
  <c r="I1285" i="7"/>
  <c r="H1285" i="7"/>
  <c r="G1285" i="7"/>
  <c r="E1285" i="7" s="1"/>
  <c r="F1285" i="7"/>
  <c r="J1284" i="7"/>
  <c r="I1284" i="7"/>
  <c r="H1284" i="7"/>
  <c r="H1283" i="7" s="1"/>
  <c r="G1284" i="7"/>
  <c r="E1284" i="7" s="1"/>
  <c r="F1284" i="7"/>
  <c r="F1283" i="7" s="1"/>
  <c r="E1282" i="7"/>
  <c r="M1281" i="7"/>
  <c r="L1281" i="7"/>
  <c r="K1281" i="7"/>
  <c r="J1281" i="7"/>
  <c r="I1281" i="7"/>
  <c r="H1281" i="7"/>
  <c r="G1281" i="7"/>
  <c r="F1281" i="7"/>
  <c r="E1281" i="7"/>
  <c r="E1280" i="7"/>
  <c r="E1279" i="7"/>
  <c r="M1278" i="7"/>
  <c r="L1278" i="7"/>
  <c r="L1273" i="7" s="1"/>
  <c r="K1278" i="7"/>
  <c r="J1278" i="7"/>
  <c r="I1278" i="7"/>
  <c r="H1278" i="7"/>
  <c r="G1278" i="7"/>
  <c r="F1278" i="7"/>
  <c r="E1278" i="7"/>
  <c r="E1277" i="7"/>
  <c r="E1276" i="7"/>
  <c r="E1275" i="7"/>
  <c r="M1274" i="7"/>
  <c r="M1273" i="7" s="1"/>
  <c r="L1274" i="7"/>
  <c r="K1274" i="7"/>
  <c r="K1273" i="7" s="1"/>
  <c r="J1274" i="7"/>
  <c r="J1273" i="7" s="1"/>
  <c r="I1274" i="7"/>
  <c r="H1274" i="7"/>
  <c r="H1273" i="7" s="1"/>
  <c r="G1274" i="7"/>
  <c r="F1274" i="7"/>
  <c r="E1274" i="7"/>
  <c r="I1273" i="7"/>
  <c r="G1273" i="7"/>
  <c r="F1273" i="7"/>
  <c r="E1273" i="7"/>
  <c r="E1272" i="7"/>
  <c r="E1271" i="7"/>
  <c r="E1270" i="7"/>
  <c r="E1269" i="7"/>
  <c r="E1268" i="7"/>
  <c r="E1267" i="7"/>
  <c r="E1266" i="7"/>
  <c r="E1265" i="7"/>
  <c r="E1264" i="7"/>
  <c r="M1263" i="7"/>
  <c r="L1263" i="7"/>
  <c r="K1263" i="7"/>
  <c r="J1263" i="7"/>
  <c r="I1263" i="7"/>
  <c r="H1263" i="7"/>
  <c r="G1263" i="7"/>
  <c r="F1263" i="7"/>
  <c r="E1263" i="7"/>
  <c r="E1262" i="7"/>
  <c r="E1261" i="7"/>
  <c r="E1260" i="7"/>
  <c r="E1259" i="7"/>
  <c r="E1258" i="7"/>
  <c r="M1257" i="7"/>
  <c r="L1257" i="7"/>
  <c r="K1257" i="7"/>
  <c r="J1257" i="7"/>
  <c r="I1257" i="7"/>
  <c r="H1257" i="7"/>
  <c r="H1256" i="7" s="1"/>
  <c r="G1257" i="7"/>
  <c r="G1256" i="7" s="1"/>
  <c r="F1257" i="7"/>
  <c r="F1256" i="7" s="1"/>
  <c r="E1257" i="7"/>
  <c r="M1256" i="7"/>
  <c r="L1256" i="7"/>
  <c r="L1224" i="7" s="1"/>
  <c r="L1223" i="7" s="1"/>
  <c r="K1256" i="7"/>
  <c r="J1256" i="7"/>
  <c r="J1224" i="7" s="1"/>
  <c r="J1223" i="7" s="1"/>
  <c r="I1256" i="7"/>
  <c r="E1255" i="7"/>
  <c r="E1254" i="7"/>
  <c r="M1253" i="7"/>
  <c r="L1253" i="7"/>
  <c r="K1253" i="7"/>
  <c r="J1253" i="7"/>
  <c r="I1253" i="7"/>
  <c r="H1253" i="7"/>
  <c r="G1253" i="7"/>
  <c r="F1253" i="7"/>
  <c r="E1253" i="7"/>
  <c r="E1252" i="7"/>
  <c r="M1251" i="7"/>
  <c r="M1250" i="7" s="1"/>
  <c r="M1224" i="7" s="1"/>
  <c r="M1223" i="7" s="1"/>
  <c r="L1251" i="7"/>
  <c r="K1251" i="7"/>
  <c r="J1251" i="7"/>
  <c r="I1251" i="7"/>
  <c r="H1251" i="7"/>
  <c r="G1251" i="7"/>
  <c r="F1251" i="7"/>
  <c r="F1250" i="7" s="1"/>
  <c r="L1250" i="7"/>
  <c r="K1250" i="7"/>
  <c r="J1250" i="7"/>
  <c r="I1250" i="7"/>
  <c r="H1250" i="7"/>
  <c r="G1250" i="7"/>
  <c r="E1250" i="7"/>
  <c r="E1249" i="7"/>
  <c r="E1248" i="7"/>
  <c r="E1247" i="7"/>
  <c r="E1246" i="7"/>
  <c r="E1245" i="7"/>
  <c r="E1244" i="7"/>
  <c r="E1243" i="7"/>
  <c r="E1242" i="7"/>
  <c r="E1241" i="7"/>
  <c r="E1240" i="7"/>
  <c r="M1239" i="7"/>
  <c r="L1239" i="7"/>
  <c r="K1239" i="7"/>
  <c r="K1238" i="7" s="1"/>
  <c r="K1224" i="7" s="1"/>
  <c r="K1223" i="7" s="1"/>
  <c r="K1222" i="7" s="1"/>
  <c r="J1239" i="7"/>
  <c r="J1238" i="7" s="1"/>
  <c r="I1239" i="7"/>
  <c r="I1238" i="7" s="1"/>
  <c r="H1239" i="7"/>
  <c r="H1238" i="7" s="1"/>
  <c r="G1239" i="7"/>
  <c r="F1239" i="7"/>
  <c r="M1238" i="7"/>
  <c r="L1238" i="7"/>
  <c r="F1238" i="7"/>
  <c r="E1237" i="7"/>
  <c r="M1236" i="7"/>
  <c r="L1236" i="7"/>
  <c r="K1236" i="7"/>
  <c r="J1236" i="7"/>
  <c r="I1236" i="7"/>
  <c r="H1236" i="7"/>
  <c r="G1236" i="7"/>
  <c r="E1236" i="7" s="1"/>
  <c r="F1236" i="7"/>
  <c r="E1235" i="7"/>
  <c r="E1234" i="7"/>
  <c r="E1233" i="7"/>
  <c r="M1232" i="7"/>
  <c r="L1232" i="7"/>
  <c r="K1232" i="7"/>
  <c r="J1232" i="7"/>
  <c r="I1232" i="7"/>
  <c r="H1232" i="7"/>
  <c r="G1232" i="7"/>
  <c r="F1232" i="7"/>
  <c r="E1232" i="7"/>
  <c r="E1231" i="7"/>
  <c r="E1230" i="7"/>
  <c r="E1229" i="7"/>
  <c r="E1228" i="7"/>
  <c r="M1227" i="7"/>
  <c r="L1227" i="7"/>
  <c r="K1227" i="7"/>
  <c r="J1227" i="7"/>
  <c r="I1227" i="7"/>
  <c r="H1227" i="7"/>
  <c r="G1227" i="7"/>
  <c r="F1227" i="7"/>
  <c r="F1224" i="7" s="1"/>
  <c r="F1223" i="7" s="1"/>
  <c r="E1226" i="7"/>
  <c r="E1225" i="7"/>
  <c r="M1222" i="7"/>
  <c r="F1221" i="7"/>
  <c r="E1219" i="7"/>
  <c r="E1218" i="7"/>
  <c r="E1217" i="7"/>
  <c r="E1216" i="7"/>
  <c r="E1215" i="7"/>
  <c r="E1214" i="7"/>
  <c r="M1213" i="7"/>
  <c r="L1213" i="7"/>
  <c r="K1213" i="7"/>
  <c r="J1213" i="7"/>
  <c r="I1213" i="7"/>
  <c r="H1213" i="7"/>
  <c r="G1213" i="7"/>
  <c r="E1213" i="7" s="1"/>
  <c r="F1213" i="7"/>
  <c r="E1212" i="7"/>
  <c r="E1211" i="7"/>
  <c r="M1210" i="7"/>
  <c r="L1210" i="7"/>
  <c r="K1210" i="7"/>
  <c r="K1209" i="7" s="1"/>
  <c r="J1210" i="7"/>
  <c r="J1209" i="7" s="1"/>
  <c r="I1210" i="7"/>
  <c r="I1209" i="7" s="1"/>
  <c r="H1210" i="7"/>
  <c r="G1210" i="7"/>
  <c r="G1209" i="7" s="1"/>
  <c r="F1210" i="7"/>
  <c r="F1209" i="7" s="1"/>
  <c r="M1209" i="7"/>
  <c r="L1209" i="7"/>
  <c r="E1208" i="7"/>
  <c r="E1207" i="7"/>
  <c r="E1206" i="7"/>
  <c r="M1205" i="7"/>
  <c r="M1199" i="7" s="1"/>
  <c r="M1198" i="7" s="1"/>
  <c r="L1205" i="7"/>
  <c r="L1199" i="7" s="1"/>
  <c r="L1198" i="7" s="1"/>
  <c r="K1205" i="7"/>
  <c r="J1205" i="7"/>
  <c r="I1205" i="7"/>
  <c r="H1205" i="7"/>
  <c r="G1205" i="7"/>
  <c r="F1205" i="7"/>
  <c r="E1205" i="7"/>
  <c r="E1204" i="7"/>
  <c r="E1203" i="7"/>
  <c r="E1202" i="7"/>
  <c r="E1201" i="7"/>
  <c r="M1200" i="7"/>
  <c r="L1200" i="7"/>
  <c r="K1200" i="7"/>
  <c r="J1200" i="7"/>
  <c r="I1200" i="7"/>
  <c r="H1200" i="7"/>
  <c r="G1200" i="7"/>
  <c r="G1199" i="7" s="1"/>
  <c r="F1200" i="7"/>
  <c r="F1199" i="7" s="1"/>
  <c r="E1200" i="7"/>
  <c r="G1198" i="7"/>
  <c r="F1198" i="7"/>
  <c r="E1197" i="7"/>
  <c r="E1196" i="7"/>
  <c r="E1195" i="7"/>
  <c r="E1194" i="7"/>
  <c r="E1193" i="7"/>
  <c r="E1192" i="7"/>
  <c r="E1191" i="7"/>
  <c r="E1190" i="7"/>
  <c r="E1189" i="7"/>
  <c r="E1188" i="7"/>
  <c r="E1187" i="7"/>
  <c r="E1186" i="7"/>
  <c r="M1185" i="7"/>
  <c r="L1185" i="7"/>
  <c r="K1185" i="7"/>
  <c r="J1185" i="7"/>
  <c r="I1185" i="7"/>
  <c r="H1185" i="7"/>
  <c r="G1185" i="7"/>
  <c r="F1185" i="7"/>
  <c r="E1184" i="7"/>
  <c r="E1183" i="7"/>
  <c r="E1182" i="7"/>
  <c r="E1181" i="7"/>
  <c r="E1180" i="7"/>
  <c r="E1179" i="7"/>
  <c r="E1178" i="7"/>
  <c r="E1177" i="7"/>
  <c r="E1176" i="7"/>
  <c r="E1175" i="7"/>
  <c r="E1174" i="7"/>
  <c r="M1173" i="7"/>
  <c r="M1172" i="7" s="1"/>
  <c r="L1173" i="7"/>
  <c r="L1172" i="7" s="1"/>
  <c r="K1173" i="7"/>
  <c r="J1173" i="7"/>
  <c r="I1173" i="7"/>
  <c r="H1173" i="7"/>
  <c r="G1173" i="7"/>
  <c r="E1173" i="7" s="1"/>
  <c r="F1173" i="7"/>
  <c r="F1172" i="7" s="1"/>
  <c r="K1172" i="7"/>
  <c r="J1172" i="7"/>
  <c r="I1172" i="7"/>
  <c r="H1172" i="7"/>
  <c r="G1172" i="7"/>
  <c r="E1172" i="7"/>
  <c r="E1171" i="7"/>
  <c r="E1170" i="7"/>
  <c r="E1169" i="7"/>
  <c r="E1168" i="7"/>
  <c r="E1167" i="7"/>
  <c r="E1166" i="7"/>
  <c r="E1165" i="7"/>
  <c r="E1164" i="7"/>
  <c r="E1163" i="7"/>
  <c r="M1162" i="7"/>
  <c r="M1161" i="7" s="1"/>
  <c r="L1162" i="7"/>
  <c r="K1162" i="7"/>
  <c r="J1162" i="7"/>
  <c r="J1161" i="7" s="1"/>
  <c r="I1162" i="7"/>
  <c r="I1161" i="7" s="1"/>
  <c r="H1162" i="7"/>
  <c r="H1161" i="7" s="1"/>
  <c r="G1162" i="7"/>
  <c r="F1162" i="7"/>
  <c r="F1161" i="7" s="1"/>
  <c r="L1161" i="7"/>
  <c r="K1161" i="7"/>
  <c r="E1160" i="7"/>
  <c r="E1159" i="7"/>
  <c r="M1158" i="7"/>
  <c r="L1158" i="7"/>
  <c r="K1158" i="7"/>
  <c r="J1158" i="7"/>
  <c r="I1158" i="7"/>
  <c r="H1158" i="7"/>
  <c r="G1158" i="7"/>
  <c r="E1158" i="7" s="1"/>
  <c r="F1158" i="7"/>
  <c r="E1157" i="7"/>
  <c r="E1156" i="7"/>
  <c r="M1155" i="7"/>
  <c r="L1155" i="7"/>
  <c r="K1155" i="7"/>
  <c r="J1155" i="7"/>
  <c r="I1155" i="7"/>
  <c r="H1155" i="7"/>
  <c r="G1155" i="7"/>
  <c r="F1155" i="7"/>
  <c r="E1155" i="7"/>
  <c r="E1154" i="7"/>
  <c r="E1153" i="7"/>
  <c r="E1152" i="7"/>
  <c r="M1151" i="7"/>
  <c r="M1150" i="7" s="1"/>
  <c r="L1151" i="7"/>
  <c r="L1150" i="7" s="1"/>
  <c r="K1151" i="7"/>
  <c r="K1150" i="7" s="1"/>
  <c r="J1151" i="7"/>
  <c r="J1150" i="7" s="1"/>
  <c r="I1151" i="7"/>
  <c r="E1151" i="7" s="1"/>
  <c r="H1151" i="7"/>
  <c r="G1151" i="7"/>
  <c r="F1151" i="7"/>
  <c r="I1150" i="7"/>
  <c r="H1150" i="7"/>
  <c r="G1150" i="7"/>
  <c r="F1150" i="7"/>
  <c r="E1150" i="7"/>
  <c r="E1149" i="7"/>
  <c r="E1148" i="7"/>
  <c r="E1147" i="7"/>
  <c r="E1146" i="7"/>
  <c r="E1145" i="7"/>
  <c r="E1144" i="7"/>
  <c r="E1143" i="7"/>
  <c r="E1142" i="7"/>
  <c r="E1141" i="7"/>
  <c r="M1140" i="7"/>
  <c r="L1140" i="7"/>
  <c r="K1140" i="7"/>
  <c r="J1140" i="7"/>
  <c r="I1140" i="7"/>
  <c r="H1140" i="7"/>
  <c r="G1140" i="7"/>
  <c r="F1140" i="7"/>
  <c r="E1140" i="7"/>
  <c r="E1139" i="7"/>
  <c r="E1138" i="7"/>
  <c r="E1137" i="7"/>
  <c r="E1136" i="7"/>
  <c r="E1135" i="7"/>
  <c r="M1134" i="7"/>
  <c r="M1133" i="7" s="1"/>
  <c r="L1134" i="7"/>
  <c r="K1134" i="7"/>
  <c r="K1133" i="7" s="1"/>
  <c r="J1134" i="7"/>
  <c r="J1133" i="7" s="1"/>
  <c r="I1134" i="7"/>
  <c r="I1133" i="7" s="1"/>
  <c r="H1134" i="7"/>
  <c r="G1134" i="7"/>
  <c r="F1134" i="7"/>
  <c r="E1134" i="7"/>
  <c r="L1133" i="7"/>
  <c r="H1133" i="7"/>
  <c r="G1133" i="7"/>
  <c r="E1133" i="7" s="1"/>
  <c r="F1133" i="7"/>
  <c r="E1132" i="7"/>
  <c r="E1131" i="7"/>
  <c r="M1130" i="7"/>
  <c r="L1130" i="7"/>
  <c r="K1130" i="7"/>
  <c r="J1130" i="7"/>
  <c r="I1130" i="7"/>
  <c r="H1130" i="7"/>
  <c r="G1130" i="7"/>
  <c r="F1130" i="7"/>
  <c r="E1130" i="7"/>
  <c r="E1129" i="7"/>
  <c r="M1128" i="7"/>
  <c r="L1128" i="7"/>
  <c r="K1128" i="7"/>
  <c r="K1127" i="7" s="1"/>
  <c r="J1128" i="7"/>
  <c r="I1128" i="7"/>
  <c r="I1127" i="7" s="1"/>
  <c r="H1128" i="7"/>
  <c r="G1128" i="7"/>
  <c r="F1128" i="7"/>
  <c r="M1127" i="7"/>
  <c r="L1127" i="7"/>
  <c r="J1127" i="7"/>
  <c r="E1126" i="7"/>
  <c r="E1125" i="7"/>
  <c r="E1124" i="7"/>
  <c r="E1123" i="7"/>
  <c r="E1122" i="7"/>
  <c r="E1121" i="7"/>
  <c r="E1120" i="7"/>
  <c r="E1119" i="7"/>
  <c r="E1118" i="7"/>
  <c r="E1117" i="7"/>
  <c r="M1116" i="7"/>
  <c r="L1116" i="7"/>
  <c r="K1116" i="7"/>
  <c r="J1116" i="7"/>
  <c r="I1116" i="7"/>
  <c r="H1116" i="7"/>
  <c r="G1116" i="7"/>
  <c r="G1115" i="7" s="1"/>
  <c r="F1116" i="7"/>
  <c r="E1116" i="7"/>
  <c r="M1115" i="7"/>
  <c r="L1115" i="7"/>
  <c r="K1115" i="7"/>
  <c r="J1115" i="7"/>
  <c r="I1115" i="7"/>
  <c r="H1115" i="7"/>
  <c r="F1115" i="7"/>
  <c r="E1114" i="7"/>
  <c r="M1113" i="7"/>
  <c r="L1113" i="7"/>
  <c r="K1113" i="7"/>
  <c r="J1113" i="7"/>
  <c r="I1113" i="7"/>
  <c r="H1113" i="7"/>
  <c r="G1113" i="7"/>
  <c r="F1113" i="7"/>
  <c r="E1113" i="7"/>
  <c r="E1112" i="7"/>
  <c r="E1111" i="7"/>
  <c r="E1110" i="7"/>
  <c r="M1109" i="7"/>
  <c r="L1109" i="7"/>
  <c r="K1109" i="7"/>
  <c r="J1109" i="7"/>
  <c r="I1109" i="7"/>
  <c r="H1109" i="7"/>
  <c r="G1109" i="7"/>
  <c r="E1109" i="7" s="1"/>
  <c r="F1109" i="7"/>
  <c r="E1108" i="7"/>
  <c r="E1107" i="7"/>
  <c r="E1106" i="7"/>
  <c r="E1105" i="7"/>
  <c r="M1104" i="7"/>
  <c r="M1101" i="7" s="1"/>
  <c r="M1100" i="7" s="1"/>
  <c r="L1104" i="7"/>
  <c r="L1101" i="7" s="1"/>
  <c r="L1100" i="7" s="1"/>
  <c r="K1104" i="7"/>
  <c r="K1101" i="7" s="1"/>
  <c r="K1100" i="7" s="1"/>
  <c r="J1104" i="7"/>
  <c r="J1101" i="7" s="1"/>
  <c r="J1100" i="7" s="1"/>
  <c r="I1104" i="7"/>
  <c r="H1104" i="7"/>
  <c r="G1104" i="7"/>
  <c r="F1104" i="7"/>
  <c r="E1103" i="7"/>
  <c r="E1102" i="7"/>
  <c r="M1099" i="7"/>
  <c r="L1099" i="7"/>
  <c r="K1099" i="7"/>
  <c r="J1099" i="7"/>
  <c r="I1099" i="7"/>
  <c r="H1099" i="7"/>
  <c r="G1099" i="7"/>
  <c r="E1099" i="7" s="1"/>
  <c r="F1099" i="7"/>
  <c r="E1098" i="7"/>
  <c r="M1097" i="7"/>
  <c r="L1097" i="7"/>
  <c r="K1097" i="7"/>
  <c r="J1097" i="7"/>
  <c r="I1097" i="7"/>
  <c r="H1097" i="7"/>
  <c r="G1097" i="7"/>
  <c r="F1097" i="7"/>
  <c r="E1097" i="7"/>
  <c r="E1096" i="7"/>
  <c r="E1095" i="7"/>
  <c r="M1094" i="7"/>
  <c r="M1093" i="7" s="1"/>
  <c r="L1094" i="7"/>
  <c r="K1094" i="7"/>
  <c r="K1093" i="7" s="1"/>
  <c r="J1094" i="7"/>
  <c r="I1094" i="7"/>
  <c r="I1093" i="7" s="1"/>
  <c r="H1094" i="7"/>
  <c r="H1093" i="7" s="1"/>
  <c r="G1094" i="7"/>
  <c r="F1094" i="7"/>
  <c r="E1094" i="7"/>
  <c r="L1093" i="7"/>
  <c r="J1093" i="7"/>
  <c r="G1093" i="7"/>
  <c r="F1093" i="7"/>
  <c r="E1093" i="7"/>
  <c r="E1092" i="7"/>
  <c r="E1091" i="7"/>
  <c r="E1090" i="7"/>
  <c r="M1089" i="7"/>
  <c r="L1089" i="7"/>
  <c r="K1089" i="7"/>
  <c r="J1089" i="7"/>
  <c r="I1089" i="7"/>
  <c r="H1089" i="7"/>
  <c r="G1089" i="7"/>
  <c r="F1089" i="7"/>
  <c r="E1089" i="7"/>
  <c r="E1088" i="7"/>
  <c r="E1087" i="7"/>
  <c r="E1086" i="7"/>
  <c r="E1085" i="7"/>
  <c r="M1084" i="7"/>
  <c r="L1084" i="7"/>
  <c r="L1083" i="7" s="1"/>
  <c r="L1082" i="7" s="1"/>
  <c r="K1084" i="7"/>
  <c r="J1084" i="7"/>
  <c r="I1084" i="7"/>
  <c r="H1084" i="7"/>
  <c r="G1084" i="7"/>
  <c r="F1084" i="7"/>
  <c r="M1083" i="7"/>
  <c r="I1083" i="7"/>
  <c r="H1083" i="7"/>
  <c r="G1083" i="7"/>
  <c r="F1083" i="7"/>
  <c r="M1082" i="7"/>
  <c r="I1082" i="7"/>
  <c r="H1082" i="7"/>
  <c r="G1082" i="7"/>
  <c r="E1081" i="7"/>
  <c r="E1080" i="7"/>
  <c r="E1079" i="7"/>
  <c r="E1078" i="7"/>
  <c r="E1077" i="7"/>
  <c r="E1076" i="7"/>
  <c r="E1075" i="7"/>
  <c r="E1074" i="7"/>
  <c r="E1073" i="7"/>
  <c r="E1072" i="7"/>
  <c r="E1071" i="7"/>
  <c r="E1070" i="7"/>
  <c r="M1069" i="7"/>
  <c r="L1069" i="7"/>
  <c r="K1069" i="7"/>
  <c r="J1069" i="7"/>
  <c r="I1069" i="7"/>
  <c r="H1069" i="7"/>
  <c r="G1069" i="7"/>
  <c r="F1069" i="7"/>
  <c r="E1069" i="7"/>
  <c r="E1068" i="7"/>
  <c r="E1067" i="7"/>
  <c r="E1066" i="7"/>
  <c r="E1065" i="7"/>
  <c r="E1064" i="7"/>
  <c r="E1063" i="7"/>
  <c r="E1062" i="7"/>
  <c r="E1061" i="7"/>
  <c r="E1060" i="7"/>
  <c r="E1059" i="7"/>
  <c r="E1058" i="7"/>
  <c r="M1057" i="7"/>
  <c r="L1057" i="7"/>
  <c r="K1057" i="7"/>
  <c r="J1057" i="7"/>
  <c r="J1056" i="7" s="1"/>
  <c r="I1057" i="7"/>
  <c r="H1057" i="7"/>
  <c r="G1057" i="7"/>
  <c r="F1057" i="7"/>
  <c r="F1056" i="7" s="1"/>
  <c r="E1057" i="7"/>
  <c r="M1056" i="7"/>
  <c r="L1056" i="7"/>
  <c r="K1056" i="7"/>
  <c r="I1056" i="7"/>
  <c r="H1056" i="7"/>
  <c r="E1056" i="7" s="1"/>
  <c r="G1056" i="7"/>
  <c r="E1055" i="7"/>
  <c r="E1054" i="7"/>
  <c r="E1053" i="7"/>
  <c r="E1052" i="7"/>
  <c r="E1051" i="7"/>
  <c r="E1050" i="7"/>
  <c r="E1049" i="7"/>
  <c r="E1048" i="7"/>
  <c r="E1047" i="7"/>
  <c r="M1046" i="7"/>
  <c r="M1045" i="7" s="1"/>
  <c r="L1046" i="7"/>
  <c r="L1045" i="7" s="1"/>
  <c r="K1046" i="7"/>
  <c r="J1046" i="7"/>
  <c r="I1046" i="7"/>
  <c r="H1046" i="7"/>
  <c r="G1046" i="7"/>
  <c r="F1046" i="7"/>
  <c r="K1045" i="7"/>
  <c r="I1045" i="7"/>
  <c r="H1045" i="7"/>
  <c r="G1045" i="7"/>
  <c r="F1045" i="7"/>
  <c r="E1044" i="7"/>
  <c r="E1043" i="7"/>
  <c r="M1042" i="7"/>
  <c r="L1042" i="7"/>
  <c r="K1042" i="7"/>
  <c r="J1042" i="7"/>
  <c r="I1042" i="7"/>
  <c r="H1042" i="7"/>
  <c r="G1042" i="7"/>
  <c r="F1042" i="7"/>
  <c r="E1042" i="7"/>
  <c r="E1041" i="7"/>
  <c r="E1040" i="7"/>
  <c r="M1039" i="7"/>
  <c r="L1039" i="7"/>
  <c r="K1039" i="7"/>
  <c r="J1039" i="7"/>
  <c r="I1039" i="7"/>
  <c r="H1039" i="7"/>
  <c r="G1039" i="7"/>
  <c r="F1039" i="7"/>
  <c r="E1038" i="7"/>
  <c r="E1037" i="7"/>
  <c r="E1036" i="7"/>
  <c r="M1035" i="7"/>
  <c r="L1035" i="7"/>
  <c r="K1035" i="7"/>
  <c r="J1035" i="7"/>
  <c r="I1035" i="7"/>
  <c r="H1035" i="7"/>
  <c r="H1034" i="7" s="1"/>
  <c r="G1035" i="7"/>
  <c r="F1035" i="7"/>
  <c r="M1034" i="7"/>
  <c r="L1034" i="7"/>
  <c r="K1034" i="7"/>
  <c r="E1033" i="7"/>
  <c r="E1032" i="7"/>
  <c r="E1031" i="7"/>
  <c r="E1030" i="7"/>
  <c r="E1029" i="7"/>
  <c r="E1028" i="7"/>
  <c r="E1027" i="7"/>
  <c r="E1026" i="7"/>
  <c r="E1025" i="7"/>
  <c r="M1024" i="7"/>
  <c r="L1024" i="7"/>
  <c r="K1024" i="7"/>
  <c r="J1024" i="7"/>
  <c r="I1024" i="7"/>
  <c r="H1024" i="7"/>
  <c r="E1024" i="7" s="1"/>
  <c r="G1024" i="7"/>
  <c r="F1024" i="7"/>
  <c r="E1023" i="7"/>
  <c r="E1022" i="7"/>
  <c r="E1021" i="7"/>
  <c r="E1020" i="7"/>
  <c r="E1019" i="7"/>
  <c r="M1018" i="7"/>
  <c r="M1017" i="7" s="1"/>
  <c r="L1018" i="7"/>
  <c r="L1017" i="7" s="1"/>
  <c r="K1018" i="7"/>
  <c r="K1017" i="7" s="1"/>
  <c r="J1018" i="7"/>
  <c r="J1017" i="7" s="1"/>
  <c r="I1018" i="7"/>
  <c r="H1018" i="7"/>
  <c r="G1018" i="7"/>
  <c r="F1018" i="7"/>
  <c r="F1017" i="7" s="1"/>
  <c r="H1017" i="7"/>
  <c r="G1017" i="7"/>
  <c r="E1016" i="7"/>
  <c r="E1015" i="7"/>
  <c r="M1014" i="7"/>
  <c r="L1014" i="7"/>
  <c r="K1014" i="7"/>
  <c r="J1014" i="7"/>
  <c r="I1014" i="7"/>
  <c r="H1014" i="7"/>
  <c r="E1014" i="7" s="1"/>
  <c r="G1014" i="7"/>
  <c r="F1014" i="7"/>
  <c r="E1013" i="7"/>
  <c r="M1012" i="7"/>
  <c r="L1012" i="7"/>
  <c r="L1011" i="7" s="1"/>
  <c r="K1012" i="7"/>
  <c r="K1011" i="7" s="1"/>
  <c r="J1012" i="7"/>
  <c r="J1011" i="7" s="1"/>
  <c r="I1012" i="7"/>
  <c r="I1011" i="7" s="1"/>
  <c r="H1012" i="7"/>
  <c r="H1011" i="7" s="1"/>
  <c r="G1012" i="7"/>
  <c r="G1011" i="7" s="1"/>
  <c r="E1011" i="7" s="1"/>
  <c r="F1012" i="7"/>
  <c r="F1011" i="7" s="1"/>
  <c r="E1012" i="7"/>
  <c r="E1010" i="7"/>
  <c r="E1009" i="7"/>
  <c r="E1008" i="7"/>
  <c r="E1007" i="7"/>
  <c r="E1006" i="7"/>
  <c r="E1005" i="7"/>
  <c r="E1004" i="7"/>
  <c r="E1003" i="7"/>
  <c r="E1002" i="7"/>
  <c r="E1001" i="7"/>
  <c r="M1000" i="7"/>
  <c r="L1000" i="7"/>
  <c r="L999" i="7" s="1"/>
  <c r="K1000" i="7"/>
  <c r="K999" i="7" s="1"/>
  <c r="J1000" i="7"/>
  <c r="I1000" i="7"/>
  <c r="H1000" i="7"/>
  <c r="G1000" i="7"/>
  <c r="G999" i="7" s="1"/>
  <c r="F1000" i="7"/>
  <c r="F999" i="7" s="1"/>
  <c r="E1000" i="7"/>
  <c r="M999" i="7"/>
  <c r="J999" i="7"/>
  <c r="I999" i="7"/>
  <c r="H999" i="7"/>
  <c r="E999" i="7"/>
  <c r="E998" i="7"/>
  <c r="M997" i="7"/>
  <c r="L997" i="7"/>
  <c r="K997" i="7"/>
  <c r="J997" i="7"/>
  <c r="I997" i="7"/>
  <c r="H997" i="7"/>
  <c r="G997" i="7"/>
  <c r="F997" i="7"/>
  <c r="E997" i="7"/>
  <c r="E996" i="7"/>
  <c r="E995" i="7"/>
  <c r="E994" i="7"/>
  <c r="M993" i="7"/>
  <c r="L993" i="7"/>
  <c r="K993" i="7"/>
  <c r="J993" i="7"/>
  <c r="I993" i="7"/>
  <c r="H993" i="7"/>
  <c r="E993" i="7" s="1"/>
  <c r="G993" i="7"/>
  <c r="F993" i="7"/>
  <c r="E992" i="7"/>
  <c r="E991" i="7"/>
  <c r="E990" i="7"/>
  <c r="E989" i="7"/>
  <c r="M988" i="7"/>
  <c r="L988" i="7"/>
  <c r="K988" i="7"/>
  <c r="J988" i="7"/>
  <c r="I988" i="7"/>
  <c r="H988" i="7"/>
  <c r="G988" i="7"/>
  <c r="F988" i="7"/>
  <c r="E987" i="7"/>
  <c r="E986" i="7"/>
  <c r="E981" i="7"/>
  <c r="M979" i="7"/>
  <c r="L979" i="7"/>
  <c r="K979" i="7"/>
  <c r="J979" i="7"/>
  <c r="I979" i="7"/>
  <c r="H979" i="7"/>
  <c r="G979" i="7"/>
  <c r="E979" i="7"/>
  <c r="E978" i="7"/>
  <c r="E977" i="7"/>
  <c r="M976" i="7"/>
  <c r="L976" i="7"/>
  <c r="K976" i="7"/>
  <c r="J976" i="7"/>
  <c r="I976" i="7"/>
  <c r="H976" i="7"/>
  <c r="G976" i="7"/>
  <c r="E975" i="7"/>
  <c r="E974" i="7"/>
  <c r="M973" i="7"/>
  <c r="L973" i="7"/>
  <c r="K973" i="7"/>
  <c r="J973" i="7"/>
  <c r="I973" i="7"/>
  <c r="H973" i="7"/>
  <c r="G973" i="7"/>
  <c r="E973" i="7" s="1"/>
  <c r="F973" i="7"/>
  <c r="E972" i="7"/>
  <c r="E971" i="7"/>
  <c r="M970" i="7"/>
  <c r="L970" i="7"/>
  <c r="K970" i="7"/>
  <c r="J970" i="7"/>
  <c r="I970" i="7"/>
  <c r="H970" i="7"/>
  <c r="G970" i="7"/>
  <c r="F970" i="7"/>
  <c r="F969" i="7" s="1"/>
  <c r="E970" i="7"/>
  <c r="M969" i="7"/>
  <c r="L969" i="7"/>
  <c r="K969" i="7"/>
  <c r="J969" i="7"/>
  <c r="I969" i="7"/>
  <c r="H969" i="7"/>
  <c r="G969" i="7"/>
  <c r="E969" i="7" s="1"/>
  <c r="E968" i="7"/>
  <c r="E967" i="7"/>
  <c r="E966" i="7"/>
  <c r="M965" i="7"/>
  <c r="M959" i="7" s="1"/>
  <c r="M958" i="7" s="1"/>
  <c r="L965" i="7"/>
  <c r="L959" i="7" s="1"/>
  <c r="L958" i="7" s="1"/>
  <c r="K965" i="7"/>
  <c r="J965" i="7"/>
  <c r="I965" i="7"/>
  <c r="H965" i="7"/>
  <c r="G965" i="7"/>
  <c r="E965" i="7" s="1"/>
  <c r="F965" i="7"/>
  <c r="E964" i="7"/>
  <c r="E963" i="7"/>
  <c r="E962" i="7"/>
  <c r="E961" i="7"/>
  <c r="M960" i="7"/>
  <c r="L960" i="7"/>
  <c r="K960" i="7"/>
  <c r="J960" i="7"/>
  <c r="I960" i="7"/>
  <c r="H960" i="7"/>
  <c r="G960" i="7"/>
  <c r="F960" i="7"/>
  <c r="E960" i="7"/>
  <c r="K959" i="7"/>
  <c r="J959" i="7"/>
  <c r="I959" i="7"/>
  <c r="I958" i="7"/>
  <c r="E957" i="7"/>
  <c r="E956" i="7"/>
  <c r="E955" i="7"/>
  <c r="E954" i="7"/>
  <c r="E953" i="7"/>
  <c r="E952" i="7"/>
  <c r="E951" i="7"/>
  <c r="E950" i="7"/>
  <c r="E949" i="7"/>
  <c r="E948" i="7"/>
  <c r="E947" i="7"/>
  <c r="E946" i="7"/>
  <c r="M945" i="7"/>
  <c r="L945" i="7"/>
  <c r="K945" i="7"/>
  <c r="J945" i="7"/>
  <c r="E945" i="7" s="1"/>
  <c r="I945" i="7"/>
  <c r="H945" i="7"/>
  <c r="G945" i="7"/>
  <c r="F945" i="7"/>
  <c r="E944" i="7"/>
  <c r="E943" i="7"/>
  <c r="E942" i="7"/>
  <c r="E941" i="7"/>
  <c r="E940" i="7"/>
  <c r="E939" i="7"/>
  <c r="E938" i="7"/>
  <c r="E937" i="7"/>
  <c r="E936" i="7"/>
  <c r="E935" i="7"/>
  <c r="E934" i="7"/>
  <c r="M933" i="7"/>
  <c r="M932" i="7" s="1"/>
  <c r="L933" i="7"/>
  <c r="L932" i="7" s="1"/>
  <c r="K933" i="7"/>
  <c r="K932" i="7" s="1"/>
  <c r="J933" i="7"/>
  <c r="E933" i="7" s="1"/>
  <c r="I933" i="7"/>
  <c r="H933" i="7"/>
  <c r="G933" i="7"/>
  <c r="F933" i="7"/>
  <c r="J932" i="7"/>
  <c r="I932" i="7"/>
  <c r="H932" i="7"/>
  <c r="G932" i="7"/>
  <c r="F932" i="7"/>
  <c r="E932" i="7"/>
  <c r="E931" i="7"/>
  <c r="E930" i="7"/>
  <c r="E929" i="7"/>
  <c r="E928" i="7"/>
  <c r="E927" i="7"/>
  <c r="E926" i="7"/>
  <c r="E925" i="7"/>
  <c r="E924" i="7"/>
  <c r="E923" i="7"/>
  <c r="M922" i="7"/>
  <c r="M921" i="7" s="1"/>
  <c r="L922" i="7"/>
  <c r="L921" i="7" s="1"/>
  <c r="K922" i="7"/>
  <c r="K921" i="7" s="1"/>
  <c r="J922" i="7"/>
  <c r="J921" i="7" s="1"/>
  <c r="I922" i="7"/>
  <c r="I921" i="7" s="1"/>
  <c r="H922" i="7"/>
  <c r="H921" i="7" s="1"/>
  <c r="G922" i="7"/>
  <c r="G921" i="7" s="1"/>
  <c r="E921" i="7" s="1"/>
  <c r="F922" i="7"/>
  <c r="F921" i="7" s="1"/>
  <c r="E922" i="7"/>
  <c r="I920" i="7"/>
  <c r="E919" i="7"/>
  <c r="M918" i="7"/>
  <c r="L918" i="7"/>
  <c r="K918" i="7"/>
  <c r="J918" i="7"/>
  <c r="I918" i="7"/>
  <c r="E918" i="7" s="1"/>
  <c r="H918" i="7"/>
  <c r="G918" i="7"/>
  <c r="F918" i="7"/>
  <c r="E917" i="7"/>
  <c r="E916" i="7"/>
  <c r="M915" i="7"/>
  <c r="L915" i="7"/>
  <c r="K915" i="7"/>
  <c r="J915" i="7"/>
  <c r="I915" i="7"/>
  <c r="H915" i="7"/>
  <c r="G915" i="7"/>
  <c r="F915" i="7"/>
  <c r="E915" i="7"/>
  <c r="E914" i="7"/>
  <c r="E913" i="7"/>
  <c r="E912" i="7"/>
  <c r="M911" i="7"/>
  <c r="L911" i="7"/>
  <c r="K911" i="7"/>
  <c r="K910" i="7" s="1"/>
  <c r="J911" i="7"/>
  <c r="I911" i="7"/>
  <c r="H911" i="7"/>
  <c r="H910" i="7" s="1"/>
  <c r="G911" i="7"/>
  <c r="F911" i="7"/>
  <c r="L910" i="7"/>
  <c r="F910" i="7"/>
  <c r="F652" i="7" s="1"/>
  <c r="E909" i="7"/>
  <c r="E908" i="7"/>
  <c r="E907" i="7"/>
  <c r="E906" i="7"/>
  <c r="E905" i="7"/>
  <c r="E904" i="7"/>
  <c r="E903" i="7"/>
  <c r="E902" i="7"/>
  <c r="E901" i="7"/>
  <c r="M900" i="7"/>
  <c r="L900" i="7"/>
  <c r="K900" i="7"/>
  <c r="J900" i="7"/>
  <c r="E900" i="7" s="1"/>
  <c r="I900" i="7"/>
  <c r="H900" i="7"/>
  <c r="G900" i="7"/>
  <c r="F900" i="7"/>
  <c r="E899" i="7"/>
  <c r="E898" i="7"/>
  <c r="E897" i="7"/>
  <c r="E896" i="7"/>
  <c r="E895" i="7"/>
  <c r="M894" i="7"/>
  <c r="L894" i="7"/>
  <c r="L893" i="7" s="1"/>
  <c r="K894" i="7"/>
  <c r="J894" i="7"/>
  <c r="J893" i="7" s="1"/>
  <c r="I894" i="7"/>
  <c r="I893" i="7" s="1"/>
  <c r="H894" i="7"/>
  <c r="G894" i="7"/>
  <c r="F894" i="7"/>
  <c r="F893" i="7" s="1"/>
  <c r="E894" i="7"/>
  <c r="M893" i="7"/>
  <c r="K893" i="7"/>
  <c r="H893" i="7"/>
  <c r="G893" i="7"/>
  <c r="E893" i="7"/>
  <c r="E892" i="7"/>
  <c r="E891" i="7"/>
  <c r="M890" i="7"/>
  <c r="L890" i="7"/>
  <c r="K890" i="7"/>
  <c r="J890" i="7"/>
  <c r="E890" i="7" s="1"/>
  <c r="I890" i="7"/>
  <c r="H890" i="7"/>
  <c r="G890" i="7"/>
  <c r="F890" i="7"/>
  <c r="E889" i="7"/>
  <c r="M888" i="7"/>
  <c r="M887" i="7" s="1"/>
  <c r="L888" i="7"/>
  <c r="K888" i="7"/>
  <c r="J888" i="7"/>
  <c r="J887" i="7" s="1"/>
  <c r="I888" i="7"/>
  <c r="I887" i="7" s="1"/>
  <c r="H888" i="7"/>
  <c r="G888" i="7"/>
  <c r="F888" i="7"/>
  <c r="F887" i="7" s="1"/>
  <c r="L887" i="7"/>
  <c r="K887" i="7"/>
  <c r="H887" i="7"/>
  <c r="E886" i="7"/>
  <c r="E885" i="7"/>
  <c r="E884" i="7"/>
  <c r="E883" i="7"/>
  <c r="E882" i="7"/>
  <c r="E881" i="7"/>
  <c r="E880" i="7"/>
  <c r="E879" i="7"/>
  <c r="E878" i="7"/>
  <c r="E877" i="7"/>
  <c r="M876" i="7"/>
  <c r="L876" i="7"/>
  <c r="L875" i="7" s="1"/>
  <c r="K876" i="7"/>
  <c r="J876" i="7"/>
  <c r="I876" i="7"/>
  <c r="E876" i="7" s="1"/>
  <c r="H876" i="7"/>
  <c r="H875" i="7" s="1"/>
  <c r="G876" i="7"/>
  <c r="F876" i="7"/>
  <c r="M875" i="7"/>
  <c r="K875" i="7"/>
  <c r="J875" i="7"/>
  <c r="I875" i="7"/>
  <c r="G875" i="7"/>
  <c r="F875" i="7"/>
  <c r="E875" i="7"/>
  <c r="E874" i="7"/>
  <c r="M873" i="7"/>
  <c r="L873" i="7"/>
  <c r="K873" i="7"/>
  <c r="J873" i="7"/>
  <c r="I873" i="7"/>
  <c r="H873" i="7"/>
  <c r="G873" i="7"/>
  <c r="E873" i="7" s="1"/>
  <c r="F873" i="7"/>
  <c r="E872" i="7"/>
  <c r="E871" i="7"/>
  <c r="E870" i="7"/>
  <c r="M869" i="7"/>
  <c r="L869" i="7"/>
  <c r="K869" i="7"/>
  <c r="J869" i="7"/>
  <c r="I869" i="7"/>
  <c r="H869" i="7"/>
  <c r="G869" i="7"/>
  <c r="F869" i="7"/>
  <c r="E868" i="7"/>
  <c r="E867" i="7"/>
  <c r="E866" i="7"/>
  <c r="E865" i="7"/>
  <c r="M864" i="7"/>
  <c r="L864" i="7"/>
  <c r="K864" i="7"/>
  <c r="J864" i="7"/>
  <c r="I864" i="7"/>
  <c r="H864" i="7"/>
  <c r="G864" i="7"/>
  <c r="F864" i="7"/>
  <c r="E864" i="7"/>
  <c r="E863" i="7"/>
  <c r="E862" i="7"/>
  <c r="H858" i="7"/>
  <c r="F858" i="7"/>
  <c r="E857" i="7"/>
  <c r="F855" i="7"/>
  <c r="E854" i="7"/>
  <c r="E853" i="7"/>
  <c r="M852" i="7"/>
  <c r="L852" i="7"/>
  <c r="K852" i="7"/>
  <c r="J852" i="7"/>
  <c r="E852" i="7" s="1"/>
  <c r="I852" i="7"/>
  <c r="H852" i="7"/>
  <c r="G852" i="7"/>
  <c r="F852" i="7"/>
  <c r="E851" i="7"/>
  <c r="E850" i="7"/>
  <c r="M849" i="7"/>
  <c r="M848" i="7" s="1"/>
  <c r="L849" i="7"/>
  <c r="K849" i="7"/>
  <c r="J849" i="7"/>
  <c r="J848" i="7" s="1"/>
  <c r="I849" i="7"/>
  <c r="I848" i="7" s="1"/>
  <c r="H849" i="7"/>
  <c r="H848" i="7" s="1"/>
  <c r="H837" i="7" s="1"/>
  <c r="G849" i="7"/>
  <c r="F849" i="7"/>
  <c r="F848" i="7" s="1"/>
  <c r="L848" i="7"/>
  <c r="K848" i="7"/>
  <c r="E847" i="7"/>
  <c r="E846" i="7"/>
  <c r="E845" i="7"/>
  <c r="M844" i="7"/>
  <c r="L844" i="7"/>
  <c r="K844" i="7"/>
  <c r="J844" i="7"/>
  <c r="I844" i="7"/>
  <c r="H844" i="7"/>
  <c r="G844" i="7"/>
  <c r="F844" i="7"/>
  <c r="E843" i="7"/>
  <c r="E842" i="7"/>
  <c r="J841" i="7"/>
  <c r="J711" i="7" s="1"/>
  <c r="I841" i="7"/>
  <c r="H841" i="7"/>
  <c r="E841" i="7"/>
  <c r="E840" i="7"/>
  <c r="M839" i="7"/>
  <c r="L839" i="7"/>
  <c r="K839" i="7"/>
  <c r="J839" i="7"/>
  <c r="H839" i="7"/>
  <c r="G839" i="7"/>
  <c r="F839" i="7"/>
  <c r="F838" i="7" s="1"/>
  <c r="M838" i="7"/>
  <c r="M837" i="7" s="1"/>
  <c r="L838" i="7"/>
  <c r="L837" i="7" s="1"/>
  <c r="K838" i="7"/>
  <c r="J838" i="7"/>
  <c r="J837" i="7" s="1"/>
  <c r="H838" i="7"/>
  <c r="E836" i="7"/>
  <c r="E835" i="7"/>
  <c r="E834" i="7"/>
  <c r="M833" i="7"/>
  <c r="M4195" i="7" s="1"/>
  <c r="L833" i="7"/>
  <c r="K833" i="7"/>
  <c r="J833" i="7"/>
  <c r="I833" i="7"/>
  <c r="H833" i="7"/>
  <c r="G833" i="7"/>
  <c r="E833" i="7"/>
  <c r="E832" i="7"/>
  <c r="E831" i="7"/>
  <c r="M830" i="7"/>
  <c r="L830" i="7"/>
  <c r="K830" i="7"/>
  <c r="K702" i="7" s="1"/>
  <c r="J830" i="7"/>
  <c r="J702" i="7" s="1"/>
  <c r="I830" i="7"/>
  <c r="H830" i="7"/>
  <c r="G830" i="7"/>
  <c r="E830" i="7"/>
  <c r="E829" i="7"/>
  <c r="E828" i="7"/>
  <c r="E827" i="7"/>
  <c r="E826" i="7"/>
  <c r="E825" i="7"/>
  <c r="E824" i="7"/>
  <c r="E823" i="7"/>
  <c r="E822" i="7"/>
  <c r="E821" i="7"/>
  <c r="E820" i="7"/>
  <c r="E819" i="7"/>
  <c r="E818" i="7"/>
  <c r="M817" i="7"/>
  <c r="L817" i="7"/>
  <c r="K817" i="7"/>
  <c r="J817" i="7"/>
  <c r="I817" i="7"/>
  <c r="H817" i="7"/>
  <c r="G817" i="7"/>
  <c r="F817" i="7"/>
  <c r="E817" i="7"/>
  <c r="E816" i="7"/>
  <c r="E815" i="7"/>
  <c r="E814" i="7"/>
  <c r="E813" i="7"/>
  <c r="E812" i="7"/>
  <c r="E811" i="7"/>
  <c r="E810" i="7"/>
  <c r="E809" i="7"/>
  <c r="E808" i="7"/>
  <c r="E807" i="7"/>
  <c r="E806" i="7"/>
  <c r="M805" i="7"/>
  <c r="L805" i="7"/>
  <c r="L804" i="7" s="1"/>
  <c r="K805" i="7"/>
  <c r="J805" i="7"/>
  <c r="I805" i="7"/>
  <c r="H805" i="7"/>
  <c r="G805" i="7"/>
  <c r="G804" i="7" s="1"/>
  <c r="F805" i="7"/>
  <c r="F804" i="7" s="1"/>
  <c r="E805" i="7"/>
  <c r="M804" i="7"/>
  <c r="K804" i="7"/>
  <c r="J804" i="7"/>
  <c r="I804" i="7"/>
  <c r="H804" i="7"/>
  <c r="E803" i="7"/>
  <c r="E802" i="7"/>
  <c r="E801" i="7"/>
  <c r="E800" i="7"/>
  <c r="E799" i="7"/>
  <c r="E798" i="7"/>
  <c r="E797" i="7"/>
  <c r="E796" i="7"/>
  <c r="E795" i="7"/>
  <c r="M794" i="7"/>
  <c r="M793" i="7" s="1"/>
  <c r="L794" i="7"/>
  <c r="L793" i="7" s="1"/>
  <c r="K794" i="7"/>
  <c r="K793" i="7" s="1"/>
  <c r="J794" i="7"/>
  <c r="I794" i="7"/>
  <c r="H794" i="7"/>
  <c r="G794" i="7"/>
  <c r="E794" i="7" s="1"/>
  <c r="F794" i="7"/>
  <c r="J793" i="7"/>
  <c r="I793" i="7"/>
  <c r="H793" i="7"/>
  <c r="G793" i="7"/>
  <c r="F793" i="7"/>
  <c r="E790" i="7"/>
  <c r="M789" i="7"/>
  <c r="L789" i="7"/>
  <c r="K789" i="7"/>
  <c r="J789" i="7"/>
  <c r="I789" i="7"/>
  <c r="H789" i="7"/>
  <c r="G789" i="7"/>
  <c r="F789" i="7"/>
  <c r="E789" i="7"/>
  <c r="E788" i="7"/>
  <c r="E787" i="7"/>
  <c r="M786" i="7"/>
  <c r="L786" i="7"/>
  <c r="K786" i="7"/>
  <c r="J786" i="7"/>
  <c r="I786" i="7"/>
  <c r="H786" i="7"/>
  <c r="G786" i="7"/>
  <c r="F786" i="7"/>
  <c r="E786" i="7"/>
  <c r="E785" i="7"/>
  <c r="E784" i="7"/>
  <c r="E783" i="7"/>
  <c r="M782" i="7"/>
  <c r="M781" i="7" s="1"/>
  <c r="L782" i="7"/>
  <c r="K782" i="7"/>
  <c r="J782" i="7"/>
  <c r="I782" i="7"/>
  <c r="H782" i="7"/>
  <c r="G782" i="7"/>
  <c r="F782" i="7"/>
  <c r="E782" i="7"/>
  <c r="L781" i="7"/>
  <c r="K781" i="7"/>
  <c r="J781" i="7"/>
  <c r="I781" i="7"/>
  <c r="F781" i="7"/>
  <c r="E780" i="7"/>
  <c r="E779" i="7"/>
  <c r="E778" i="7"/>
  <c r="E777" i="7"/>
  <c r="E776" i="7"/>
  <c r="E775" i="7"/>
  <c r="E774" i="7"/>
  <c r="E773" i="7"/>
  <c r="E772" i="7"/>
  <c r="E771" i="7"/>
  <c r="E770" i="7"/>
  <c r="M769" i="7"/>
  <c r="L769" i="7"/>
  <c r="K769" i="7"/>
  <c r="J769" i="7"/>
  <c r="I769" i="7"/>
  <c r="E769" i="7" s="1"/>
  <c r="H769" i="7"/>
  <c r="G769" i="7"/>
  <c r="F769" i="7"/>
  <c r="E768" i="7"/>
  <c r="E767" i="7"/>
  <c r="E766" i="7"/>
  <c r="E765" i="7"/>
  <c r="E764" i="7"/>
  <c r="M763" i="7"/>
  <c r="L763" i="7"/>
  <c r="K763" i="7"/>
  <c r="K762" i="7" s="1"/>
  <c r="J763" i="7"/>
  <c r="J762" i="7" s="1"/>
  <c r="I763" i="7"/>
  <c r="H763" i="7"/>
  <c r="H762" i="7" s="1"/>
  <c r="G763" i="7"/>
  <c r="G762" i="7" s="1"/>
  <c r="E762" i="7" s="1"/>
  <c r="F763" i="7"/>
  <c r="F762" i="7" s="1"/>
  <c r="E763" i="7"/>
  <c r="M762" i="7"/>
  <c r="L762" i="7"/>
  <c r="I762" i="7"/>
  <c r="E761" i="7"/>
  <c r="E760" i="7"/>
  <c r="M759" i="7"/>
  <c r="M756" i="7" s="1"/>
  <c r="L759" i="7"/>
  <c r="K759" i="7"/>
  <c r="J759" i="7"/>
  <c r="I759" i="7"/>
  <c r="H759" i="7"/>
  <c r="G759" i="7"/>
  <c r="E759" i="7" s="1"/>
  <c r="F759" i="7"/>
  <c r="E758" i="7"/>
  <c r="M757" i="7"/>
  <c r="L757" i="7"/>
  <c r="K757" i="7"/>
  <c r="J757" i="7"/>
  <c r="I757" i="7"/>
  <c r="H757" i="7"/>
  <c r="G757" i="7"/>
  <c r="F757" i="7"/>
  <c r="F756" i="7" s="1"/>
  <c r="E757" i="7"/>
  <c r="L756" i="7"/>
  <c r="K756" i="7"/>
  <c r="J756" i="7"/>
  <c r="I756" i="7"/>
  <c r="H756" i="7"/>
  <c r="E755" i="7"/>
  <c r="E754" i="7"/>
  <c r="E753" i="7"/>
  <c r="E752" i="7"/>
  <c r="E751" i="7"/>
  <c r="E750" i="7"/>
  <c r="E749" i="7"/>
  <c r="E748" i="7"/>
  <c r="E747" i="7"/>
  <c r="E746" i="7"/>
  <c r="M745" i="7"/>
  <c r="L745" i="7"/>
  <c r="L744" i="7" s="1"/>
  <c r="K745" i="7"/>
  <c r="K744" i="7" s="1"/>
  <c r="J745" i="7"/>
  <c r="I745" i="7"/>
  <c r="H745" i="7"/>
  <c r="G745" i="7"/>
  <c r="F745" i="7"/>
  <c r="E745" i="7"/>
  <c r="M744" i="7"/>
  <c r="J744" i="7"/>
  <c r="E744" i="7" s="1"/>
  <c r="I744" i="7"/>
  <c r="H744" i="7"/>
  <c r="G744" i="7"/>
  <c r="F744" i="7"/>
  <c r="E743" i="7"/>
  <c r="M742" i="7"/>
  <c r="L742" i="7"/>
  <c r="K742" i="7"/>
  <c r="J742" i="7"/>
  <c r="I742" i="7"/>
  <c r="H742" i="7"/>
  <c r="G742" i="7"/>
  <c r="F742" i="7"/>
  <c r="E742" i="7"/>
  <c r="E741" i="7"/>
  <c r="E740" i="7"/>
  <c r="E739" i="7"/>
  <c r="M738" i="7"/>
  <c r="L738" i="7"/>
  <c r="K738" i="7"/>
  <c r="J738" i="7"/>
  <c r="I738" i="7"/>
  <c r="H738" i="7"/>
  <c r="G738" i="7"/>
  <c r="F738" i="7"/>
  <c r="E737" i="7"/>
  <c r="E736" i="7"/>
  <c r="E735" i="7"/>
  <c r="E734" i="7"/>
  <c r="M733" i="7"/>
  <c r="L733" i="7"/>
  <c r="L730" i="7" s="1"/>
  <c r="K733" i="7"/>
  <c r="J733" i="7"/>
  <c r="I733" i="7"/>
  <c r="H733" i="7"/>
  <c r="G733" i="7"/>
  <c r="F733" i="7"/>
  <c r="E733" i="7"/>
  <c r="E732" i="7"/>
  <c r="E731" i="7"/>
  <c r="F726" i="7"/>
  <c r="E724" i="7"/>
  <c r="M723" i="7"/>
  <c r="L723" i="7"/>
  <c r="K723" i="7"/>
  <c r="J723" i="7"/>
  <c r="I723" i="7"/>
  <c r="I722" i="7" s="1"/>
  <c r="H723" i="7"/>
  <c r="E723" i="7" s="1"/>
  <c r="G723" i="7"/>
  <c r="F723" i="7"/>
  <c r="F722" i="7" s="1"/>
  <c r="M722" i="7"/>
  <c r="L722" i="7"/>
  <c r="K722" i="7"/>
  <c r="J722" i="7"/>
  <c r="H722" i="7"/>
  <c r="G722" i="7"/>
  <c r="E722" i="7" s="1"/>
  <c r="E721" i="7"/>
  <c r="M720" i="7"/>
  <c r="M719" i="7" s="1"/>
  <c r="M718" i="7" s="1"/>
  <c r="L720" i="7"/>
  <c r="L719" i="7" s="1"/>
  <c r="L718" i="7" s="1"/>
  <c r="K720" i="7"/>
  <c r="K719" i="7" s="1"/>
  <c r="J720" i="7"/>
  <c r="I720" i="7"/>
  <c r="H720" i="7"/>
  <c r="G720" i="7"/>
  <c r="E720" i="7" s="1"/>
  <c r="F720" i="7"/>
  <c r="F719" i="7" s="1"/>
  <c r="F718" i="7" s="1"/>
  <c r="J719" i="7"/>
  <c r="I719" i="7"/>
  <c r="H719" i="7"/>
  <c r="G719" i="7"/>
  <c r="E719" i="7" s="1"/>
  <c r="K718" i="7"/>
  <c r="J718" i="7"/>
  <c r="I718" i="7"/>
  <c r="H718" i="7"/>
  <c r="G718" i="7"/>
  <c r="E718" i="7" s="1"/>
  <c r="E717" i="7"/>
  <c r="M716" i="7"/>
  <c r="L716" i="7"/>
  <c r="K716" i="7"/>
  <c r="J716" i="7"/>
  <c r="I716" i="7"/>
  <c r="H716" i="7"/>
  <c r="G716" i="7"/>
  <c r="E716" i="7" s="1"/>
  <c r="F716" i="7"/>
  <c r="E715" i="7"/>
  <c r="M714" i="7"/>
  <c r="L714" i="7"/>
  <c r="K714" i="7"/>
  <c r="J714" i="7"/>
  <c r="I714" i="7"/>
  <c r="H714" i="7"/>
  <c r="G714" i="7"/>
  <c r="E714" i="7" s="1"/>
  <c r="F714" i="7"/>
  <c r="M713" i="7"/>
  <c r="L713" i="7"/>
  <c r="K713" i="7"/>
  <c r="J713" i="7"/>
  <c r="I713" i="7"/>
  <c r="H713" i="7"/>
  <c r="F713" i="7"/>
  <c r="M712" i="7"/>
  <c r="L712" i="7"/>
  <c r="K712" i="7"/>
  <c r="J712" i="7"/>
  <c r="I712" i="7"/>
  <c r="H712" i="7"/>
  <c r="G712" i="7"/>
  <c r="F712" i="7"/>
  <c r="E712" i="7"/>
  <c r="M711" i="7"/>
  <c r="L711" i="7"/>
  <c r="K711" i="7"/>
  <c r="H711" i="7"/>
  <c r="G711" i="7"/>
  <c r="F711" i="7"/>
  <c r="F709" i="7" s="1"/>
  <c r="M710" i="7"/>
  <c r="L710" i="7"/>
  <c r="K710" i="7"/>
  <c r="J710" i="7"/>
  <c r="J709" i="7" s="1"/>
  <c r="J708" i="7" s="1"/>
  <c r="I710" i="7"/>
  <c r="H710" i="7"/>
  <c r="H709" i="7" s="1"/>
  <c r="H708" i="7" s="1"/>
  <c r="F710" i="7"/>
  <c r="M706" i="7"/>
  <c r="L706" i="7"/>
  <c r="K706" i="7"/>
  <c r="J706" i="7"/>
  <c r="I706" i="7"/>
  <c r="M705" i="7"/>
  <c r="L705" i="7"/>
  <c r="K705" i="7"/>
  <c r="J705" i="7"/>
  <c r="I705" i="7"/>
  <c r="H705" i="7"/>
  <c r="G705" i="7"/>
  <c r="E705" i="7"/>
  <c r="M704" i="7"/>
  <c r="L704" i="7"/>
  <c r="K704" i="7"/>
  <c r="J704" i="7"/>
  <c r="I704" i="7"/>
  <c r="H704" i="7"/>
  <c r="G704" i="7"/>
  <c r="E704" i="7" s="1"/>
  <c r="M701" i="7"/>
  <c r="M689" i="7" s="1"/>
  <c r="L701" i="7"/>
  <c r="H701" i="7"/>
  <c r="G701" i="7"/>
  <c r="M700" i="7"/>
  <c r="L700" i="7"/>
  <c r="L689" i="7" s="1"/>
  <c r="K700" i="7"/>
  <c r="J700" i="7"/>
  <c r="I700" i="7"/>
  <c r="H700" i="7"/>
  <c r="G700" i="7"/>
  <c r="F700" i="7"/>
  <c r="E700" i="7"/>
  <c r="J699" i="7"/>
  <c r="I699" i="7"/>
  <c r="H699" i="7"/>
  <c r="G699" i="7"/>
  <c r="E699" i="7" s="1"/>
  <c r="M698" i="7"/>
  <c r="L698" i="7"/>
  <c r="K698" i="7"/>
  <c r="J698" i="7"/>
  <c r="I698" i="7"/>
  <c r="H698" i="7"/>
  <c r="G698" i="7"/>
  <c r="E698" i="7"/>
  <c r="M697" i="7"/>
  <c r="L697" i="7"/>
  <c r="K697" i="7"/>
  <c r="J697" i="7"/>
  <c r="I697" i="7"/>
  <c r="H697" i="7"/>
  <c r="G697" i="7"/>
  <c r="F697" i="7"/>
  <c r="E697" i="7"/>
  <c r="E696" i="7"/>
  <c r="E695" i="7"/>
  <c r="E694" i="7"/>
  <c r="E693" i="7"/>
  <c r="E692" i="7"/>
  <c r="M691" i="7"/>
  <c r="L691" i="7"/>
  <c r="K691" i="7"/>
  <c r="J691" i="7"/>
  <c r="I691" i="7"/>
  <c r="H691" i="7"/>
  <c r="H689" i="7" s="1"/>
  <c r="G691" i="7"/>
  <c r="F691" i="7"/>
  <c r="E691" i="7"/>
  <c r="M690" i="7"/>
  <c r="L690" i="7"/>
  <c r="K690" i="7"/>
  <c r="J690" i="7"/>
  <c r="I690" i="7"/>
  <c r="H690" i="7"/>
  <c r="G690" i="7"/>
  <c r="F690" i="7"/>
  <c r="E690" i="7"/>
  <c r="E688" i="7"/>
  <c r="M687" i="7"/>
  <c r="L687" i="7"/>
  <c r="K687" i="7"/>
  <c r="K677" i="7" s="1"/>
  <c r="K676" i="7" s="1"/>
  <c r="J687" i="7"/>
  <c r="I687" i="7"/>
  <c r="H687" i="7"/>
  <c r="G687" i="7"/>
  <c r="E686" i="7"/>
  <c r="E685" i="7"/>
  <c r="E684" i="7"/>
  <c r="M683" i="7"/>
  <c r="M677" i="7" s="1"/>
  <c r="L683" i="7"/>
  <c r="K683" i="7"/>
  <c r="J683" i="7"/>
  <c r="I683" i="7"/>
  <c r="H683" i="7"/>
  <c r="H677" i="7" s="1"/>
  <c r="G683" i="7"/>
  <c r="F683" i="7"/>
  <c r="E683" i="7"/>
  <c r="E682" i="7"/>
  <c r="E681" i="7"/>
  <c r="E680" i="7"/>
  <c r="J679" i="7"/>
  <c r="I679" i="7"/>
  <c r="E679" i="7"/>
  <c r="E678" i="7"/>
  <c r="I677" i="7"/>
  <c r="I676" i="7" s="1"/>
  <c r="F677" i="7"/>
  <c r="F676" i="7" s="1"/>
  <c r="M676" i="7"/>
  <c r="H676" i="7"/>
  <c r="I675" i="7"/>
  <c r="E675" i="7"/>
  <c r="M674" i="7"/>
  <c r="L674" i="7"/>
  <c r="K674" i="7"/>
  <c r="J674" i="7"/>
  <c r="I674" i="7"/>
  <c r="H674" i="7"/>
  <c r="M673" i="7"/>
  <c r="L673" i="7"/>
  <c r="K673" i="7"/>
  <c r="J673" i="7"/>
  <c r="I673" i="7"/>
  <c r="H673" i="7"/>
  <c r="G673" i="7"/>
  <c r="E673" i="7" s="1"/>
  <c r="E672" i="7"/>
  <c r="E671" i="7"/>
  <c r="E670" i="7"/>
  <c r="E669" i="7"/>
  <c r="M668" i="7"/>
  <c r="L668" i="7"/>
  <c r="K668" i="7"/>
  <c r="J668" i="7"/>
  <c r="I668" i="7"/>
  <c r="H668" i="7"/>
  <c r="G668" i="7"/>
  <c r="E668" i="7"/>
  <c r="M667" i="7"/>
  <c r="L667" i="7"/>
  <c r="K667" i="7"/>
  <c r="J667" i="7"/>
  <c r="I667" i="7"/>
  <c r="H667" i="7"/>
  <c r="E667" i="7" s="1"/>
  <c r="G667" i="7"/>
  <c r="M666" i="7"/>
  <c r="M665" i="7" s="1"/>
  <c r="M664" i="7" s="1"/>
  <c r="L666" i="7"/>
  <c r="K666" i="7"/>
  <c r="J666" i="7"/>
  <c r="J665" i="7" s="1"/>
  <c r="I666" i="7"/>
  <c r="I665" i="7" s="1"/>
  <c r="H666" i="7"/>
  <c r="G666" i="7"/>
  <c r="F666" i="7"/>
  <c r="F665" i="7" s="1"/>
  <c r="J664" i="7"/>
  <c r="I664" i="7"/>
  <c r="F664" i="7"/>
  <c r="M661" i="7"/>
  <c r="M660" i="7" s="1"/>
  <c r="L661" i="7"/>
  <c r="K661" i="7"/>
  <c r="K660" i="7" s="1"/>
  <c r="J661" i="7"/>
  <c r="I661" i="7"/>
  <c r="G661" i="7"/>
  <c r="F661" i="7"/>
  <c r="E661" i="7"/>
  <c r="L660" i="7"/>
  <c r="J660" i="7"/>
  <c r="I660" i="7"/>
  <c r="G660" i="7"/>
  <c r="F660" i="7"/>
  <c r="E660" i="7"/>
  <c r="M659" i="7"/>
  <c r="L659" i="7"/>
  <c r="K659" i="7"/>
  <c r="K657" i="7" s="1"/>
  <c r="J659" i="7"/>
  <c r="E659" i="7" s="1"/>
  <c r="I659" i="7"/>
  <c r="H659" i="7"/>
  <c r="G659" i="7"/>
  <c r="G657" i="7" s="1"/>
  <c r="F659" i="7"/>
  <c r="M658" i="7"/>
  <c r="L658" i="7"/>
  <c r="K658" i="7"/>
  <c r="J658" i="7"/>
  <c r="I658" i="7"/>
  <c r="I657" i="7" s="1"/>
  <c r="H658" i="7"/>
  <c r="G658" i="7"/>
  <c r="F658" i="7"/>
  <c r="M657" i="7"/>
  <c r="F657" i="7"/>
  <c r="E656" i="7"/>
  <c r="E655" i="7"/>
  <c r="E654" i="7"/>
  <c r="M653" i="7"/>
  <c r="L653" i="7"/>
  <c r="K653" i="7"/>
  <c r="J653" i="7"/>
  <c r="I653" i="7"/>
  <c r="H653" i="7"/>
  <c r="G653" i="7"/>
  <c r="F653" i="7"/>
  <c r="E653" i="7"/>
  <c r="K652" i="7"/>
  <c r="M651" i="7"/>
  <c r="L651" i="7"/>
  <c r="K651" i="7"/>
  <c r="J651" i="7"/>
  <c r="I651" i="7"/>
  <c r="H651" i="7"/>
  <c r="E651" i="7" s="1"/>
  <c r="G651" i="7"/>
  <c r="E650" i="7"/>
  <c r="E649" i="7"/>
  <c r="E648" i="7"/>
  <c r="M647" i="7"/>
  <c r="L647" i="7"/>
  <c r="K647" i="7"/>
  <c r="J647" i="7"/>
  <c r="E647" i="7" s="1"/>
  <c r="I647" i="7"/>
  <c r="H647" i="7"/>
  <c r="G647" i="7"/>
  <c r="M646" i="7"/>
  <c r="L646" i="7"/>
  <c r="K646" i="7"/>
  <c r="J646" i="7"/>
  <c r="I646" i="7"/>
  <c r="H646" i="7"/>
  <c r="E646" i="7" s="1"/>
  <c r="G646" i="7"/>
  <c r="M645" i="7"/>
  <c r="L645" i="7"/>
  <c r="K645" i="7"/>
  <c r="J645" i="7"/>
  <c r="I645" i="7"/>
  <c r="H645" i="7"/>
  <c r="G645" i="7"/>
  <c r="E645" i="7" s="1"/>
  <c r="F645" i="7"/>
  <c r="M644" i="7"/>
  <c r="L644" i="7"/>
  <c r="K644" i="7"/>
  <c r="J644" i="7"/>
  <c r="I644" i="7"/>
  <c r="H644" i="7"/>
  <c r="G644" i="7"/>
  <c r="F644" i="7"/>
  <c r="M643" i="7"/>
  <c r="L643" i="7"/>
  <c r="K643" i="7"/>
  <c r="J643" i="7"/>
  <c r="E643" i="7" s="1"/>
  <c r="I643" i="7"/>
  <c r="H643" i="7"/>
  <c r="G643" i="7"/>
  <c r="K642" i="7"/>
  <c r="I642" i="7"/>
  <c r="F642" i="7"/>
  <c r="M641" i="7"/>
  <c r="M640" i="7" s="1"/>
  <c r="L641" i="7"/>
  <c r="K641" i="7"/>
  <c r="K640" i="7" s="1"/>
  <c r="J641" i="7"/>
  <c r="I641" i="7"/>
  <c r="H641" i="7"/>
  <c r="G641" i="7"/>
  <c r="E641" i="7"/>
  <c r="E639" i="7"/>
  <c r="M638" i="7"/>
  <c r="L638" i="7"/>
  <c r="K638" i="7"/>
  <c r="J638" i="7"/>
  <c r="I638" i="7"/>
  <c r="H638" i="7"/>
  <c r="G638" i="7"/>
  <c r="F638" i="7"/>
  <c r="E638" i="7"/>
  <c r="E637" i="7"/>
  <c r="M636" i="7"/>
  <c r="L636" i="7"/>
  <c r="K636" i="7"/>
  <c r="F636" i="7"/>
  <c r="M635" i="7"/>
  <c r="L635" i="7"/>
  <c r="K635" i="7"/>
  <c r="I635" i="7"/>
  <c r="I634" i="7" s="1"/>
  <c r="I633" i="7" s="1"/>
  <c r="G635" i="7"/>
  <c r="F635" i="7"/>
  <c r="F634" i="7" s="1"/>
  <c r="F633" i="7" s="1"/>
  <c r="G634" i="7"/>
  <c r="E632" i="7"/>
  <c r="E631" i="7"/>
  <c r="M630" i="7"/>
  <c r="L630" i="7"/>
  <c r="K630" i="7"/>
  <c r="J630" i="7"/>
  <c r="I630" i="7"/>
  <c r="H630" i="7"/>
  <c r="G630" i="7"/>
  <c r="F630" i="7"/>
  <c r="E630" i="7"/>
  <c r="M629" i="7"/>
  <c r="L629" i="7"/>
  <c r="K629" i="7"/>
  <c r="J629" i="7"/>
  <c r="I629" i="7"/>
  <c r="H629" i="7"/>
  <c r="G629" i="7"/>
  <c r="E629" i="7"/>
  <c r="M628" i="7"/>
  <c r="M627" i="7" s="1"/>
  <c r="M626" i="7" s="1"/>
  <c r="L628" i="7"/>
  <c r="L627" i="7" s="1"/>
  <c r="L626" i="7" s="1"/>
  <c r="K628" i="7"/>
  <c r="K627" i="7" s="1"/>
  <c r="K626" i="7" s="1"/>
  <c r="J628" i="7"/>
  <c r="I628" i="7"/>
  <c r="H628" i="7"/>
  <c r="G628" i="7"/>
  <c r="G627" i="7" s="1"/>
  <c r="I627" i="7"/>
  <c r="I626" i="7" s="1"/>
  <c r="H627" i="7"/>
  <c r="H626" i="7" s="1"/>
  <c r="F627" i="7"/>
  <c r="F626" i="7" s="1"/>
  <c r="M625" i="7"/>
  <c r="L625" i="7"/>
  <c r="K625" i="7"/>
  <c r="J625" i="7"/>
  <c r="I625" i="7"/>
  <c r="E625" i="7" s="1"/>
  <c r="H625" i="7"/>
  <c r="G625" i="7"/>
  <c r="M624" i="7"/>
  <c r="L624" i="7"/>
  <c r="K624" i="7"/>
  <c r="J624" i="7"/>
  <c r="I624" i="7"/>
  <c r="H624" i="7"/>
  <c r="G624" i="7"/>
  <c r="E624" i="7" s="1"/>
  <c r="M623" i="7"/>
  <c r="L623" i="7"/>
  <c r="K623" i="7"/>
  <c r="J623" i="7"/>
  <c r="I623" i="7"/>
  <c r="H623" i="7"/>
  <c r="E623" i="7" s="1"/>
  <c r="G623" i="7"/>
  <c r="F623" i="7"/>
  <c r="M622" i="7"/>
  <c r="L622" i="7"/>
  <c r="K622" i="7"/>
  <c r="J622" i="7"/>
  <c r="I622" i="7"/>
  <c r="H622" i="7"/>
  <c r="G622" i="7"/>
  <c r="F622" i="7"/>
  <c r="J621" i="7"/>
  <c r="F621" i="7"/>
  <c r="E620" i="7"/>
  <c r="E619" i="7"/>
  <c r="M618" i="7"/>
  <c r="L618" i="7"/>
  <c r="K618" i="7"/>
  <c r="J618" i="7"/>
  <c r="I618" i="7"/>
  <c r="H618" i="7"/>
  <c r="G618" i="7"/>
  <c r="F618" i="7"/>
  <c r="E617" i="7"/>
  <c r="E616" i="7"/>
  <c r="M615" i="7"/>
  <c r="L615" i="7"/>
  <c r="K615" i="7"/>
  <c r="J615" i="7"/>
  <c r="I615" i="7"/>
  <c r="H615" i="7"/>
  <c r="G615" i="7"/>
  <c r="F615" i="7"/>
  <c r="E615" i="7"/>
  <c r="M614" i="7"/>
  <c r="L614" i="7"/>
  <c r="K614" i="7"/>
  <c r="J614" i="7"/>
  <c r="I614" i="7"/>
  <c r="H614" i="7"/>
  <c r="E614" i="7" s="1"/>
  <c r="G614" i="7"/>
  <c r="F614" i="7"/>
  <c r="M611" i="7"/>
  <c r="M610" i="7" s="1"/>
  <c r="L611" i="7"/>
  <c r="K611" i="7"/>
  <c r="K610" i="7" s="1"/>
  <c r="J611" i="7"/>
  <c r="J610" i="7" s="1"/>
  <c r="I611" i="7"/>
  <c r="I610" i="7" s="1"/>
  <c r="H611" i="7"/>
  <c r="G611" i="7"/>
  <c r="F611" i="7"/>
  <c r="F610" i="7" s="1"/>
  <c r="L610" i="7"/>
  <c r="H610" i="7"/>
  <c r="G609" i="7"/>
  <c r="G606" i="7" s="1"/>
  <c r="E609" i="7"/>
  <c r="E608" i="7"/>
  <c r="E607" i="7"/>
  <c r="M606" i="7"/>
  <c r="L606" i="7"/>
  <c r="K606" i="7"/>
  <c r="J606" i="7"/>
  <c r="I606" i="7"/>
  <c r="H606" i="7"/>
  <c r="F606" i="7"/>
  <c r="E606" i="7"/>
  <c r="E605" i="7"/>
  <c r="M604" i="7"/>
  <c r="L604" i="7"/>
  <c r="K604" i="7"/>
  <c r="J604" i="7"/>
  <c r="I604" i="7"/>
  <c r="H604" i="7"/>
  <c r="G604" i="7"/>
  <c r="G601" i="7" s="1"/>
  <c r="F604" i="7"/>
  <c r="M603" i="7"/>
  <c r="L603" i="7"/>
  <c r="K603" i="7"/>
  <c r="K601" i="7" s="1"/>
  <c r="J603" i="7"/>
  <c r="I603" i="7"/>
  <c r="H603" i="7"/>
  <c r="E603" i="7" s="1"/>
  <c r="G603" i="7"/>
  <c r="F603" i="7"/>
  <c r="M602" i="7"/>
  <c r="L602" i="7"/>
  <c r="K602" i="7"/>
  <c r="J602" i="7"/>
  <c r="I602" i="7"/>
  <c r="H602" i="7"/>
  <c r="G602" i="7"/>
  <c r="F602" i="7"/>
  <c r="M601" i="7"/>
  <c r="H601" i="7"/>
  <c r="I600" i="7"/>
  <c r="H600" i="7"/>
  <c r="F600" i="7"/>
  <c r="M599" i="7"/>
  <c r="L599" i="7"/>
  <c r="K599" i="7"/>
  <c r="J599" i="7"/>
  <c r="I599" i="7"/>
  <c r="G599" i="7"/>
  <c r="F599" i="7"/>
  <c r="E594" i="7"/>
  <c r="M575" i="7"/>
  <c r="L575" i="7"/>
  <c r="K575" i="7"/>
  <c r="J575" i="7"/>
  <c r="E575" i="7" s="1"/>
  <c r="I575" i="7"/>
  <c r="H575" i="7"/>
  <c r="G575" i="7"/>
  <c r="M574" i="7"/>
  <c r="L574" i="7"/>
  <c r="K574" i="7"/>
  <c r="J574" i="7"/>
  <c r="E574" i="7" s="1"/>
  <c r="I574" i="7"/>
  <c r="H574" i="7"/>
  <c r="G574" i="7"/>
  <c r="M573" i="7"/>
  <c r="J573" i="7"/>
  <c r="I573" i="7"/>
  <c r="H573" i="7"/>
  <c r="M572" i="7"/>
  <c r="L572" i="7"/>
  <c r="K572" i="7"/>
  <c r="J572" i="7"/>
  <c r="I572" i="7"/>
  <c r="H572" i="7"/>
  <c r="G572" i="7"/>
  <c r="E572" i="7"/>
  <c r="M571" i="7"/>
  <c r="L571" i="7"/>
  <c r="K571" i="7"/>
  <c r="J571" i="7"/>
  <c r="I571" i="7"/>
  <c r="H571" i="7"/>
  <c r="E571" i="7" s="1"/>
  <c r="G571" i="7"/>
  <c r="M570" i="7"/>
  <c r="L570" i="7"/>
  <c r="K570" i="7"/>
  <c r="J570" i="7"/>
  <c r="I570" i="7"/>
  <c r="H570" i="7"/>
  <c r="G570" i="7"/>
  <c r="E570" i="7" s="1"/>
  <c r="K569" i="7"/>
  <c r="J569" i="7"/>
  <c r="I569" i="7"/>
  <c r="H569" i="7"/>
  <c r="G569" i="7"/>
  <c r="E569" i="7"/>
  <c r="M568" i="7"/>
  <c r="L568" i="7"/>
  <c r="K568" i="7"/>
  <c r="I568" i="7"/>
  <c r="H568" i="7"/>
  <c r="G568" i="7"/>
  <c r="E568" i="7"/>
  <c r="M567" i="7"/>
  <c r="L567" i="7"/>
  <c r="K567" i="7"/>
  <c r="J567" i="7"/>
  <c r="E567" i="7" s="1"/>
  <c r="I567" i="7"/>
  <c r="H567" i="7"/>
  <c r="G567" i="7"/>
  <c r="M566" i="7"/>
  <c r="L566" i="7"/>
  <c r="K566" i="7"/>
  <c r="J566" i="7"/>
  <c r="I566" i="7"/>
  <c r="H566" i="7"/>
  <c r="G566" i="7"/>
  <c r="E566" i="7" s="1"/>
  <c r="M565" i="7"/>
  <c r="L565" i="7"/>
  <c r="M562" i="7"/>
  <c r="L562" i="7"/>
  <c r="K562" i="7"/>
  <c r="K559" i="7" s="1"/>
  <c r="J562" i="7"/>
  <c r="I562" i="7"/>
  <c r="H562" i="7"/>
  <c r="G562" i="7"/>
  <c r="E562" i="7"/>
  <c r="M561" i="7"/>
  <c r="L561" i="7"/>
  <c r="K561" i="7"/>
  <c r="J561" i="7"/>
  <c r="I561" i="7"/>
  <c r="H561" i="7"/>
  <c r="G561" i="7"/>
  <c r="G559" i="7" s="1"/>
  <c r="E561" i="7"/>
  <c r="M560" i="7"/>
  <c r="L560" i="7"/>
  <c r="K560" i="7"/>
  <c r="J560" i="7"/>
  <c r="J559" i="7" s="1"/>
  <c r="I560" i="7"/>
  <c r="I559" i="7" s="1"/>
  <c r="H560" i="7"/>
  <c r="G560" i="7"/>
  <c r="E558" i="7"/>
  <c r="E557" i="7"/>
  <c r="E556" i="7"/>
  <c r="M555" i="7"/>
  <c r="L555" i="7"/>
  <c r="K555" i="7"/>
  <c r="J555" i="7"/>
  <c r="I555" i="7"/>
  <c r="I514" i="7" s="1"/>
  <c r="H555" i="7"/>
  <c r="G555" i="7"/>
  <c r="E555" i="7" s="1"/>
  <c r="F555" i="7"/>
  <c r="F514" i="7" s="1"/>
  <c r="E554" i="7"/>
  <c r="E553" i="7"/>
  <c r="E552" i="7"/>
  <c r="M551" i="7"/>
  <c r="L551" i="7"/>
  <c r="K551" i="7"/>
  <c r="J551" i="7"/>
  <c r="I551" i="7"/>
  <c r="H551" i="7"/>
  <c r="G551" i="7"/>
  <c r="F551" i="7"/>
  <c r="E551" i="7"/>
  <c r="E550" i="7"/>
  <c r="E549" i="7"/>
  <c r="E548" i="7"/>
  <c r="M547" i="7"/>
  <c r="L547" i="7"/>
  <c r="K547" i="7"/>
  <c r="J547" i="7"/>
  <c r="I547" i="7"/>
  <c r="H547" i="7"/>
  <c r="G547" i="7"/>
  <c r="F547" i="7"/>
  <c r="E547" i="7"/>
  <c r="E546" i="7"/>
  <c r="E545" i="7"/>
  <c r="E544" i="7"/>
  <c r="M543" i="7"/>
  <c r="L543" i="7"/>
  <c r="K543" i="7"/>
  <c r="J543" i="7"/>
  <c r="E543" i="7" s="1"/>
  <c r="I543" i="7"/>
  <c r="H543" i="7"/>
  <c r="G543" i="7"/>
  <c r="F543" i="7"/>
  <c r="E542" i="7"/>
  <c r="E541" i="7"/>
  <c r="E540" i="7"/>
  <c r="M539" i="7"/>
  <c r="L539" i="7"/>
  <c r="K539" i="7"/>
  <c r="K514" i="7" s="1"/>
  <c r="J539" i="7"/>
  <c r="J514" i="7" s="1"/>
  <c r="I539" i="7"/>
  <c r="E539" i="7" s="1"/>
  <c r="H539" i="7"/>
  <c r="G539" i="7"/>
  <c r="F539" i="7"/>
  <c r="E538" i="7"/>
  <c r="E537" i="7"/>
  <c r="E536" i="7"/>
  <c r="M535" i="7"/>
  <c r="L535" i="7"/>
  <c r="K535" i="7"/>
  <c r="J535" i="7"/>
  <c r="I535" i="7"/>
  <c r="H535" i="7"/>
  <c r="G535" i="7"/>
  <c r="F535" i="7"/>
  <c r="E535" i="7"/>
  <c r="E534" i="7"/>
  <c r="E533" i="7"/>
  <c r="E532" i="7"/>
  <c r="M531" i="7"/>
  <c r="L531" i="7"/>
  <c r="K531" i="7"/>
  <c r="J531" i="7"/>
  <c r="I531" i="7"/>
  <c r="H531" i="7"/>
  <c r="G531" i="7"/>
  <c r="F531" i="7"/>
  <c r="E531" i="7"/>
  <c r="E530" i="7"/>
  <c r="E529" i="7"/>
  <c r="E528" i="7"/>
  <c r="M527" i="7"/>
  <c r="L527" i="7"/>
  <c r="K527" i="7"/>
  <c r="J527" i="7"/>
  <c r="I527" i="7"/>
  <c r="H527" i="7"/>
  <c r="E527" i="7" s="1"/>
  <c r="G527" i="7"/>
  <c r="F527" i="7"/>
  <c r="E526" i="7"/>
  <c r="E525" i="7"/>
  <c r="E524" i="7"/>
  <c r="M523" i="7"/>
  <c r="L523" i="7"/>
  <c r="K523" i="7"/>
  <c r="J523" i="7"/>
  <c r="I523" i="7"/>
  <c r="H523" i="7"/>
  <c r="G523" i="7"/>
  <c r="F523" i="7"/>
  <c r="E523" i="7"/>
  <c r="E522" i="7"/>
  <c r="E521" i="7"/>
  <c r="E520" i="7"/>
  <c r="M519" i="7"/>
  <c r="L519" i="7"/>
  <c r="K519" i="7"/>
  <c r="J519" i="7"/>
  <c r="I519" i="7"/>
  <c r="H519" i="7"/>
  <c r="G519" i="7"/>
  <c r="F519" i="7"/>
  <c r="E519" i="7"/>
  <c r="E518" i="7"/>
  <c r="E517" i="7"/>
  <c r="E516" i="7"/>
  <c r="M515" i="7"/>
  <c r="L515" i="7"/>
  <c r="K515" i="7"/>
  <c r="J515" i="7"/>
  <c r="I515" i="7"/>
  <c r="H515" i="7"/>
  <c r="G515" i="7"/>
  <c r="F515" i="7"/>
  <c r="M513" i="7"/>
  <c r="L513" i="7"/>
  <c r="K513" i="7"/>
  <c r="J513" i="7"/>
  <c r="I513" i="7"/>
  <c r="H513" i="7"/>
  <c r="G513" i="7"/>
  <c r="E513" i="7"/>
  <c r="M512" i="7"/>
  <c r="L512" i="7"/>
  <c r="K512" i="7"/>
  <c r="J512" i="7"/>
  <c r="I512" i="7"/>
  <c r="E512" i="7" s="1"/>
  <c r="H512" i="7"/>
  <c r="G512" i="7"/>
  <c r="M511" i="7"/>
  <c r="L511" i="7"/>
  <c r="K511" i="7"/>
  <c r="J511" i="7"/>
  <c r="I511" i="7"/>
  <c r="H511" i="7"/>
  <c r="G511" i="7"/>
  <c r="E511" i="7" s="1"/>
  <c r="J510" i="7"/>
  <c r="I510" i="7"/>
  <c r="H510" i="7"/>
  <c r="H508" i="7" s="1"/>
  <c r="G510" i="7"/>
  <c r="G508" i="7" s="1"/>
  <c r="E510" i="7"/>
  <c r="M509" i="7"/>
  <c r="M508" i="7" s="1"/>
  <c r="L509" i="7"/>
  <c r="K509" i="7"/>
  <c r="H509" i="7"/>
  <c r="G509" i="7"/>
  <c r="M507" i="7"/>
  <c r="L507" i="7"/>
  <c r="K507" i="7"/>
  <c r="J507" i="7"/>
  <c r="I507" i="7"/>
  <c r="H507" i="7"/>
  <c r="G507" i="7"/>
  <c r="E507" i="7"/>
  <c r="M506" i="7"/>
  <c r="L506" i="7"/>
  <c r="K506" i="7"/>
  <c r="J506" i="7"/>
  <c r="I506" i="7"/>
  <c r="H506" i="7"/>
  <c r="G506" i="7"/>
  <c r="E506" i="7"/>
  <c r="M505" i="7"/>
  <c r="K505" i="7"/>
  <c r="M504" i="7"/>
  <c r="L504" i="7"/>
  <c r="K504" i="7"/>
  <c r="J504" i="7"/>
  <c r="I504" i="7"/>
  <c r="H504" i="7"/>
  <c r="E504" i="7" s="1"/>
  <c r="G504" i="7"/>
  <c r="M503" i="7"/>
  <c r="L503" i="7"/>
  <c r="K503" i="7"/>
  <c r="K501" i="7" s="1"/>
  <c r="J503" i="7"/>
  <c r="I503" i="7"/>
  <c r="H503" i="7"/>
  <c r="E503" i="7" s="1"/>
  <c r="G503" i="7"/>
  <c r="M502" i="7"/>
  <c r="L502" i="7"/>
  <c r="K502" i="7"/>
  <c r="J502" i="7"/>
  <c r="I502" i="7"/>
  <c r="H502" i="7"/>
  <c r="G502" i="7"/>
  <c r="G501" i="7" s="1"/>
  <c r="E502" i="7"/>
  <c r="M501" i="7"/>
  <c r="L501" i="7"/>
  <c r="M500" i="7"/>
  <c r="L500" i="7"/>
  <c r="K500" i="7"/>
  <c r="J500" i="7"/>
  <c r="E500" i="7" s="1"/>
  <c r="I500" i="7"/>
  <c r="H500" i="7"/>
  <c r="G500" i="7"/>
  <c r="M499" i="7"/>
  <c r="L499" i="7"/>
  <c r="K499" i="7"/>
  <c r="J499" i="7"/>
  <c r="E499" i="7" s="1"/>
  <c r="I499" i="7"/>
  <c r="H499" i="7"/>
  <c r="G499" i="7"/>
  <c r="M498" i="7"/>
  <c r="L498" i="7"/>
  <c r="K498" i="7"/>
  <c r="J498" i="7"/>
  <c r="I498" i="7"/>
  <c r="H498" i="7"/>
  <c r="G498" i="7"/>
  <c r="E498" i="7"/>
  <c r="E497" i="7"/>
  <c r="E496" i="7"/>
  <c r="E495" i="7"/>
  <c r="M494" i="7"/>
  <c r="M493" i="7" s="1"/>
  <c r="L494" i="7"/>
  <c r="L493" i="7" s="1"/>
  <c r="K494" i="7"/>
  <c r="J494" i="7"/>
  <c r="I494" i="7"/>
  <c r="H494" i="7"/>
  <c r="G494" i="7"/>
  <c r="E494" i="7"/>
  <c r="K493" i="7"/>
  <c r="J493" i="7"/>
  <c r="I493" i="7"/>
  <c r="H493" i="7"/>
  <c r="G493" i="7"/>
  <c r="E493" i="7"/>
  <c r="E492" i="7"/>
  <c r="E491" i="7"/>
  <c r="E490" i="7"/>
  <c r="E489" i="7"/>
  <c r="M488" i="7"/>
  <c r="M487" i="7" s="1"/>
  <c r="L488" i="7"/>
  <c r="K488" i="7"/>
  <c r="J488" i="7"/>
  <c r="I488" i="7"/>
  <c r="H488" i="7"/>
  <c r="G488" i="7"/>
  <c r="G487" i="7" s="1"/>
  <c r="E488" i="7"/>
  <c r="L487" i="7"/>
  <c r="K487" i="7"/>
  <c r="J487" i="7"/>
  <c r="I487" i="7"/>
  <c r="H487" i="7"/>
  <c r="F487" i="7"/>
  <c r="E486" i="7"/>
  <c r="E485" i="7"/>
  <c r="E484" i="7"/>
  <c r="M483" i="7"/>
  <c r="M482" i="7" s="1"/>
  <c r="L483" i="7"/>
  <c r="K483" i="7"/>
  <c r="K482" i="7" s="1"/>
  <c r="J483" i="7"/>
  <c r="I483" i="7"/>
  <c r="H483" i="7"/>
  <c r="H482" i="7" s="1"/>
  <c r="G483" i="7"/>
  <c r="E483" i="7"/>
  <c r="L482" i="7"/>
  <c r="J482" i="7"/>
  <c r="I482" i="7"/>
  <c r="G482" i="7"/>
  <c r="E482" i="7" s="1"/>
  <c r="F482" i="7"/>
  <c r="E481" i="7"/>
  <c r="E480" i="7"/>
  <c r="E479" i="7"/>
  <c r="E478" i="7"/>
  <c r="M477" i="7"/>
  <c r="L477" i="7"/>
  <c r="K477" i="7"/>
  <c r="J477" i="7"/>
  <c r="I477" i="7"/>
  <c r="H477" i="7"/>
  <c r="G477" i="7"/>
  <c r="E477" i="7"/>
  <c r="E476" i="7"/>
  <c r="E475" i="7"/>
  <c r="E474" i="7"/>
  <c r="M473" i="7"/>
  <c r="L473" i="7"/>
  <c r="K473" i="7"/>
  <c r="J473" i="7"/>
  <c r="I473" i="7"/>
  <c r="H473" i="7"/>
  <c r="G473" i="7"/>
  <c r="F473" i="7"/>
  <c r="E472" i="7"/>
  <c r="E471" i="7"/>
  <c r="E470" i="7"/>
  <c r="E469" i="7"/>
  <c r="E468" i="7"/>
  <c r="E467" i="7"/>
  <c r="M466" i="7"/>
  <c r="M465" i="7" s="1"/>
  <c r="E462" i="7"/>
  <c r="E461" i="7"/>
  <c r="E460" i="7"/>
  <c r="M459" i="7"/>
  <c r="M458" i="7" s="1"/>
  <c r="L459" i="7"/>
  <c r="L458" i="7" s="1"/>
  <c r="K459" i="7"/>
  <c r="K458" i="7" s="1"/>
  <c r="J459" i="7"/>
  <c r="J458" i="7" s="1"/>
  <c r="I459" i="7"/>
  <c r="H459" i="7"/>
  <c r="G459" i="7"/>
  <c r="G458" i="7" s="1"/>
  <c r="I458" i="7"/>
  <c r="E457" i="7"/>
  <c r="E456" i="7"/>
  <c r="E455" i="7"/>
  <c r="E454" i="7"/>
  <c r="M453" i="7"/>
  <c r="M452" i="7" s="1"/>
  <c r="L453" i="7"/>
  <c r="L452" i="7" s="1"/>
  <c r="K453" i="7"/>
  <c r="K452" i="7" s="1"/>
  <c r="J453" i="7"/>
  <c r="I453" i="7"/>
  <c r="I452" i="7" s="1"/>
  <c r="E452" i="7" s="1"/>
  <c r="H453" i="7"/>
  <c r="G453" i="7"/>
  <c r="F453" i="7"/>
  <c r="F452" i="7" s="1"/>
  <c r="J452" i="7"/>
  <c r="H452" i="7"/>
  <c r="G452" i="7"/>
  <c r="E451" i="7"/>
  <c r="M450" i="7"/>
  <c r="M447" i="7" s="1"/>
  <c r="L450" i="7"/>
  <c r="L447" i="7" s="1"/>
  <c r="K450" i="7"/>
  <c r="K447" i="7" s="1"/>
  <c r="J450" i="7"/>
  <c r="J447" i="7" s="1"/>
  <c r="E449" i="7"/>
  <c r="E448" i="7"/>
  <c r="H447" i="7"/>
  <c r="F447" i="7"/>
  <c r="E446" i="7"/>
  <c r="E445" i="7"/>
  <c r="E444" i="7"/>
  <c r="E443" i="7"/>
  <c r="E442" i="7"/>
  <c r="E441" i="7"/>
  <c r="E440" i="7"/>
  <c r="M439" i="7"/>
  <c r="L439" i="7"/>
  <c r="K439" i="7"/>
  <c r="J439" i="7"/>
  <c r="I439" i="7"/>
  <c r="H439" i="7"/>
  <c r="G439" i="7"/>
  <c r="E439" i="7" s="1"/>
  <c r="F439" i="7"/>
  <c r="E438" i="7"/>
  <c r="E437" i="7"/>
  <c r="E436" i="7"/>
  <c r="E435" i="7"/>
  <c r="M434" i="7"/>
  <c r="L434" i="7"/>
  <c r="K434" i="7"/>
  <c r="J434" i="7"/>
  <c r="I434" i="7"/>
  <c r="H434" i="7"/>
  <c r="G434" i="7"/>
  <c r="F434" i="7"/>
  <c r="E434" i="7"/>
  <c r="E433" i="7"/>
  <c r="E432" i="7"/>
  <c r="M431" i="7"/>
  <c r="L431" i="7"/>
  <c r="K431" i="7"/>
  <c r="J431" i="7"/>
  <c r="I431" i="7"/>
  <c r="H431" i="7"/>
  <c r="G431" i="7"/>
  <c r="F431" i="7"/>
  <c r="E431" i="7"/>
  <c r="E430" i="7"/>
  <c r="E429" i="7"/>
  <c r="E428" i="7"/>
  <c r="E427" i="7"/>
  <c r="E426" i="7"/>
  <c r="E425" i="7"/>
  <c r="E424" i="7"/>
  <c r="M423" i="7"/>
  <c r="L423" i="7"/>
  <c r="K423" i="7"/>
  <c r="J423" i="7"/>
  <c r="I423" i="7"/>
  <c r="H423" i="7"/>
  <c r="G423" i="7"/>
  <c r="F423" i="7"/>
  <c r="E421" i="7"/>
  <c r="M420" i="7"/>
  <c r="L420" i="7"/>
  <c r="K420" i="7"/>
  <c r="J420" i="7"/>
  <c r="I420" i="7"/>
  <c r="H420" i="7"/>
  <c r="G420" i="7"/>
  <c r="E420" i="7" s="1"/>
  <c r="F420" i="7"/>
  <c r="F413" i="7" s="1"/>
  <c r="E419" i="7"/>
  <c r="E418" i="7"/>
  <c r="M417" i="7"/>
  <c r="L417" i="7"/>
  <c r="L414" i="7" s="1"/>
  <c r="K417" i="7"/>
  <c r="K414" i="7" s="1"/>
  <c r="J417" i="7"/>
  <c r="J414" i="7" s="1"/>
  <c r="I417" i="7"/>
  <c r="I414" i="7" s="1"/>
  <c r="I413" i="7" s="1"/>
  <c r="H417" i="7"/>
  <c r="H414" i="7" s="1"/>
  <c r="G417" i="7"/>
  <c r="G414" i="7" s="1"/>
  <c r="F417" i="7"/>
  <c r="E417" i="7"/>
  <c r="E416" i="7"/>
  <c r="E415" i="7"/>
  <c r="M414" i="7"/>
  <c r="M413" i="7" s="1"/>
  <c r="F414" i="7"/>
  <c r="E411" i="7"/>
  <c r="M410" i="7"/>
  <c r="M409" i="7" s="1"/>
  <c r="M405" i="7" s="1"/>
  <c r="L410" i="7"/>
  <c r="L409" i="7" s="1"/>
  <c r="K410" i="7"/>
  <c r="J410" i="7"/>
  <c r="I410" i="7"/>
  <c r="H410" i="7"/>
  <c r="H409" i="7" s="1"/>
  <c r="G410" i="7"/>
  <c r="F410" i="7"/>
  <c r="F409" i="7" s="1"/>
  <c r="K409" i="7"/>
  <c r="J409" i="7"/>
  <c r="I409" i="7"/>
  <c r="E408" i="7"/>
  <c r="M407" i="7"/>
  <c r="L407" i="7"/>
  <c r="L406" i="7" s="1"/>
  <c r="K407" i="7"/>
  <c r="K406" i="7" s="1"/>
  <c r="J407" i="7"/>
  <c r="I407" i="7"/>
  <c r="H407" i="7"/>
  <c r="G407" i="7"/>
  <c r="F407" i="7"/>
  <c r="E407" i="7"/>
  <c r="M406" i="7"/>
  <c r="J406" i="7"/>
  <c r="J405" i="7" s="1"/>
  <c r="I406" i="7"/>
  <c r="H406" i="7"/>
  <c r="G406" i="7"/>
  <c r="E406" i="7"/>
  <c r="L405" i="7"/>
  <c r="K405" i="7"/>
  <c r="E398" i="7"/>
  <c r="E397" i="7"/>
  <c r="E396" i="7"/>
  <c r="E395" i="7"/>
  <c r="M394" i="7"/>
  <c r="L394" i="7"/>
  <c r="K394" i="7"/>
  <c r="J394" i="7"/>
  <c r="I394" i="7"/>
  <c r="I374" i="7" s="1"/>
  <c r="I373" i="7" s="1"/>
  <c r="H394" i="7"/>
  <c r="G394" i="7"/>
  <c r="F394" i="7"/>
  <c r="M393" i="7"/>
  <c r="L393" i="7"/>
  <c r="K393" i="7"/>
  <c r="J393" i="7"/>
  <c r="I393" i="7"/>
  <c r="H393" i="7"/>
  <c r="G393" i="7"/>
  <c r="E393" i="7"/>
  <c r="M392" i="7"/>
  <c r="L392" i="7"/>
  <c r="K392" i="7"/>
  <c r="J392" i="7"/>
  <c r="I392" i="7"/>
  <c r="G392" i="7"/>
  <c r="M391" i="7"/>
  <c r="L391" i="7"/>
  <c r="K391" i="7"/>
  <c r="J391" i="7"/>
  <c r="I391" i="7"/>
  <c r="H391" i="7"/>
  <c r="G391" i="7"/>
  <c r="E391" i="7"/>
  <c r="E390" i="7"/>
  <c r="E389" i="7"/>
  <c r="E388" i="7"/>
  <c r="E387" i="7"/>
  <c r="E386" i="7"/>
  <c r="E385" i="7"/>
  <c r="E384" i="7"/>
  <c r="M383" i="7"/>
  <c r="L383" i="7"/>
  <c r="K383" i="7"/>
  <c r="J383" i="7"/>
  <c r="I383" i="7"/>
  <c r="H383" i="7"/>
  <c r="G383" i="7"/>
  <c r="E383" i="7"/>
  <c r="E382" i="7"/>
  <c r="E381" i="7"/>
  <c r="E380" i="7"/>
  <c r="E379" i="7"/>
  <c r="M378" i="7"/>
  <c r="L378" i="7"/>
  <c r="K378" i="7"/>
  <c r="J378" i="7"/>
  <c r="I378" i="7"/>
  <c r="H378" i="7"/>
  <c r="G378" i="7"/>
  <c r="M377" i="7"/>
  <c r="L377" i="7"/>
  <c r="K377" i="7"/>
  <c r="J377" i="7"/>
  <c r="I377" i="7"/>
  <c r="I376" i="7" s="1"/>
  <c r="I375" i="7" s="1"/>
  <c r="H377" i="7"/>
  <c r="G377" i="7"/>
  <c r="G376" i="7" s="1"/>
  <c r="E377" i="7"/>
  <c r="M376" i="7"/>
  <c r="L376" i="7"/>
  <c r="L375" i="7" s="1"/>
  <c r="L374" i="7" s="1"/>
  <c r="L373" i="7" s="1"/>
  <c r="K376" i="7"/>
  <c r="K375" i="7" s="1"/>
  <c r="K374" i="7" s="1"/>
  <c r="K373" i="7" s="1"/>
  <c r="F376" i="7"/>
  <c r="F375" i="7" s="1"/>
  <c r="F374" i="7" s="1"/>
  <c r="F373" i="7" s="1"/>
  <c r="M375" i="7"/>
  <c r="M374" i="7" s="1"/>
  <c r="M373" i="7" s="1"/>
  <c r="E372" i="7"/>
  <c r="E371" i="7"/>
  <c r="E370" i="7"/>
  <c r="E369" i="7"/>
  <c r="E368" i="7"/>
  <c r="M367" i="7"/>
  <c r="L367" i="7"/>
  <c r="L366" i="7" s="1"/>
  <c r="K367" i="7"/>
  <c r="K366" i="7" s="1"/>
  <c r="J367" i="7"/>
  <c r="J366" i="7" s="1"/>
  <c r="I367" i="7"/>
  <c r="H367" i="7"/>
  <c r="G367" i="7"/>
  <c r="F367" i="7"/>
  <c r="F366" i="7" s="1"/>
  <c r="M366" i="7"/>
  <c r="H366" i="7"/>
  <c r="G366" i="7"/>
  <c r="E365" i="7"/>
  <c r="E364" i="7"/>
  <c r="E363" i="7"/>
  <c r="E362" i="7"/>
  <c r="M361" i="7"/>
  <c r="M360" i="7" s="1"/>
  <c r="L361" i="7"/>
  <c r="L360" i="7" s="1"/>
  <c r="K361" i="7"/>
  <c r="K360" i="7" s="1"/>
  <c r="J361" i="7"/>
  <c r="J360" i="7" s="1"/>
  <c r="I361" i="7"/>
  <c r="H361" i="7"/>
  <c r="G361" i="7"/>
  <c r="F361" i="7"/>
  <c r="E361" i="7"/>
  <c r="I360" i="7"/>
  <c r="H360" i="7"/>
  <c r="G360" i="7"/>
  <c r="F360" i="7"/>
  <c r="E360" i="7"/>
  <c r="E359" i="7"/>
  <c r="E358" i="7"/>
  <c r="M357" i="7"/>
  <c r="L357" i="7"/>
  <c r="K357" i="7"/>
  <c r="K355" i="7" s="1"/>
  <c r="J357" i="7"/>
  <c r="J355" i="7" s="1"/>
  <c r="I357" i="7"/>
  <c r="H357" i="7"/>
  <c r="G357" i="7"/>
  <c r="M356" i="7"/>
  <c r="L356" i="7"/>
  <c r="L355" i="7" s="1"/>
  <c r="K356" i="7"/>
  <c r="J356" i="7"/>
  <c r="I356" i="7"/>
  <c r="H356" i="7"/>
  <c r="G356" i="7"/>
  <c r="M355" i="7"/>
  <c r="M354" i="7"/>
  <c r="M347" i="7" s="1"/>
  <c r="L354" i="7"/>
  <c r="K354" i="7"/>
  <c r="K347" i="7" s="1"/>
  <c r="J354" i="7"/>
  <c r="J347" i="7" s="1"/>
  <c r="I354" i="7"/>
  <c r="H354" i="7"/>
  <c r="G354" i="7"/>
  <c r="G347" i="7" s="1"/>
  <c r="E354" i="7"/>
  <c r="E353" i="7"/>
  <c r="E352" i="7"/>
  <c r="E351" i="7"/>
  <c r="E350" i="7"/>
  <c r="E349" i="7"/>
  <c r="E348" i="7"/>
  <c r="L347" i="7"/>
  <c r="I347" i="7"/>
  <c r="H347" i="7"/>
  <c r="F347" i="7"/>
  <c r="M345" i="7"/>
  <c r="L345" i="7"/>
  <c r="K345" i="7"/>
  <c r="J345" i="7"/>
  <c r="J341" i="7" s="1"/>
  <c r="I345" i="7"/>
  <c r="H345" i="7"/>
  <c r="G345" i="7"/>
  <c r="E344" i="7"/>
  <c r="E343" i="7"/>
  <c r="M342" i="7"/>
  <c r="L342" i="7"/>
  <c r="K342" i="7"/>
  <c r="J342" i="7"/>
  <c r="I342" i="7"/>
  <c r="H342" i="7"/>
  <c r="G342" i="7"/>
  <c r="G341" i="7" s="1"/>
  <c r="E342" i="7"/>
  <c r="M341" i="7"/>
  <c r="L341" i="7"/>
  <c r="K341" i="7"/>
  <c r="I341" i="7"/>
  <c r="H341" i="7"/>
  <c r="F341" i="7"/>
  <c r="E340" i="7"/>
  <c r="E339" i="7"/>
  <c r="M338" i="7"/>
  <c r="L338" i="7"/>
  <c r="K338" i="7"/>
  <c r="J338" i="7"/>
  <c r="E338" i="7" s="1"/>
  <c r="I338" i="7"/>
  <c r="H338" i="7"/>
  <c r="G338" i="7"/>
  <c r="F338" i="7"/>
  <c r="M337" i="7"/>
  <c r="L337" i="7"/>
  <c r="K337" i="7"/>
  <c r="J337" i="7"/>
  <c r="I337" i="7"/>
  <c r="H337" i="7"/>
  <c r="G337" i="7"/>
  <c r="E337" i="7"/>
  <c r="E336" i="7"/>
  <c r="M335" i="7"/>
  <c r="L335" i="7"/>
  <c r="K335" i="7"/>
  <c r="J335" i="7"/>
  <c r="I335" i="7"/>
  <c r="I329" i="7" s="1"/>
  <c r="H335" i="7"/>
  <c r="G335" i="7"/>
  <c r="E335" i="7"/>
  <c r="E334" i="7"/>
  <c r="M333" i="7"/>
  <c r="L333" i="7"/>
  <c r="K333" i="7"/>
  <c r="J333" i="7"/>
  <c r="I333" i="7"/>
  <c r="H333" i="7"/>
  <c r="G333" i="7"/>
  <c r="E333" i="7"/>
  <c r="E332" i="7"/>
  <c r="E331" i="7"/>
  <c r="M330" i="7"/>
  <c r="L330" i="7"/>
  <c r="L329" i="7" s="1"/>
  <c r="K330" i="7"/>
  <c r="K329" i="7" s="1"/>
  <c r="K328" i="7" s="1"/>
  <c r="J330" i="7"/>
  <c r="E330" i="7" s="1"/>
  <c r="I330" i="7"/>
  <c r="H330" i="7"/>
  <c r="G330" i="7"/>
  <c r="J329" i="7"/>
  <c r="J328" i="7" s="1"/>
  <c r="F329" i="7"/>
  <c r="F328" i="7" s="1"/>
  <c r="L328" i="7"/>
  <c r="M327" i="7"/>
  <c r="L327" i="7"/>
  <c r="K327" i="7"/>
  <c r="K326" i="7" s="1"/>
  <c r="J327" i="7"/>
  <c r="I327" i="7"/>
  <c r="H327" i="7"/>
  <c r="H326" i="7" s="1"/>
  <c r="G327" i="7"/>
  <c r="E327" i="7" s="1"/>
  <c r="M326" i="7"/>
  <c r="L326" i="7"/>
  <c r="J326" i="7"/>
  <c r="I326" i="7"/>
  <c r="G326" i="7"/>
  <c r="F326" i="7"/>
  <c r="E326" i="7"/>
  <c r="E325" i="7"/>
  <c r="E324" i="7"/>
  <c r="M323" i="7"/>
  <c r="L323" i="7"/>
  <c r="K323" i="7"/>
  <c r="J323" i="7"/>
  <c r="I323" i="7"/>
  <c r="H323" i="7"/>
  <c r="G323" i="7"/>
  <c r="F323" i="7"/>
  <c r="F318" i="7" s="1"/>
  <c r="F317" i="7" s="1"/>
  <c r="E323" i="7"/>
  <c r="M322" i="7"/>
  <c r="L322" i="7"/>
  <c r="K322" i="7"/>
  <c r="J322" i="7"/>
  <c r="I322" i="7"/>
  <c r="H322" i="7"/>
  <c r="G322" i="7"/>
  <c r="E322" i="7"/>
  <c r="M321" i="7"/>
  <c r="L321" i="7"/>
  <c r="K321" i="7"/>
  <c r="J321" i="7"/>
  <c r="I321" i="7"/>
  <c r="H321" i="7"/>
  <c r="G321" i="7"/>
  <c r="E321" i="7"/>
  <c r="M320" i="7"/>
  <c r="K320" i="7"/>
  <c r="J320" i="7"/>
  <c r="I320" i="7"/>
  <c r="H320" i="7"/>
  <c r="M319" i="7"/>
  <c r="L319" i="7"/>
  <c r="K319" i="7"/>
  <c r="J319" i="7"/>
  <c r="I319" i="7"/>
  <c r="H319" i="7"/>
  <c r="G319" i="7"/>
  <c r="E319" i="7"/>
  <c r="M318" i="7"/>
  <c r="M317" i="7" s="1"/>
  <c r="K318" i="7"/>
  <c r="K317" i="7" s="1"/>
  <c r="K316" i="7" s="1"/>
  <c r="J318" i="7"/>
  <c r="J317" i="7" s="1"/>
  <c r="I318" i="7"/>
  <c r="I317" i="7" s="1"/>
  <c r="E315" i="7"/>
  <c r="M314" i="7"/>
  <c r="L314" i="7"/>
  <c r="L313" i="7" s="1"/>
  <c r="K314" i="7"/>
  <c r="J314" i="7"/>
  <c r="I314" i="7"/>
  <c r="H314" i="7"/>
  <c r="G314" i="7"/>
  <c r="F314" i="7"/>
  <c r="E314" i="7"/>
  <c r="M313" i="7"/>
  <c r="K313" i="7"/>
  <c r="J313" i="7"/>
  <c r="I313" i="7"/>
  <c r="H313" i="7"/>
  <c r="G313" i="7"/>
  <c r="F313" i="7"/>
  <c r="E313" i="7"/>
  <c r="E312" i="7"/>
  <c r="M311" i="7"/>
  <c r="L311" i="7"/>
  <c r="K311" i="7"/>
  <c r="J311" i="7"/>
  <c r="I311" i="7"/>
  <c r="H311" i="7"/>
  <c r="G311" i="7"/>
  <c r="E311" i="7"/>
  <c r="M310" i="7"/>
  <c r="M308" i="7" s="1"/>
  <c r="M307" i="7" s="1"/>
  <c r="M295" i="7" s="1"/>
  <c r="L310" i="7"/>
  <c r="K310" i="7"/>
  <c r="J310" i="7"/>
  <c r="I310" i="7"/>
  <c r="H310" i="7"/>
  <c r="E310" i="7" s="1"/>
  <c r="G310" i="7"/>
  <c r="M309" i="7"/>
  <c r="L309" i="7"/>
  <c r="K309" i="7"/>
  <c r="J309" i="7"/>
  <c r="I309" i="7"/>
  <c r="H309" i="7"/>
  <c r="G309" i="7"/>
  <c r="E309" i="7" s="1"/>
  <c r="L308" i="7"/>
  <c r="K308" i="7"/>
  <c r="K307" i="7" s="1"/>
  <c r="J308" i="7"/>
  <c r="J307" i="7" s="1"/>
  <c r="I308" i="7"/>
  <c r="I307" i="7" s="1"/>
  <c r="H308" i="7"/>
  <c r="H307" i="7" s="1"/>
  <c r="G308" i="7"/>
  <c r="L307" i="7"/>
  <c r="F307" i="7"/>
  <c r="E306" i="7"/>
  <c r="E305" i="7"/>
  <c r="M304" i="7"/>
  <c r="L304" i="7"/>
  <c r="K304" i="7"/>
  <c r="J304" i="7"/>
  <c r="I304" i="7"/>
  <c r="H304" i="7"/>
  <c r="E304" i="7" s="1"/>
  <c r="G304" i="7"/>
  <c r="F304" i="7"/>
  <c r="E303" i="7"/>
  <c r="M302" i="7"/>
  <c r="L302" i="7"/>
  <c r="K302" i="7"/>
  <c r="J302" i="7"/>
  <c r="I302" i="7"/>
  <c r="E302" i="7" s="1"/>
  <c r="H302" i="7"/>
  <c r="G302" i="7"/>
  <c r="F302" i="7"/>
  <c r="F295" i="7" s="1"/>
  <c r="E301" i="7"/>
  <c r="M300" i="7"/>
  <c r="L300" i="7"/>
  <c r="K300" i="7"/>
  <c r="J300" i="7"/>
  <c r="I300" i="7"/>
  <c r="E300" i="7" s="1"/>
  <c r="H300" i="7"/>
  <c r="G300" i="7"/>
  <c r="M299" i="7"/>
  <c r="L299" i="7"/>
  <c r="K299" i="7"/>
  <c r="J299" i="7"/>
  <c r="J296" i="7" s="1"/>
  <c r="J295" i="7" s="1"/>
  <c r="H299" i="7"/>
  <c r="H296" i="7" s="1"/>
  <c r="H295" i="7" s="1"/>
  <c r="G299" i="7"/>
  <c r="G296" i="7" s="1"/>
  <c r="E298" i="7"/>
  <c r="M297" i="7"/>
  <c r="M296" i="7" s="1"/>
  <c r="L297" i="7"/>
  <c r="K297" i="7"/>
  <c r="J297" i="7"/>
  <c r="I297" i="7"/>
  <c r="H297" i="7"/>
  <c r="G297" i="7"/>
  <c r="E297" i="7"/>
  <c r="L296" i="7"/>
  <c r="L295" i="7" s="1"/>
  <c r="K296" i="7"/>
  <c r="K295" i="7" s="1"/>
  <c r="F296" i="7"/>
  <c r="E294" i="7"/>
  <c r="E293" i="7"/>
  <c r="E292" i="7"/>
  <c r="E291" i="7"/>
  <c r="E290" i="7"/>
  <c r="E289" i="7"/>
  <c r="E288" i="7"/>
  <c r="E287" i="7"/>
  <c r="E286" i="7"/>
  <c r="M285" i="7"/>
  <c r="L285" i="7"/>
  <c r="K285" i="7"/>
  <c r="J285" i="7"/>
  <c r="J284" i="7" s="1"/>
  <c r="I285" i="7"/>
  <c r="H285" i="7"/>
  <c r="G285" i="7"/>
  <c r="F285" i="7"/>
  <c r="E285" i="7"/>
  <c r="M284" i="7"/>
  <c r="L284" i="7"/>
  <c r="K284" i="7"/>
  <c r="I284" i="7"/>
  <c r="H284" i="7"/>
  <c r="E284" i="7" s="1"/>
  <c r="G284" i="7"/>
  <c r="F284" i="7"/>
  <c r="E283" i="7"/>
  <c r="M282" i="7"/>
  <c r="L282" i="7"/>
  <c r="K282" i="7"/>
  <c r="J282" i="7"/>
  <c r="I282" i="7"/>
  <c r="H282" i="7"/>
  <c r="G282" i="7"/>
  <c r="F282" i="7"/>
  <c r="E282" i="7"/>
  <c r="E281" i="7"/>
  <c r="M280" i="7"/>
  <c r="M279" i="7" s="1"/>
  <c r="L280" i="7"/>
  <c r="L279" i="7" s="1"/>
  <c r="K280" i="7"/>
  <c r="J280" i="7"/>
  <c r="J279" i="7" s="1"/>
  <c r="I280" i="7"/>
  <c r="I279" i="7" s="1"/>
  <c r="H280" i="7"/>
  <c r="G280" i="7"/>
  <c r="F280" i="7"/>
  <c r="K279" i="7"/>
  <c r="H279" i="7"/>
  <c r="F279" i="7"/>
  <c r="M278" i="7"/>
  <c r="L278" i="7"/>
  <c r="K278" i="7"/>
  <c r="J278" i="7"/>
  <c r="I278" i="7"/>
  <c r="E278" i="7" s="1"/>
  <c r="H278" i="7"/>
  <c r="G278" i="7"/>
  <c r="M277" i="7"/>
  <c r="L277" i="7"/>
  <c r="K277" i="7"/>
  <c r="J277" i="7"/>
  <c r="I277" i="7"/>
  <c r="H277" i="7"/>
  <c r="G277" i="7"/>
  <c r="E277" i="7"/>
  <c r="M276" i="7"/>
  <c r="L276" i="7"/>
  <c r="L275" i="7" s="1"/>
  <c r="L271" i="7" s="1"/>
  <c r="K276" i="7"/>
  <c r="K275" i="7" s="1"/>
  <c r="K271" i="7" s="1"/>
  <c r="J276" i="7"/>
  <c r="I276" i="7"/>
  <c r="H276" i="7"/>
  <c r="H275" i="7" s="1"/>
  <c r="G276" i="7"/>
  <c r="F275" i="7"/>
  <c r="E274" i="7"/>
  <c r="E273" i="7"/>
  <c r="M272" i="7"/>
  <c r="L272" i="7"/>
  <c r="K272" i="7"/>
  <c r="J272" i="7"/>
  <c r="I272" i="7"/>
  <c r="H272" i="7"/>
  <c r="H271" i="7" s="1"/>
  <c r="H267" i="7" s="1"/>
  <c r="G272" i="7"/>
  <c r="F272" i="7"/>
  <c r="F271" i="7" s="1"/>
  <c r="E272" i="7"/>
  <c r="M270" i="7"/>
  <c r="M269" i="7" s="1"/>
  <c r="M268" i="7" s="1"/>
  <c r="L270" i="7"/>
  <c r="K270" i="7"/>
  <c r="J270" i="7"/>
  <c r="J269" i="7" s="1"/>
  <c r="J268" i="7" s="1"/>
  <c r="I270" i="7"/>
  <c r="H270" i="7"/>
  <c r="G270" i="7"/>
  <c r="L269" i="7"/>
  <c r="K269" i="7"/>
  <c r="K268" i="7" s="1"/>
  <c r="H269" i="7"/>
  <c r="G269" i="7"/>
  <c r="F269" i="7"/>
  <c r="L268" i="7"/>
  <c r="H268" i="7"/>
  <c r="G268" i="7"/>
  <c r="F268" i="7"/>
  <c r="E259" i="7"/>
  <c r="E258" i="7"/>
  <c r="M257" i="7"/>
  <c r="L257" i="7"/>
  <c r="L573" i="7" s="1"/>
  <c r="K257" i="7"/>
  <c r="K573" i="7" s="1"/>
  <c r="J257" i="7"/>
  <c r="I257" i="7"/>
  <c r="H257" i="7"/>
  <c r="G257" i="7"/>
  <c r="G573" i="7" s="1"/>
  <c r="E573" i="7" s="1"/>
  <c r="E257" i="7"/>
  <c r="E256" i="7"/>
  <c r="E255" i="7"/>
  <c r="E254" i="7"/>
  <c r="M253" i="7"/>
  <c r="M569" i="7" s="1"/>
  <c r="L253" i="7"/>
  <c r="L569" i="7" s="1"/>
  <c r="K253" i="7"/>
  <c r="J253" i="7"/>
  <c r="I253" i="7"/>
  <c r="H253" i="7"/>
  <c r="G253" i="7"/>
  <c r="E253" i="7" s="1"/>
  <c r="E252" i="7"/>
  <c r="E251" i="7"/>
  <c r="E250" i="7"/>
  <c r="M249" i="7"/>
  <c r="L249" i="7"/>
  <c r="K249" i="7"/>
  <c r="K565" i="7" s="1"/>
  <c r="J249" i="7"/>
  <c r="J565" i="7" s="1"/>
  <c r="I249" i="7"/>
  <c r="H249" i="7"/>
  <c r="G249" i="7"/>
  <c r="E249" i="7"/>
  <c r="M248" i="7"/>
  <c r="M564" i="7" s="1"/>
  <c r="K248" i="7"/>
  <c r="K564" i="7" s="1"/>
  <c r="J248" i="7"/>
  <c r="J564" i="7" s="1"/>
  <c r="E247" i="7"/>
  <c r="E246" i="7"/>
  <c r="E245" i="7"/>
  <c r="M244" i="7"/>
  <c r="L244" i="7"/>
  <c r="K244" i="7"/>
  <c r="J244" i="7"/>
  <c r="I244" i="7"/>
  <c r="H244" i="7"/>
  <c r="E244" i="7" s="1"/>
  <c r="G244" i="7"/>
  <c r="E243" i="7"/>
  <c r="E242" i="7"/>
  <c r="E241" i="7"/>
  <c r="E240" i="7"/>
  <c r="M239" i="7"/>
  <c r="L239" i="7"/>
  <c r="K239" i="7"/>
  <c r="J239" i="7"/>
  <c r="E239" i="7" s="1"/>
  <c r="I239" i="7"/>
  <c r="H239" i="7"/>
  <c r="G239" i="7"/>
  <c r="F239" i="7"/>
  <c r="E238" i="7"/>
  <c r="E237" i="7"/>
  <c r="E236" i="7"/>
  <c r="M235" i="7"/>
  <c r="L235" i="7"/>
  <c r="K235" i="7"/>
  <c r="J235" i="7"/>
  <c r="I235" i="7"/>
  <c r="H235" i="7"/>
  <c r="G235" i="7"/>
  <c r="F235" i="7"/>
  <c r="E235" i="7"/>
  <c r="E234" i="7"/>
  <c r="E233" i="7"/>
  <c r="E232" i="7"/>
  <c r="M231" i="7"/>
  <c r="L231" i="7"/>
  <c r="K231" i="7"/>
  <c r="J231" i="7"/>
  <c r="I231" i="7"/>
  <c r="H231" i="7"/>
  <c r="G231" i="7"/>
  <c r="F231" i="7"/>
  <c r="E231" i="7"/>
  <c r="E230" i="7"/>
  <c r="E229" i="7"/>
  <c r="E228" i="7"/>
  <c r="M227" i="7"/>
  <c r="L227" i="7"/>
  <c r="K227" i="7"/>
  <c r="J227" i="7"/>
  <c r="I227" i="7"/>
  <c r="H227" i="7"/>
  <c r="G227" i="7"/>
  <c r="F227" i="7"/>
  <c r="E227" i="7"/>
  <c r="E226" i="7"/>
  <c r="E225" i="7"/>
  <c r="E224" i="7"/>
  <c r="M223" i="7"/>
  <c r="L223" i="7"/>
  <c r="K223" i="7"/>
  <c r="J223" i="7"/>
  <c r="I223" i="7"/>
  <c r="H223" i="7"/>
  <c r="G223" i="7"/>
  <c r="F223" i="7"/>
  <c r="E223" i="7"/>
  <c r="E222" i="7"/>
  <c r="E221" i="7"/>
  <c r="E220" i="7"/>
  <c r="M219" i="7"/>
  <c r="L219" i="7"/>
  <c r="K219" i="7"/>
  <c r="J219" i="7"/>
  <c r="I219" i="7"/>
  <c r="H219" i="7"/>
  <c r="G219" i="7"/>
  <c r="E219" i="7" s="1"/>
  <c r="F219" i="7"/>
  <c r="E218" i="7"/>
  <c r="E217" i="7"/>
  <c r="E216" i="7"/>
  <c r="M215" i="7"/>
  <c r="L215" i="7"/>
  <c r="K215" i="7"/>
  <c r="J215" i="7"/>
  <c r="I215" i="7"/>
  <c r="I198" i="7" s="1"/>
  <c r="H215" i="7"/>
  <c r="G215" i="7"/>
  <c r="E215" i="7" s="1"/>
  <c r="F215" i="7"/>
  <c r="E214" i="7"/>
  <c r="E213" i="7"/>
  <c r="E212" i="7"/>
  <c r="M211" i="7"/>
  <c r="L211" i="7"/>
  <c r="K211" i="7"/>
  <c r="J211" i="7"/>
  <c r="I211" i="7"/>
  <c r="H211" i="7"/>
  <c r="E211" i="7" s="1"/>
  <c r="G211" i="7"/>
  <c r="F211" i="7"/>
  <c r="E210" i="7"/>
  <c r="E209" i="7"/>
  <c r="E208" i="7"/>
  <c r="M207" i="7"/>
  <c r="L207" i="7"/>
  <c r="K207" i="7"/>
  <c r="J207" i="7"/>
  <c r="I207" i="7"/>
  <c r="H207" i="7"/>
  <c r="H198" i="7" s="1"/>
  <c r="G207" i="7"/>
  <c r="G198" i="7" s="1"/>
  <c r="F207" i="7"/>
  <c r="F198" i="7" s="1"/>
  <c r="E206" i="7"/>
  <c r="E205" i="7"/>
  <c r="E204" i="7"/>
  <c r="M203" i="7"/>
  <c r="L203" i="7"/>
  <c r="K203" i="7"/>
  <c r="K198" i="7" s="1"/>
  <c r="J203" i="7"/>
  <c r="I203" i="7"/>
  <c r="H203" i="7"/>
  <c r="G203" i="7"/>
  <c r="F203" i="7"/>
  <c r="E203" i="7"/>
  <c r="E202" i="7"/>
  <c r="E201" i="7"/>
  <c r="E200" i="7"/>
  <c r="M199" i="7"/>
  <c r="L199" i="7"/>
  <c r="K199" i="7"/>
  <c r="J199" i="7"/>
  <c r="I199" i="7"/>
  <c r="H199" i="7"/>
  <c r="G199" i="7"/>
  <c r="F199" i="7"/>
  <c r="E197" i="7"/>
  <c r="E196" i="7"/>
  <c r="E195" i="7"/>
  <c r="M194" i="7"/>
  <c r="M510" i="7" s="1"/>
  <c r="L194" i="7"/>
  <c r="L188" i="7" s="1"/>
  <c r="K194" i="7"/>
  <c r="K188" i="7" s="1"/>
  <c r="J194" i="7"/>
  <c r="I194" i="7"/>
  <c r="H194" i="7"/>
  <c r="G194" i="7"/>
  <c r="E194" i="7"/>
  <c r="J193" i="7"/>
  <c r="I193" i="7"/>
  <c r="E193" i="7"/>
  <c r="E192" i="7"/>
  <c r="E191" i="7"/>
  <c r="E190" i="7"/>
  <c r="E189" i="7"/>
  <c r="M188" i="7"/>
  <c r="H188" i="7"/>
  <c r="G188" i="7"/>
  <c r="F188" i="7"/>
  <c r="E187" i="7"/>
  <c r="H186" i="7"/>
  <c r="H392" i="7" s="1"/>
  <c r="E186" i="7"/>
  <c r="E185" i="7"/>
  <c r="M184" i="7"/>
  <c r="M169" i="7" s="1"/>
  <c r="L184" i="7"/>
  <c r="K184" i="7"/>
  <c r="K169" i="7" s="1"/>
  <c r="J184" i="7"/>
  <c r="J169" i="7" s="1"/>
  <c r="I184" i="7"/>
  <c r="H184" i="7"/>
  <c r="G184" i="7"/>
  <c r="G169" i="7" s="1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I170" i="7"/>
  <c r="H170" i="7"/>
  <c r="E170" i="7"/>
  <c r="L169" i="7"/>
  <c r="F169" i="7"/>
  <c r="E168" i="7"/>
  <c r="E167" i="7"/>
  <c r="M166" i="7"/>
  <c r="L166" i="7"/>
  <c r="L505" i="7" s="1"/>
  <c r="K166" i="7"/>
  <c r="J166" i="7"/>
  <c r="J505" i="7" s="1"/>
  <c r="I166" i="7"/>
  <c r="I505" i="7" s="1"/>
  <c r="H166" i="7"/>
  <c r="G166" i="7"/>
  <c r="G505" i="7" s="1"/>
  <c r="E165" i="7"/>
  <c r="E164" i="7"/>
  <c r="E163" i="7"/>
  <c r="M162" i="7"/>
  <c r="L162" i="7"/>
  <c r="K162" i="7"/>
  <c r="J162" i="7"/>
  <c r="I162" i="7"/>
  <c r="H162" i="7"/>
  <c r="G162" i="7"/>
  <c r="F162" i="7"/>
  <c r="E162" i="7"/>
  <c r="E161" i="7"/>
  <c r="E160" i="7"/>
  <c r="E159" i="7"/>
  <c r="E158" i="7"/>
  <c r="E157" i="7"/>
  <c r="E156" i="7"/>
  <c r="E155" i="7"/>
  <c r="M154" i="7"/>
  <c r="L154" i="7"/>
  <c r="K154" i="7"/>
  <c r="J154" i="7"/>
  <c r="I154" i="7"/>
  <c r="H154" i="7"/>
  <c r="G154" i="7"/>
  <c r="E154" i="7" s="1"/>
  <c r="E153" i="7"/>
  <c r="E152" i="7"/>
  <c r="E151" i="7"/>
  <c r="E150" i="7"/>
  <c r="E149" i="7"/>
  <c r="M148" i="7"/>
  <c r="L148" i="7"/>
  <c r="K148" i="7"/>
  <c r="K127" i="7" s="1"/>
  <c r="J148" i="7"/>
  <c r="I148" i="7"/>
  <c r="H148" i="7"/>
  <c r="G148" i="7"/>
  <c r="F148" i="7"/>
  <c r="E148" i="7"/>
  <c r="E147" i="7"/>
  <c r="E146" i="7"/>
  <c r="E145" i="7"/>
  <c r="E144" i="7"/>
  <c r="M143" i="7"/>
  <c r="L143" i="7"/>
  <c r="K143" i="7"/>
  <c r="J143" i="7"/>
  <c r="I143" i="7"/>
  <c r="H143" i="7"/>
  <c r="G143" i="7"/>
  <c r="F143" i="7"/>
  <c r="E143" i="7"/>
  <c r="E142" i="7"/>
  <c r="E141" i="7"/>
  <c r="E140" i="7"/>
  <c r="E139" i="7"/>
  <c r="E138" i="7"/>
  <c r="E137" i="7"/>
  <c r="E136" i="7"/>
  <c r="E135" i="7"/>
  <c r="M134" i="7"/>
  <c r="M127" i="7" s="1"/>
  <c r="M126" i="7" s="1"/>
  <c r="M125" i="7" s="1"/>
  <c r="M124" i="7" s="1"/>
  <c r="L134" i="7"/>
  <c r="K134" i="7"/>
  <c r="J134" i="7"/>
  <c r="I134" i="7"/>
  <c r="I127" i="7" s="1"/>
  <c r="H134" i="7"/>
  <c r="G134" i="7"/>
  <c r="F134" i="7"/>
  <c r="F127" i="7" s="1"/>
  <c r="F126" i="7" s="1"/>
  <c r="F125" i="7" s="1"/>
  <c r="F124" i="7" s="1"/>
  <c r="E134" i="7"/>
  <c r="E133" i="7"/>
  <c r="E132" i="7"/>
  <c r="E131" i="7"/>
  <c r="E130" i="7"/>
  <c r="E129" i="7"/>
  <c r="E128" i="7"/>
  <c r="K126" i="7"/>
  <c r="K125" i="7" s="1"/>
  <c r="K124" i="7" s="1"/>
  <c r="E123" i="7"/>
  <c r="M121" i="7"/>
  <c r="L121" i="7"/>
  <c r="L116" i="7" s="1"/>
  <c r="L115" i="7" s="1"/>
  <c r="K121" i="7"/>
  <c r="K116" i="7" s="1"/>
  <c r="K115" i="7" s="1"/>
  <c r="J121" i="7"/>
  <c r="I121" i="7"/>
  <c r="H121" i="7"/>
  <c r="G121" i="7"/>
  <c r="E121" i="7"/>
  <c r="M120" i="7"/>
  <c r="L120" i="7"/>
  <c r="K120" i="7"/>
  <c r="J120" i="7"/>
  <c r="J116" i="7" s="1"/>
  <c r="J115" i="7" s="1"/>
  <c r="I120" i="7"/>
  <c r="I116" i="7" s="1"/>
  <c r="I115" i="7" s="1"/>
  <c r="H120" i="7"/>
  <c r="H116" i="7" s="1"/>
  <c r="H115" i="7" s="1"/>
  <c r="G120" i="7"/>
  <c r="G116" i="7" s="1"/>
  <c r="E120" i="7"/>
  <c r="E119" i="7"/>
  <c r="E118" i="7"/>
  <c r="E117" i="7"/>
  <c r="F116" i="7"/>
  <c r="F115" i="7"/>
  <c r="E114" i="7"/>
  <c r="E113" i="7"/>
  <c r="E112" i="7"/>
  <c r="E111" i="7"/>
  <c r="M110" i="7"/>
  <c r="L110" i="7"/>
  <c r="K110" i="7"/>
  <c r="K109" i="7" s="1"/>
  <c r="J110" i="7"/>
  <c r="I110" i="7"/>
  <c r="I109" i="7" s="1"/>
  <c r="H110" i="7"/>
  <c r="H109" i="7" s="1"/>
  <c r="G110" i="7"/>
  <c r="F110" i="7"/>
  <c r="E110" i="7"/>
  <c r="M109" i="7"/>
  <c r="L109" i="7"/>
  <c r="J109" i="7"/>
  <c r="G109" i="7"/>
  <c r="E109" i="7" s="1"/>
  <c r="F109" i="7"/>
  <c r="E108" i="7"/>
  <c r="M107" i="7"/>
  <c r="L107" i="7"/>
  <c r="K107" i="7"/>
  <c r="K104" i="7" s="1"/>
  <c r="J107" i="7"/>
  <c r="I107" i="7"/>
  <c r="I450" i="7" s="1"/>
  <c r="I447" i="7" s="1"/>
  <c r="H107" i="7"/>
  <c r="H450" i="7" s="1"/>
  <c r="G107" i="7"/>
  <c r="E107" i="7"/>
  <c r="E106" i="7"/>
  <c r="E105" i="7"/>
  <c r="M104" i="7"/>
  <c r="L104" i="7"/>
  <c r="L78" i="7" s="1"/>
  <c r="J104" i="7"/>
  <c r="J78" i="7" s="1"/>
  <c r="F104" i="7"/>
  <c r="E103" i="7"/>
  <c r="E102" i="7"/>
  <c r="E101" i="7"/>
  <c r="E100" i="7"/>
  <c r="E99" i="7"/>
  <c r="E98" i="7"/>
  <c r="E97" i="7"/>
  <c r="M96" i="7"/>
  <c r="L96" i="7"/>
  <c r="K96" i="7"/>
  <c r="J96" i="7"/>
  <c r="I96" i="7"/>
  <c r="H96" i="7"/>
  <c r="G96" i="7"/>
  <c r="F96" i="7"/>
  <c r="E96" i="7"/>
  <c r="E95" i="7"/>
  <c r="E94" i="7"/>
  <c r="E93" i="7"/>
  <c r="E92" i="7"/>
  <c r="M91" i="7"/>
  <c r="L91" i="7"/>
  <c r="K91" i="7"/>
  <c r="J91" i="7"/>
  <c r="I91" i="7"/>
  <c r="H91" i="7"/>
  <c r="G91" i="7"/>
  <c r="F91" i="7"/>
  <c r="E91" i="7"/>
  <c r="E90" i="7"/>
  <c r="E89" i="7"/>
  <c r="M88" i="7"/>
  <c r="L88" i="7"/>
  <c r="K88" i="7"/>
  <c r="J88" i="7"/>
  <c r="I88" i="7"/>
  <c r="H88" i="7"/>
  <c r="G88" i="7"/>
  <c r="E88" i="7" s="1"/>
  <c r="F88" i="7"/>
  <c r="E87" i="7"/>
  <c r="E86" i="7"/>
  <c r="E85" i="7"/>
  <c r="E84" i="7"/>
  <c r="E83" i="7"/>
  <c r="E82" i="7"/>
  <c r="E81" i="7"/>
  <c r="E80" i="7"/>
  <c r="M79" i="7"/>
  <c r="M78" i="7" s="1"/>
  <c r="L79" i="7"/>
  <c r="K79" i="7"/>
  <c r="J79" i="7"/>
  <c r="I79" i="7"/>
  <c r="H79" i="7"/>
  <c r="G79" i="7"/>
  <c r="F79" i="7"/>
  <c r="E79" i="7"/>
  <c r="E77" i="7"/>
  <c r="M76" i="7"/>
  <c r="L76" i="7"/>
  <c r="K76" i="7"/>
  <c r="J76" i="7"/>
  <c r="I76" i="7"/>
  <c r="H76" i="7"/>
  <c r="G76" i="7"/>
  <c r="F76" i="7"/>
  <c r="E75" i="7"/>
  <c r="E74" i="7"/>
  <c r="M73" i="7"/>
  <c r="M68" i="7" s="1"/>
  <c r="M67" i="7" s="1"/>
  <c r="L73" i="7"/>
  <c r="L68" i="7" s="1"/>
  <c r="L67" i="7" s="1"/>
  <c r="K73" i="7"/>
  <c r="K68" i="7" s="1"/>
  <c r="K67" i="7" s="1"/>
  <c r="J73" i="7"/>
  <c r="J68" i="7" s="1"/>
  <c r="J67" i="7" s="1"/>
  <c r="J66" i="7" s="1"/>
  <c r="I73" i="7"/>
  <c r="I68" i="7" s="1"/>
  <c r="I67" i="7" s="1"/>
  <c r="H73" i="7"/>
  <c r="G73" i="7"/>
  <c r="F73" i="7"/>
  <c r="E72" i="7"/>
  <c r="E71" i="7"/>
  <c r="M70" i="7"/>
  <c r="L70" i="7"/>
  <c r="L320" i="7" s="1"/>
  <c r="K70" i="7"/>
  <c r="J70" i="7"/>
  <c r="I70" i="7"/>
  <c r="H70" i="7"/>
  <c r="G70" i="7"/>
  <c r="G320" i="7" s="1"/>
  <c r="E320" i="7" s="1"/>
  <c r="E70" i="7"/>
  <c r="E69" i="7"/>
  <c r="G68" i="7"/>
  <c r="F68" i="7"/>
  <c r="G67" i="7"/>
  <c r="F67" i="7"/>
  <c r="E65" i="7"/>
  <c r="M64" i="7"/>
  <c r="M63" i="7" s="1"/>
  <c r="L64" i="7"/>
  <c r="L63" i="7" s="1"/>
  <c r="K64" i="7"/>
  <c r="J64" i="7"/>
  <c r="J63" i="7" s="1"/>
  <c r="I64" i="7"/>
  <c r="I63" i="7" s="1"/>
  <c r="H64" i="7"/>
  <c r="H63" i="7" s="1"/>
  <c r="G64" i="7"/>
  <c r="F64" i="7"/>
  <c r="F63" i="7" s="1"/>
  <c r="K63" i="7"/>
  <c r="E62" i="7"/>
  <c r="E61" i="7"/>
  <c r="E60" i="7"/>
  <c r="E59" i="7"/>
  <c r="M58" i="7"/>
  <c r="L58" i="7"/>
  <c r="L57" i="7" s="1"/>
  <c r="L45" i="7" s="1"/>
  <c r="K58" i="7"/>
  <c r="K57" i="7" s="1"/>
  <c r="J58" i="7"/>
  <c r="J57" i="7" s="1"/>
  <c r="I58" i="7"/>
  <c r="I57" i="7" s="1"/>
  <c r="H58" i="7"/>
  <c r="H57" i="7" s="1"/>
  <c r="G58" i="7"/>
  <c r="E58" i="7"/>
  <c r="M57" i="7"/>
  <c r="M45" i="7" s="1"/>
  <c r="G57" i="7"/>
  <c r="F57" i="7"/>
  <c r="E57" i="7"/>
  <c r="E56" i="7"/>
  <c r="E55" i="7"/>
  <c r="M54" i="7"/>
  <c r="L54" i="7"/>
  <c r="K54" i="7"/>
  <c r="J54" i="7"/>
  <c r="I54" i="7"/>
  <c r="H54" i="7"/>
  <c r="G54" i="7"/>
  <c r="F54" i="7"/>
  <c r="E53" i="7"/>
  <c r="M52" i="7"/>
  <c r="L52" i="7"/>
  <c r="K52" i="7"/>
  <c r="J52" i="7"/>
  <c r="I52" i="7"/>
  <c r="H52" i="7"/>
  <c r="G52" i="7"/>
  <c r="F52" i="7"/>
  <c r="F45" i="7" s="1"/>
  <c r="E52" i="7"/>
  <c r="E51" i="7"/>
  <c r="E50" i="7"/>
  <c r="I49" i="7"/>
  <c r="I299" i="7" s="1"/>
  <c r="E49" i="7"/>
  <c r="E48" i="7"/>
  <c r="E47" i="7"/>
  <c r="M46" i="7"/>
  <c r="L46" i="7"/>
  <c r="K46" i="7"/>
  <c r="K45" i="7" s="1"/>
  <c r="J46" i="7"/>
  <c r="I46" i="7"/>
  <c r="I45" i="7" s="1"/>
  <c r="H46" i="7"/>
  <c r="G46" i="7"/>
  <c r="F46" i="7"/>
  <c r="E44" i="7"/>
  <c r="E43" i="7"/>
  <c r="E42" i="7"/>
  <c r="E41" i="7"/>
  <c r="E40" i="7"/>
  <c r="E39" i="7"/>
  <c r="E38" i="7"/>
  <c r="E37" i="7"/>
  <c r="E36" i="7"/>
  <c r="M35" i="7"/>
  <c r="M34" i="7" s="1"/>
  <c r="L35" i="7"/>
  <c r="K35" i="7"/>
  <c r="J35" i="7"/>
  <c r="J34" i="7" s="1"/>
  <c r="I35" i="7"/>
  <c r="E35" i="7" s="1"/>
  <c r="H35" i="7"/>
  <c r="G35" i="7"/>
  <c r="F35" i="7"/>
  <c r="L34" i="7"/>
  <c r="K34" i="7"/>
  <c r="I34" i="7"/>
  <c r="H34" i="7"/>
  <c r="G34" i="7"/>
  <c r="F34" i="7"/>
  <c r="E34" i="7"/>
  <c r="E33" i="7"/>
  <c r="M32" i="7"/>
  <c r="L32" i="7"/>
  <c r="K32" i="7"/>
  <c r="J32" i="7"/>
  <c r="I32" i="7"/>
  <c r="H32" i="7"/>
  <c r="G32" i="7"/>
  <c r="F32" i="7"/>
  <c r="E32" i="7"/>
  <c r="E31" i="7"/>
  <c r="M30" i="7"/>
  <c r="M29" i="7" s="1"/>
  <c r="L30" i="7"/>
  <c r="L29" i="7" s="1"/>
  <c r="K30" i="7"/>
  <c r="K29" i="7" s="1"/>
  <c r="J30" i="7"/>
  <c r="J29" i="7" s="1"/>
  <c r="I30" i="7"/>
  <c r="H30" i="7"/>
  <c r="H29" i="7" s="1"/>
  <c r="G30" i="7"/>
  <c r="G29" i="7" s="1"/>
  <c r="F30" i="7"/>
  <c r="F29" i="7" s="1"/>
  <c r="E28" i="7"/>
  <c r="E27" i="7"/>
  <c r="E26" i="7"/>
  <c r="M25" i="7"/>
  <c r="L25" i="7"/>
  <c r="K25" i="7"/>
  <c r="J25" i="7"/>
  <c r="I25" i="7"/>
  <c r="H25" i="7"/>
  <c r="G25" i="7"/>
  <c r="F25" i="7"/>
  <c r="E24" i="7"/>
  <c r="E23" i="7"/>
  <c r="M22" i="7"/>
  <c r="L22" i="7"/>
  <c r="K22" i="7"/>
  <c r="J22" i="7"/>
  <c r="I22" i="7"/>
  <c r="H22" i="7"/>
  <c r="H21" i="7" s="1"/>
  <c r="H17" i="7" s="1"/>
  <c r="G22" i="7"/>
  <c r="G21" i="7" s="1"/>
  <c r="F22" i="7"/>
  <c r="F21" i="7" s="1"/>
  <c r="E22" i="7"/>
  <c r="M21" i="7"/>
  <c r="L21" i="7"/>
  <c r="J21" i="7"/>
  <c r="I21" i="7"/>
  <c r="E20" i="7"/>
  <c r="M19" i="7"/>
  <c r="M18" i="7" s="1"/>
  <c r="L19" i="7"/>
  <c r="K19" i="7"/>
  <c r="J19" i="7"/>
  <c r="J18" i="7" s="1"/>
  <c r="I19" i="7"/>
  <c r="I18" i="7" s="1"/>
  <c r="H19" i="7"/>
  <c r="H18" i="7" s="1"/>
  <c r="E18" i="7" s="1"/>
  <c r="G19" i="7"/>
  <c r="F19" i="7"/>
  <c r="F18" i="7" s="1"/>
  <c r="E19" i="7"/>
  <c r="L18" i="7"/>
  <c r="K18" i="7"/>
  <c r="G18" i="7"/>
  <c r="G17" i="7"/>
  <c r="F17" i="7"/>
  <c r="F16" i="7" s="1"/>
  <c r="I1936" i="7" l="1"/>
  <c r="I4787" i="7"/>
  <c r="I4786" i="7" s="1"/>
  <c r="I4785" i="7" s="1"/>
  <c r="I4738" i="7" s="1"/>
  <c r="E644" i="7"/>
  <c r="E1866" i="7"/>
  <c r="E3527" i="7"/>
  <c r="E2870" i="7"/>
  <c r="E1862" i="7"/>
  <c r="J3558" i="7"/>
  <c r="E3558" i="7" s="1"/>
  <c r="J613" i="7"/>
  <c r="J612" i="7" s="1"/>
  <c r="E1792" i="7"/>
  <c r="I3485" i="7"/>
  <c r="I3484" i="7" s="1"/>
  <c r="E713" i="7"/>
  <c r="J985" i="7"/>
  <c r="J984" i="7" s="1"/>
  <c r="I601" i="7"/>
  <c r="E2845" i="7"/>
  <c r="E2979" i="7"/>
  <c r="I2959" i="7"/>
  <c r="J3008" i="7"/>
  <c r="J2879" i="7" s="1"/>
  <c r="J2884" i="7"/>
  <c r="J910" i="7"/>
  <c r="I910" i="7"/>
  <c r="I104" i="7"/>
  <c r="I78" i="7" s="1"/>
  <c r="I66" i="7" s="1"/>
  <c r="I355" i="7"/>
  <c r="M2017" i="7"/>
  <c r="M2018" i="7"/>
  <c r="K1595" i="7"/>
  <c r="K1586" i="7"/>
  <c r="L1222" i="7"/>
  <c r="I4521" i="7"/>
  <c r="I4462" i="7" s="1"/>
  <c r="I4463" i="7"/>
  <c r="H355" i="7"/>
  <c r="E356" i="7"/>
  <c r="E509" i="7"/>
  <c r="I1344" i="7"/>
  <c r="I1343" i="7" s="1"/>
  <c r="I1342" i="7" s="1"/>
  <c r="E1347" i="7"/>
  <c r="J3169" i="7"/>
  <c r="E3170" i="7"/>
  <c r="I3285" i="7"/>
  <c r="H559" i="7"/>
  <c r="H514" i="7" s="1"/>
  <c r="E560" i="7"/>
  <c r="H1127" i="7"/>
  <c r="H1101" i="7" s="1"/>
  <c r="H1100" i="7" s="1"/>
  <c r="E1128" i="7"/>
  <c r="E515" i="7"/>
  <c r="G514" i="7"/>
  <c r="E628" i="7"/>
  <c r="J627" i="7"/>
  <c r="J626" i="7" s="1"/>
  <c r="E1532" i="7"/>
  <c r="I1531" i="7"/>
  <c r="H1595" i="7"/>
  <c r="H1586" i="7"/>
  <c r="I412" i="7"/>
  <c r="I1595" i="7"/>
  <c r="I1465" i="7" s="1"/>
  <c r="I1586" i="7"/>
  <c r="E2751" i="7"/>
  <c r="M663" i="7"/>
  <c r="E1115" i="7"/>
  <c r="I1101" i="7"/>
  <c r="I1100" i="7" s="1"/>
  <c r="L1665" i="7"/>
  <c r="I4591" i="7"/>
  <c r="I4590" i="7" s="1"/>
  <c r="I4525" i="7" s="1"/>
  <c r="I4526" i="7"/>
  <c r="E849" i="7"/>
  <c r="G848" i="7"/>
  <c r="E848" i="7" s="1"/>
  <c r="I2622" i="7"/>
  <c r="E2623" i="7"/>
  <c r="G3643" i="7"/>
  <c r="E3643" i="7" s="1"/>
  <c r="E3644" i="7"/>
  <c r="E4040" i="7"/>
  <c r="G4039" i="7"/>
  <c r="L5100" i="7"/>
  <c r="L5160" i="7" s="1"/>
  <c r="L5159" i="7" s="1"/>
  <c r="L5099" i="7" s="1"/>
  <c r="K837" i="7"/>
  <c r="K791" i="7" s="1"/>
  <c r="E1896" i="7"/>
  <c r="I621" i="7"/>
  <c r="I2008" i="7"/>
  <c r="I2001" i="7" s="1"/>
  <c r="I1888" i="7"/>
  <c r="I3589" i="7"/>
  <c r="J2621" i="7"/>
  <c r="E1836" i="7"/>
  <c r="G1835" i="7"/>
  <c r="K2621" i="7"/>
  <c r="K2620" i="7"/>
  <c r="F2689" i="7"/>
  <c r="E4912" i="7"/>
  <c r="E367" i="7"/>
  <c r="I366" i="7"/>
  <c r="E366" i="7" s="1"/>
  <c r="I508" i="7"/>
  <c r="F613" i="7"/>
  <c r="F612" i="7" s="1"/>
  <c r="F598" i="7" s="1"/>
  <c r="F597" i="7" s="1"/>
  <c r="G1632" i="7"/>
  <c r="E1632" i="7" s="1"/>
  <c r="E1633" i="7"/>
  <c r="K1602" i="7"/>
  <c r="K1721" i="7"/>
  <c r="F4007" i="7"/>
  <c r="F4006" i="7" s="1"/>
  <c r="H4911" i="7"/>
  <c r="F15" i="7"/>
  <c r="I316" i="7"/>
  <c r="J508" i="7"/>
  <c r="F837" i="7"/>
  <c r="F791" i="7" s="1"/>
  <c r="L1721" i="7"/>
  <c r="L1602" i="7"/>
  <c r="I1834" i="7"/>
  <c r="L267" i="7"/>
  <c r="L266" i="7" s="1"/>
  <c r="J316" i="7"/>
  <c r="F412" i="7"/>
  <c r="H613" i="7"/>
  <c r="H612" i="7" s="1"/>
  <c r="M1602" i="7"/>
  <c r="M1721" i="7"/>
  <c r="H1984" i="7"/>
  <c r="H1936" i="7" s="1"/>
  <c r="E1995" i="7"/>
  <c r="H2497" i="7"/>
  <c r="E2498" i="7"/>
  <c r="E2691" i="7"/>
  <c r="G2690" i="7"/>
  <c r="G3391" i="7"/>
  <c r="E3391" i="7" s="1"/>
  <c r="E3392" i="7"/>
  <c r="E3750" i="7"/>
  <c r="H3749" i="7"/>
  <c r="E3749" i="7" s="1"/>
  <c r="J4738" i="7"/>
  <c r="H68" i="7"/>
  <c r="E73" i="7"/>
  <c r="F316" i="7"/>
  <c r="M514" i="7"/>
  <c r="I613" i="7"/>
  <c r="I612" i="7" s="1"/>
  <c r="I598" i="7" s="1"/>
  <c r="E599" i="7"/>
  <c r="J2018" i="7"/>
  <c r="J2017" i="7"/>
  <c r="G4096" i="7"/>
  <c r="G4655" i="7"/>
  <c r="I188" i="7"/>
  <c r="I509" i="7"/>
  <c r="M316" i="7"/>
  <c r="E793" i="7"/>
  <c r="G792" i="7"/>
  <c r="E792" i="7" s="1"/>
  <c r="J267" i="7"/>
  <c r="J266" i="7" s="1"/>
  <c r="J265" i="7" s="1"/>
  <c r="E410" i="7"/>
  <c r="G409" i="7"/>
  <c r="E602" i="7"/>
  <c r="J601" i="7"/>
  <c r="E601" i="7" s="1"/>
  <c r="I2827" i="7"/>
  <c r="K2315" i="7"/>
  <c r="K2314" i="7" s="1"/>
  <c r="I2435" i="7"/>
  <c r="L2534" i="7"/>
  <c r="I2560" i="7"/>
  <c r="F2959" i="7"/>
  <c r="F2958" i="7" s="1"/>
  <c r="I4343" i="7"/>
  <c r="E4343" i="7" s="1"/>
  <c r="E4344" i="7"/>
  <c r="J4139" i="7"/>
  <c r="L729" i="7"/>
  <c r="H2315" i="7"/>
  <c r="H2314" i="7" s="1"/>
  <c r="J2435" i="7"/>
  <c r="J2560" i="7"/>
  <c r="J2559" i="7"/>
  <c r="I29" i="7"/>
  <c r="E29" i="7" s="1"/>
  <c r="E30" i="7"/>
  <c r="M730" i="7"/>
  <c r="L2019" i="7"/>
  <c r="L2827" i="7"/>
  <c r="G3593" i="7"/>
  <c r="E3593" i="7" s="1"/>
  <c r="E3594" i="7"/>
  <c r="E4325" i="7"/>
  <c r="I4324" i="7"/>
  <c r="G295" i="7"/>
  <c r="E4582" i="7"/>
  <c r="E347" i="7"/>
  <c r="K613" i="7"/>
  <c r="K612" i="7" s="1"/>
  <c r="H707" i="7"/>
  <c r="J982" i="7"/>
  <c r="J983" i="7"/>
  <c r="K2019" i="7"/>
  <c r="E2907" i="7"/>
  <c r="H4525" i="7"/>
  <c r="H4524" i="7" s="1"/>
  <c r="I17" i="7"/>
  <c r="I16" i="7" s="1"/>
  <c r="E169" i="7"/>
  <c r="E911" i="7"/>
  <c r="G910" i="7"/>
  <c r="M613" i="7"/>
  <c r="M612" i="7" s="1"/>
  <c r="G633" i="7"/>
  <c r="F640" i="7"/>
  <c r="J707" i="7"/>
  <c r="L2015" i="7"/>
  <c r="L2014" i="7" s="1"/>
  <c r="L2135" i="7"/>
  <c r="E2305" i="7"/>
  <c r="G4856" i="7"/>
  <c r="E308" i="7"/>
  <c r="G307" i="7"/>
  <c r="E307" i="7" s="1"/>
  <c r="H1502" i="7"/>
  <c r="E1503" i="7"/>
  <c r="K1794" i="7"/>
  <c r="M2015" i="7"/>
  <c r="M2014" i="7" s="1"/>
  <c r="M2135" i="7"/>
  <c r="E4154" i="7"/>
  <c r="L4129" i="7"/>
  <c r="M4526" i="7"/>
  <c r="M4591" i="7"/>
  <c r="M4590" i="7" s="1"/>
  <c r="M4525" i="7" s="1"/>
  <c r="G5038" i="7"/>
  <c r="E5039" i="7"/>
  <c r="H266" i="7"/>
  <c r="J858" i="7"/>
  <c r="J652" i="7"/>
  <c r="J1034" i="7"/>
  <c r="E1035" i="7"/>
  <c r="E2669" i="7"/>
  <c r="I2663" i="7"/>
  <c r="I2662" i="7" s="1"/>
  <c r="L4886" i="7"/>
  <c r="M412" i="7"/>
  <c r="M404" i="7" s="1"/>
  <c r="E658" i="7"/>
  <c r="H657" i="7"/>
  <c r="H1209" i="7"/>
  <c r="E1210" i="7"/>
  <c r="L1461" i="7"/>
  <c r="L2315" i="7"/>
  <c r="L2314" i="7" s="1"/>
  <c r="E3042" i="7"/>
  <c r="G3041" i="7"/>
  <c r="E3041" i="7" s="1"/>
  <c r="M4886" i="7"/>
  <c r="E116" i="7"/>
  <c r="G115" i="7"/>
  <c r="E115" i="7" s="1"/>
  <c r="I328" i="7"/>
  <c r="F708" i="7"/>
  <c r="F707" i="7" s="1"/>
  <c r="K1339" i="7"/>
  <c r="K1221" i="7" s="1"/>
  <c r="F1344" i="7"/>
  <c r="F1343" i="7" s="1"/>
  <c r="M1461" i="7"/>
  <c r="M1341" i="7" s="1"/>
  <c r="E3209" i="7"/>
  <c r="G3204" i="7"/>
  <c r="E3204" i="7" s="1"/>
  <c r="H4591" i="7"/>
  <c r="H4590" i="7" s="1"/>
  <c r="H4526" i="7"/>
  <c r="E4990" i="7"/>
  <c r="G4989" i="7"/>
  <c r="E4989" i="7" s="1"/>
  <c r="E687" i="7"/>
  <c r="G677" i="7"/>
  <c r="G1344" i="7"/>
  <c r="M1595" i="7"/>
  <c r="M1465" i="7" s="1"/>
  <c r="M1586" i="7"/>
  <c r="G3361" i="7"/>
  <c r="E3361" i="7" s="1"/>
  <c r="E1600" i="7"/>
  <c r="L1851" i="7"/>
  <c r="L1852" i="7"/>
  <c r="L1729" i="7" s="1"/>
  <c r="M2884" i="7"/>
  <c r="K2830" i="7"/>
  <c r="K2828" i="7" s="1"/>
  <c r="K3030" i="7"/>
  <c r="K3027" i="7" s="1"/>
  <c r="K3026" i="7" s="1"/>
  <c r="K3025" i="7" s="1"/>
  <c r="M3287" i="7"/>
  <c r="M3286" i="7" s="1"/>
  <c r="M3357" i="7" s="1"/>
  <c r="M3356" i="7" s="1"/>
  <c r="H45" i="7"/>
  <c r="H16" i="7" s="1"/>
  <c r="E46" i="7"/>
  <c r="E1162" i="7"/>
  <c r="G1161" i="7"/>
  <c r="E1161" i="7" s="1"/>
  <c r="M1339" i="7"/>
  <c r="M1221" i="7" s="1"/>
  <c r="M1851" i="7"/>
  <c r="M1852" i="7"/>
  <c r="M1729" i="7" s="1"/>
  <c r="M2148" i="7"/>
  <c r="M2149" i="7"/>
  <c r="L2830" i="7"/>
  <c r="L2828" i="7" s="1"/>
  <c r="L3030" i="7"/>
  <c r="L3027" i="7" s="1"/>
  <c r="L3026" i="7" s="1"/>
  <c r="L3025" i="7" s="1"/>
  <c r="H3937" i="7"/>
  <c r="H3936" i="7" s="1"/>
  <c r="E4392" i="7"/>
  <c r="G4391" i="7"/>
  <c r="I4402" i="7"/>
  <c r="H4600" i="7"/>
  <c r="H4599" i="7" s="1"/>
  <c r="H4598" i="7" s="1"/>
  <c r="H4096" i="7"/>
  <c r="H4088" i="7" s="1"/>
  <c r="H4087" i="7" s="1"/>
  <c r="H4655" i="7"/>
  <c r="H4654" i="7" s="1"/>
  <c r="H4597" i="7" s="1"/>
  <c r="H791" i="7"/>
  <c r="H792" i="7"/>
  <c r="H1605" i="7"/>
  <c r="H4512" i="7"/>
  <c r="E4512" i="7" s="1"/>
  <c r="E4513" i="7"/>
  <c r="G318" i="7"/>
  <c r="I791" i="7"/>
  <c r="I792" i="7"/>
  <c r="E1499" i="7"/>
  <c r="G1496" i="7"/>
  <c r="E1496" i="7" s="1"/>
  <c r="L2886" i="7"/>
  <c r="L3013" i="7"/>
  <c r="L3023" i="7" s="1"/>
  <c r="L4135" i="7"/>
  <c r="L4134" i="7" s="1"/>
  <c r="L4133" i="7" s="1"/>
  <c r="M464" i="7"/>
  <c r="M463" i="7" s="1"/>
  <c r="E3970" i="7"/>
  <c r="G3969" i="7"/>
  <c r="E3969" i="7" s="1"/>
  <c r="F4380" i="7"/>
  <c r="G4139" i="7"/>
  <c r="G63" i="7"/>
  <c r="E63" i="7" s="1"/>
  <c r="E64" i="7"/>
  <c r="E198" i="7"/>
  <c r="H702" i="7"/>
  <c r="J861" i="7"/>
  <c r="J860" i="7" s="1"/>
  <c r="K1704" i="7"/>
  <c r="E2045" i="7"/>
  <c r="L2862" i="7"/>
  <c r="L2861" i="7" s="1"/>
  <c r="L2860" i="7" s="1"/>
  <c r="L3601" i="7"/>
  <c r="L3600" i="7" s="1"/>
  <c r="I3945" i="7"/>
  <c r="I3998" i="7" s="1"/>
  <c r="I3997" i="7" s="1"/>
  <c r="I3935" i="7" s="1"/>
  <c r="I3732" i="7" s="1"/>
  <c r="E3948" i="7"/>
  <c r="E4381" i="7"/>
  <c r="E299" i="7"/>
  <c r="I296" i="7"/>
  <c r="K2893" i="7"/>
  <c r="K2892" i="7" s="1"/>
  <c r="K2955" i="7" s="1"/>
  <c r="K2954" i="7" s="1"/>
  <c r="K2891" i="7" s="1"/>
  <c r="M4521" i="7"/>
  <c r="M4462" i="7" s="1"/>
  <c r="M4402" i="7" s="1"/>
  <c r="J509" i="7"/>
  <c r="J188" i="7"/>
  <c r="K267" i="7"/>
  <c r="K266" i="7" s="1"/>
  <c r="K265" i="7" s="1"/>
  <c r="E2464" i="7"/>
  <c r="G2463" i="7"/>
  <c r="E2463" i="7" s="1"/>
  <c r="E2927" i="7"/>
  <c r="J2926" i="7"/>
  <c r="J2925" i="7" s="1"/>
  <c r="G2874" i="7"/>
  <c r="E2874" i="7" s="1"/>
  <c r="G3524" i="7"/>
  <c r="K3642" i="7"/>
  <c r="K3641" i="7" s="1"/>
  <c r="L66" i="7"/>
  <c r="M2750" i="7"/>
  <c r="E1256" i="7"/>
  <c r="I702" i="7"/>
  <c r="K861" i="7"/>
  <c r="K860" i="7" s="1"/>
  <c r="L1704" i="7"/>
  <c r="E2440" i="7"/>
  <c r="H2437" i="7"/>
  <c r="H2436" i="7" s="1"/>
  <c r="E2587" i="7"/>
  <c r="M2862" i="7"/>
  <c r="M2861" i="7" s="1"/>
  <c r="M2860" i="7" s="1"/>
  <c r="M3601" i="7"/>
  <c r="M3600" i="7" s="1"/>
  <c r="H4380" i="7"/>
  <c r="G1529" i="7"/>
  <c r="G1851" i="7"/>
  <c r="K1888" i="7"/>
  <c r="K1887" i="7" s="1"/>
  <c r="K2008" i="7"/>
  <c r="I1926" i="7"/>
  <c r="E1931" i="7"/>
  <c r="M1937" i="7"/>
  <c r="M1936" i="7" s="1"/>
  <c r="G2160" i="7"/>
  <c r="G2159" i="7"/>
  <c r="E2159" i="7" s="1"/>
  <c r="G2289" i="7"/>
  <c r="E2295" i="7"/>
  <c r="L2621" i="7"/>
  <c r="I2920" i="7"/>
  <c r="I2919" i="7" s="1"/>
  <c r="I2855" i="7"/>
  <c r="I2854" i="7" s="1"/>
  <c r="I2853" i="7" s="1"/>
  <c r="E2921" i="7"/>
  <c r="J3019" i="7"/>
  <c r="J2838" i="7"/>
  <c r="E2972" i="7"/>
  <c r="J2971" i="7"/>
  <c r="E2971" i="7" s="1"/>
  <c r="G565" i="7"/>
  <c r="G248" i="7"/>
  <c r="J791" i="7"/>
  <c r="J792" i="7"/>
  <c r="H1465" i="7"/>
  <c r="E1795" i="7"/>
  <c r="L2008" i="7"/>
  <c r="L2001" i="7" s="1"/>
  <c r="L621" i="7"/>
  <c r="L613" i="7" s="1"/>
  <c r="L612" i="7" s="1"/>
  <c r="H2135" i="7"/>
  <c r="G2149" i="7"/>
  <c r="E2150" i="7"/>
  <c r="K2496" i="7"/>
  <c r="K2435" i="7" s="1"/>
  <c r="E2546" i="7"/>
  <c r="G2545" i="7"/>
  <c r="L2740" i="7"/>
  <c r="J2920" i="7"/>
  <c r="J2919" i="7" s="1"/>
  <c r="J2855" i="7"/>
  <c r="J2854" i="7" s="1"/>
  <c r="J2853" i="7" s="1"/>
  <c r="K3019" i="7"/>
  <c r="K2838" i="7"/>
  <c r="K2837" i="7" s="1"/>
  <c r="K2971" i="7"/>
  <c r="K4088" i="7"/>
  <c r="K4087" i="7" s="1"/>
  <c r="I4153" i="7"/>
  <c r="I4218" i="7" s="1"/>
  <c r="I4217" i="7" s="1"/>
  <c r="I4152" i="7" s="1"/>
  <c r="I4151" i="7" s="1"/>
  <c r="G4664" i="7"/>
  <c r="E4672" i="7"/>
  <c r="E4687" i="7"/>
  <c r="G4735" i="7"/>
  <c r="E4735" i="7" s="1"/>
  <c r="H4899" i="7"/>
  <c r="H4886" i="7" s="1"/>
  <c r="E4900" i="7"/>
  <c r="H4908" i="7"/>
  <c r="H4906" i="7" s="1"/>
  <c r="H4884" i="7" s="1"/>
  <c r="E4925" i="7"/>
  <c r="H565" i="7"/>
  <c r="H248" i="7"/>
  <c r="H564" i="7" s="1"/>
  <c r="E414" i="7"/>
  <c r="G610" i="7"/>
  <c r="E610" i="7" s="1"/>
  <c r="E611" i="7"/>
  <c r="H635" i="7"/>
  <c r="J3221" i="7"/>
  <c r="J1344" i="7"/>
  <c r="J1343" i="7" s="1"/>
  <c r="J1342" i="7" s="1"/>
  <c r="J600" i="7"/>
  <c r="H1794" i="7"/>
  <c r="M3589" i="7"/>
  <c r="M1888" i="7"/>
  <c r="M1887" i="7" s="1"/>
  <c r="M621" i="7"/>
  <c r="I2045" i="7"/>
  <c r="I2019" i="7" s="1"/>
  <c r="E2046" i="7"/>
  <c r="G4871" i="7"/>
  <c r="E4871" i="7" s="1"/>
  <c r="E4872" i="7"/>
  <c r="L2496" i="7"/>
  <c r="L3088" i="7"/>
  <c r="L3087" i="7" s="1"/>
  <c r="J3219" i="7"/>
  <c r="J3218" i="7" s="1"/>
  <c r="G3580" i="7"/>
  <c r="L3732" i="7"/>
  <c r="J4007" i="7"/>
  <c r="J4006" i="7" s="1"/>
  <c r="I4380" i="7"/>
  <c r="I4913" i="7"/>
  <c r="J4977" i="7"/>
  <c r="K4977" i="7"/>
  <c r="I4977" i="7" s="1"/>
  <c r="G4977" i="7" s="1"/>
  <c r="E21" i="7"/>
  <c r="I248" i="7"/>
  <c r="I564" i="7" s="1"/>
  <c r="I565" i="7"/>
  <c r="H413" i="7"/>
  <c r="K1344" i="7"/>
  <c r="K1343" i="7" s="1"/>
  <c r="K600" i="7"/>
  <c r="I1794" i="7"/>
  <c r="F2078" i="7"/>
  <c r="J2149" i="7"/>
  <c r="J2147" i="7" s="1"/>
  <c r="J2148" i="7"/>
  <c r="J2315" i="7"/>
  <c r="J2314" i="7" s="1"/>
  <c r="E2347" i="7"/>
  <c r="M2496" i="7"/>
  <c r="I2535" i="7"/>
  <c r="I2534" i="7" s="1"/>
  <c r="I2496" i="7" s="1"/>
  <c r="H2705" i="7"/>
  <c r="H2691" i="7" s="1"/>
  <c r="H2690" i="7" s="1"/>
  <c r="M3019" i="7"/>
  <c r="M2971" i="7"/>
  <c r="M2838" i="7"/>
  <c r="M2837" i="7" s="1"/>
  <c r="E3029" i="7"/>
  <c r="F3088" i="7"/>
  <c r="F3087" i="7" s="1"/>
  <c r="M3088" i="7"/>
  <c r="M3087" i="7" s="1"/>
  <c r="E3382" i="7"/>
  <c r="I3481" i="7"/>
  <c r="H3581" i="7"/>
  <c r="H3580" i="7" s="1"/>
  <c r="F4221" i="7"/>
  <c r="E4538" i="7"/>
  <c r="E4804" i="7"/>
  <c r="J45" i="7"/>
  <c r="E54" i="7"/>
  <c r="M66" i="7"/>
  <c r="E357" i="7"/>
  <c r="G355" i="7"/>
  <c r="E355" i="7" s="1"/>
  <c r="E376" i="7"/>
  <c r="F422" i="7"/>
  <c r="J635" i="7"/>
  <c r="F861" i="7"/>
  <c r="F860" i="7" s="1"/>
  <c r="H1199" i="7"/>
  <c r="L600" i="7"/>
  <c r="L3221" i="7"/>
  <c r="E1678" i="7"/>
  <c r="H2003" i="7"/>
  <c r="K2148" i="7"/>
  <c r="K2149" i="7"/>
  <c r="K2147" i="7" s="1"/>
  <c r="E2223" i="7"/>
  <c r="G2222" i="7"/>
  <c r="F2185" i="7"/>
  <c r="L2717" i="7"/>
  <c r="L2691" i="7" s="1"/>
  <c r="L2690" i="7" s="1"/>
  <c r="L2689" i="7" s="1"/>
  <c r="G2788" i="7"/>
  <c r="G2688" i="7"/>
  <c r="E2688" i="7" s="1"/>
  <c r="G5226" i="7"/>
  <c r="G2805" i="7"/>
  <c r="E2805" i="7" s="1"/>
  <c r="F2825" i="7"/>
  <c r="F2824" i="7" s="1"/>
  <c r="H3027" i="7"/>
  <c r="H3026" i="7" s="1"/>
  <c r="H3025" i="7" s="1"/>
  <c r="L3337" i="7"/>
  <c r="J3380" i="7"/>
  <c r="J3379" i="7" s="1"/>
  <c r="J3365" i="7" s="1"/>
  <c r="J3364" i="7" s="1"/>
  <c r="J3481" i="7"/>
  <c r="J3480" i="7" s="1"/>
  <c r="E3501" i="7"/>
  <c r="G3500" i="7"/>
  <c r="E3712" i="7"/>
  <c r="J4097" i="7"/>
  <c r="H4737" i="7"/>
  <c r="K4913" i="7"/>
  <c r="M5038" i="7"/>
  <c r="E270" i="7"/>
  <c r="I269" i="7"/>
  <c r="H376" i="7"/>
  <c r="H375" i="7" s="1"/>
  <c r="H374" i="7" s="1"/>
  <c r="H373" i="7" s="1"/>
  <c r="J413" i="7"/>
  <c r="K634" i="7"/>
  <c r="K633" i="7" s="1"/>
  <c r="I1199" i="7"/>
  <c r="I1198" i="7" s="1"/>
  <c r="M3221" i="7"/>
  <c r="M600" i="7"/>
  <c r="F1393" i="7"/>
  <c r="F1759" i="7"/>
  <c r="F1733" i="7" s="1"/>
  <c r="F1732" i="7" s="1"/>
  <c r="M1835" i="7"/>
  <c r="M1834" i="7" s="1"/>
  <c r="M1794" i="7" s="1"/>
  <c r="J1908" i="7"/>
  <c r="J1907" i="7" s="1"/>
  <c r="J1873" i="7" s="1"/>
  <c r="J1937" i="7"/>
  <c r="J1936" i="7" s="1"/>
  <c r="J1995" i="7"/>
  <c r="E1996" i="7"/>
  <c r="I2003" i="7"/>
  <c r="I1869" i="7" s="1"/>
  <c r="H2078" i="7"/>
  <c r="G4854" i="7"/>
  <c r="E2116" i="7"/>
  <c r="G703" i="7"/>
  <c r="E703" i="7" s="1"/>
  <c r="F2239" i="7"/>
  <c r="G2262" i="7"/>
  <c r="M2717" i="7"/>
  <c r="M2691" i="7" s="1"/>
  <c r="M2690" i="7" s="1"/>
  <c r="M2689" i="7" s="1"/>
  <c r="H2788" i="7"/>
  <c r="H2750" i="7" s="1"/>
  <c r="I2907" i="7"/>
  <c r="E2908" i="7"/>
  <c r="H3088" i="7"/>
  <c r="H3087" i="7" s="1"/>
  <c r="E3142" i="7"/>
  <c r="M2826" i="7"/>
  <c r="M3281" i="7"/>
  <c r="M3217" i="7" s="1"/>
  <c r="M3337" i="7"/>
  <c r="K2842" i="7"/>
  <c r="K3481" i="7"/>
  <c r="K3480" i="7" s="1"/>
  <c r="I4404" i="7"/>
  <c r="L4926" i="7"/>
  <c r="L4925" i="7" s="1"/>
  <c r="L4913" i="7" s="1"/>
  <c r="G5076" i="7"/>
  <c r="G5143" i="7"/>
  <c r="E5144" i="7"/>
  <c r="K413" i="7"/>
  <c r="K412" i="7" s="1"/>
  <c r="K404" i="7" s="1"/>
  <c r="F466" i="7"/>
  <c r="F465" i="7" s="1"/>
  <c r="F464" i="7" s="1"/>
  <c r="F463" i="7" s="1"/>
  <c r="G665" i="7"/>
  <c r="F1034" i="7"/>
  <c r="J1199" i="7"/>
  <c r="J1198" i="7" s="1"/>
  <c r="E1759" i="7"/>
  <c r="J1984" i="7"/>
  <c r="E2034" i="7"/>
  <c r="K2078" i="7"/>
  <c r="E2180" i="7"/>
  <c r="G2239" i="7"/>
  <c r="E2694" i="7"/>
  <c r="J2691" i="7"/>
  <c r="J2690" i="7" s="1"/>
  <c r="J2689" i="7" s="1"/>
  <c r="E3009" i="7"/>
  <c r="I3088" i="7"/>
  <c r="I3087" i="7" s="1"/>
  <c r="G3327" i="7"/>
  <c r="E3327" i="7" s="1"/>
  <c r="M3285" i="7"/>
  <c r="E3373" i="7"/>
  <c r="M3644" i="7"/>
  <c r="M3643" i="7" s="1"/>
  <c r="M3712" i="7"/>
  <c r="M3642" i="7" s="1"/>
  <c r="M3641" i="7" s="1"/>
  <c r="I3804" i="7"/>
  <c r="I3803" i="7" s="1"/>
  <c r="I4139" i="7"/>
  <c r="J4201" i="7"/>
  <c r="J4200" i="7" s="1"/>
  <c r="J4199" i="7" s="1"/>
  <c r="E4202" i="7"/>
  <c r="L4259" i="7"/>
  <c r="J4404" i="7"/>
  <c r="K4566" i="7"/>
  <c r="K4565" i="7" s="1"/>
  <c r="K4564" i="7" s="1"/>
  <c r="H4703" i="7"/>
  <c r="H4702" i="7" s="1"/>
  <c r="H4721" i="7" s="1"/>
  <c r="H4720" i="7" s="1"/>
  <c r="H4661" i="7" s="1"/>
  <c r="G4796" i="7"/>
  <c r="E4796" i="7" s="1"/>
  <c r="F5038" i="7"/>
  <c r="E5113" i="7"/>
  <c r="K21" i="7"/>
  <c r="K17" i="7" s="1"/>
  <c r="K16" i="7" s="1"/>
  <c r="K15" i="7" s="1"/>
  <c r="M275" i="7"/>
  <c r="G466" i="7"/>
  <c r="K510" i="7"/>
  <c r="K508" i="7" s="1"/>
  <c r="L652" i="7"/>
  <c r="E1018" i="7"/>
  <c r="I1017" i="7"/>
  <c r="E1045" i="7"/>
  <c r="K1199" i="7"/>
  <c r="K1198" i="7" s="1"/>
  <c r="H1733" i="7"/>
  <c r="E1772" i="7"/>
  <c r="K1985" i="7"/>
  <c r="K1984" i="7" s="1"/>
  <c r="K1936" i="7" s="1"/>
  <c r="E2073" i="7"/>
  <c r="K2691" i="7"/>
  <c r="K2690" i="7" s="1"/>
  <c r="K2689" i="7" s="1"/>
  <c r="J2750" i="7"/>
  <c r="J2932" i="7"/>
  <c r="J3088" i="7"/>
  <c r="J3087" i="7" s="1"/>
  <c r="G3102" i="7"/>
  <c r="H2868" i="7"/>
  <c r="H3327" i="7"/>
  <c r="J3607" i="7"/>
  <c r="E3646" i="7"/>
  <c r="G3767" i="7"/>
  <c r="E3767" i="7" s="1"/>
  <c r="E3768" i="7"/>
  <c r="E3940" i="7"/>
  <c r="E3964" i="7"/>
  <c r="G3963" i="7"/>
  <c r="E3963" i="7" s="1"/>
  <c r="M4259" i="7"/>
  <c r="M4221" i="7" s="1"/>
  <c r="E4576" i="7"/>
  <c r="G5016" i="7"/>
  <c r="E5017" i="7"/>
  <c r="I5144" i="7"/>
  <c r="I5143" i="7" s="1"/>
  <c r="I5142" i="7" s="1"/>
  <c r="I5141" i="7" s="1"/>
  <c r="G127" i="7"/>
  <c r="M329" i="7"/>
  <c r="M328" i="7" s="1"/>
  <c r="J422" i="7"/>
  <c r="H458" i="7"/>
  <c r="E458" i="7" s="1"/>
  <c r="E459" i="7"/>
  <c r="E473" i="7"/>
  <c r="L510" i="7"/>
  <c r="L508" i="7" s="1"/>
  <c r="L791" i="7"/>
  <c r="L856" i="7" s="1"/>
  <c r="L855" i="7" s="1"/>
  <c r="L726" i="7" s="1"/>
  <c r="F1606" i="7"/>
  <c r="F1605" i="7" s="1"/>
  <c r="I1733" i="7"/>
  <c r="E1807" i="7"/>
  <c r="L1985" i="7"/>
  <c r="L1984" i="7" s="1"/>
  <c r="E2033" i="7"/>
  <c r="E2048" i="7"/>
  <c r="E2310" i="7"/>
  <c r="E2365" i="7"/>
  <c r="L2646" i="7"/>
  <c r="K2750" i="7"/>
  <c r="H2884" i="7"/>
  <c r="M2959" i="7"/>
  <c r="G3268" i="7"/>
  <c r="E3268" i="7" s="1"/>
  <c r="G3564" i="7"/>
  <c r="F3937" i="7"/>
  <c r="F3936" i="7" s="1"/>
  <c r="E4261" i="7"/>
  <c r="H5015" i="7"/>
  <c r="G45" i="7"/>
  <c r="J127" i="7"/>
  <c r="J126" i="7" s="1"/>
  <c r="E207" i="7"/>
  <c r="M267" i="7"/>
  <c r="M266" i="7" s="1"/>
  <c r="M265" i="7" s="1"/>
  <c r="E604" i="7"/>
  <c r="E618" i="7"/>
  <c r="M792" i="7"/>
  <c r="M791" i="7"/>
  <c r="I1034" i="7"/>
  <c r="E1185" i="7"/>
  <c r="E1405" i="7"/>
  <c r="E1502" i="7"/>
  <c r="J1569" i="7"/>
  <c r="E1609" i="7"/>
  <c r="J1733" i="7"/>
  <c r="H1747" i="7"/>
  <c r="E1747" i="7" s="1"/>
  <c r="L4777" i="7"/>
  <c r="L702" i="7"/>
  <c r="E2004" i="7"/>
  <c r="H2535" i="7"/>
  <c r="H2534" i="7" s="1"/>
  <c r="E2705" i="7"/>
  <c r="L3008" i="7"/>
  <c r="L2879" i="7" s="1"/>
  <c r="K3221" i="7"/>
  <c r="E3246" i="7"/>
  <c r="K4096" i="7"/>
  <c r="M4136" i="7"/>
  <c r="M4201" i="7"/>
  <c r="M4200" i="7" s="1"/>
  <c r="M4199" i="7" s="1"/>
  <c r="F4260" i="7"/>
  <c r="F4259" i="7" s="1"/>
  <c r="G4444" i="7"/>
  <c r="E4445" i="7"/>
  <c r="E4539" i="7"/>
  <c r="E4585" i="7"/>
  <c r="G4709" i="7"/>
  <c r="E4709" i="7" s="1"/>
  <c r="J4132" i="7"/>
  <c r="E4784" i="7"/>
  <c r="E4790" i="7"/>
  <c r="E4851" i="7"/>
  <c r="E4969" i="7"/>
  <c r="I5015" i="7"/>
  <c r="K5143" i="7"/>
  <c r="K5142" i="7" s="1"/>
  <c r="K5141" i="7" s="1"/>
  <c r="K1733" i="7"/>
  <c r="H3602" i="7"/>
  <c r="H1908" i="7"/>
  <c r="H1907" i="7" s="1"/>
  <c r="E2003" i="7"/>
  <c r="K2159" i="7"/>
  <c r="H3114" i="7"/>
  <c r="E3114" i="7" s="1"/>
  <c r="E3117" i="7"/>
  <c r="E3342" i="7"/>
  <c r="G3337" i="7"/>
  <c r="E3337" i="7" s="1"/>
  <c r="G4259" i="7"/>
  <c r="E4259" i="7" s="1"/>
  <c r="E4260" i="7"/>
  <c r="E4705" i="7"/>
  <c r="G4704" i="7"/>
  <c r="L5156" i="7"/>
  <c r="L4149" i="7"/>
  <c r="L4148" i="7" s="1"/>
  <c r="K466" i="7"/>
  <c r="K465" i="7" s="1"/>
  <c r="K464" i="7" s="1"/>
  <c r="K463" i="7" s="1"/>
  <c r="H1461" i="7"/>
  <c r="H1341" i="7" s="1"/>
  <c r="I1606" i="7"/>
  <c r="K1665" i="7"/>
  <c r="G4778" i="7"/>
  <c r="E1977" i="7"/>
  <c r="G1976" i="7"/>
  <c r="E2135" i="7"/>
  <c r="L2160" i="7"/>
  <c r="L2148" i="7" s="1"/>
  <c r="L2159" i="7"/>
  <c r="L2147" i="7" s="1"/>
  <c r="I2186" i="7"/>
  <c r="I2305" i="7"/>
  <c r="F3219" i="7"/>
  <c r="F3218" i="7" s="1"/>
  <c r="L3327" i="7"/>
  <c r="L2868" i="7"/>
  <c r="F4913" i="7"/>
  <c r="F4914" i="7"/>
  <c r="H5125" i="7"/>
  <c r="H5100" i="7" s="1"/>
  <c r="H5160" i="7" s="1"/>
  <c r="H5159" i="7" s="1"/>
  <c r="H5099" i="7" s="1"/>
  <c r="H4124" i="7"/>
  <c r="M4149" i="7"/>
  <c r="M4148" i="7" s="1"/>
  <c r="M5156" i="7"/>
  <c r="E17" i="7"/>
  <c r="L466" i="7"/>
  <c r="L465" i="7" s="1"/>
  <c r="I652" i="7"/>
  <c r="I858" i="7"/>
  <c r="K1468" i="7"/>
  <c r="K1466" i="7" s="1"/>
  <c r="K1467" i="7"/>
  <c r="J1606" i="7"/>
  <c r="M1733" i="7"/>
  <c r="J2862" i="7"/>
  <c r="J2186" i="7"/>
  <c r="J2305" i="7"/>
  <c r="L2884" i="7"/>
  <c r="E2975" i="7"/>
  <c r="G2974" i="7"/>
  <c r="G3022" i="7"/>
  <c r="G2841" i="7"/>
  <c r="G3219" i="7"/>
  <c r="M3327" i="7"/>
  <c r="M2868" i="7"/>
  <c r="K3712" i="7"/>
  <c r="K3644" i="7"/>
  <c r="K3643" i="7" s="1"/>
  <c r="L4007" i="7"/>
  <c r="L4006" i="7" s="1"/>
  <c r="K4817" i="7"/>
  <c r="K4886" i="7"/>
  <c r="I5169" i="7"/>
  <c r="E5170" i="7"/>
  <c r="H505" i="7"/>
  <c r="E505" i="7" s="1"/>
  <c r="E166" i="7"/>
  <c r="G887" i="7"/>
  <c r="E887" i="7" s="1"/>
  <c r="E888" i="7"/>
  <c r="J1461" i="7"/>
  <c r="J1341" i="7" s="1"/>
  <c r="K1606" i="7"/>
  <c r="M1665" i="7"/>
  <c r="E1990" i="7"/>
  <c r="G1986" i="7"/>
  <c r="G4791" i="7"/>
  <c r="K2014" i="7"/>
  <c r="L2078" i="7"/>
  <c r="E2251" i="7"/>
  <c r="H2974" i="7"/>
  <c r="H2973" i="7" s="1"/>
  <c r="H2959" i="7" s="1"/>
  <c r="H3022" i="7"/>
  <c r="H2841" i="7"/>
  <c r="H3215" i="7"/>
  <c r="E3157" i="7"/>
  <c r="H3155" i="7"/>
  <c r="H3154" i="7" s="1"/>
  <c r="E3187" i="7"/>
  <c r="H3219" i="7"/>
  <c r="H3218" i="7" s="1"/>
  <c r="E3727" i="7"/>
  <c r="G3714" i="7"/>
  <c r="E3714" i="7" s="1"/>
  <c r="J3804" i="7"/>
  <c r="J3803" i="7" s="1"/>
  <c r="E3803" i="7" s="1"/>
  <c r="E4906" i="7"/>
  <c r="G4884" i="7"/>
  <c r="E4884" i="7" s="1"/>
  <c r="H501" i="7"/>
  <c r="L559" i="7"/>
  <c r="L514" i="7" s="1"/>
  <c r="K709" i="7"/>
  <c r="K708" i="7" s="1"/>
  <c r="K707" i="7" s="1"/>
  <c r="L1341" i="7"/>
  <c r="M1606" i="7"/>
  <c r="H2250" i="7"/>
  <c r="H2188" i="7" s="1"/>
  <c r="E2300" i="7"/>
  <c r="G2299" i="7"/>
  <c r="E2299" i="7" s="1"/>
  <c r="E2330" i="7"/>
  <c r="G2329" i="7"/>
  <c r="G2867" i="7"/>
  <c r="H2893" i="7"/>
  <c r="H2892" i="7" s="1"/>
  <c r="H2955" i="7" s="1"/>
  <c r="H2954" i="7" s="1"/>
  <c r="H2891" i="7" s="1"/>
  <c r="H2826" i="7"/>
  <c r="I3022" i="7"/>
  <c r="I2841" i="7"/>
  <c r="E3059" i="7"/>
  <c r="M3476" i="7"/>
  <c r="M3363" i="7" s="1"/>
  <c r="L4444" i="7"/>
  <c r="L4443" i="7" s="1"/>
  <c r="L4442" i="7" s="1"/>
  <c r="L4460" i="7" s="1"/>
  <c r="L4403" i="7" s="1"/>
  <c r="G5138" i="7"/>
  <c r="E5138" i="7" s="1"/>
  <c r="E5139" i="7"/>
  <c r="K5168" i="7"/>
  <c r="G271" i="7"/>
  <c r="I501" i="7"/>
  <c r="I466" i="7" s="1"/>
  <c r="I465" i="7" s="1"/>
  <c r="I464" i="7" s="1"/>
  <c r="I463" i="7" s="1"/>
  <c r="H861" i="7"/>
  <c r="H860" i="7" s="1"/>
  <c r="H859" i="7" s="1"/>
  <c r="K858" i="7"/>
  <c r="J1045" i="7"/>
  <c r="E1046" i="7"/>
  <c r="E1239" i="7"/>
  <c r="G1238" i="7"/>
  <c r="E1238" i="7" s="1"/>
  <c r="F2190" i="7"/>
  <c r="F2189" i="7" s="1"/>
  <c r="I2250" i="7"/>
  <c r="E2611" i="7"/>
  <c r="G2610" i="7"/>
  <c r="E2610" i="7" s="1"/>
  <c r="J2673" i="7"/>
  <c r="J2662" i="7" s="1"/>
  <c r="J2620" i="7" s="1"/>
  <c r="E2674" i="7"/>
  <c r="I2826" i="7"/>
  <c r="J2841" i="7"/>
  <c r="J2974" i="7"/>
  <c r="J2973" i="7" s="1"/>
  <c r="J3022" i="7"/>
  <c r="E3321" i="7"/>
  <c r="G3320" i="7"/>
  <c r="E3320" i="7" s="1"/>
  <c r="L2848" i="7"/>
  <c r="L3478" i="7"/>
  <c r="E4149" i="7"/>
  <c r="G4148" i="7"/>
  <c r="E4148" i="7" s="1"/>
  <c r="F4817" i="7"/>
  <c r="M709" i="7"/>
  <c r="M708" i="7" s="1"/>
  <c r="M707" i="7" s="1"/>
  <c r="M662" i="7" s="1"/>
  <c r="I861" i="7"/>
  <c r="I860" i="7" s="1"/>
  <c r="I859" i="7" s="1"/>
  <c r="L858" i="7"/>
  <c r="F1469" i="7"/>
  <c r="F1468" i="7" s="1"/>
  <c r="H1666" i="7"/>
  <c r="G1852" i="7"/>
  <c r="H2015" i="7"/>
  <c r="H2014" i="7" s="1"/>
  <c r="J2250" i="7"/>
  <c r="G2561" i="7"/>
  <c r="K2868" i="7"/>
  <c r="J2826" i="7"/>
  <c r="H2873" i="7"/>
  <c r="H2932" i="7"/>
  <c r="K2841" i="7"/>
  <c r="K2974" i="7"/>
  <c r="K2973" i="7" s="1"/>
  <c r="K2959" i="7" s="1"/>
  <c r="K2958" i="7" s="1"/>
  <c r="K3022" i="7"/>
  <c r="G3053" i="7"/>
  <c r="K3155" i="7"/>
  <c r="K3154" i="7" s="1"/>
  <c r="H3287" i="7"/>
  <c r="H3286" i="7" s="1"/>
  <c r="H3357" i="7" s="1"/>
  <c r="H3356" i="7" s="1"/>
  <c r="H3285" i="7" s="1"/>
  <c r="J3561" i="7"/>
  <c r="E3561" i="7" s="1"/>
  <c r="J2871" i="7"/>
  <c r="J3524" i="7"/>
  <c r="J3485" i="7" s="1"/>
  <c r="J3484" i="7" s="1"/>
  <c r="H3544" i="7"/>
  <c r="E3544" i="7" s="1"/>
  <c r="E3545" i="7"/>
  <c r="H3641" i="7"/>
  <c r="E3896" i="7"/>
  <c r="E4198" i="7"/>
  <c r="G4132" i="7"/>
  <c r="G4564" i="7"/>
  <c r="E5191" i="7"/>
  <c r="G5181" i="7"/>
  <c r="L17" i="7"/>
  <c r="L16" i="7" s="1"/>
  <c r="I271" i="7"/>
  <c r="E844" i="7"/>
  <c r="G838" i="7"/>
  <c r="G4748" i="7"/>
  <c r="G1939" i="7"/>
  <c r="E2229" i="7"/>
  <c r="G642" i="7"/>
  <c r="K2250" i="7"/>
  <c r="E2424" i="7"/>
  <c r="H2423" i="7"/>
  <c r="E2423" i="7" s="1"/>
  <c r="E2470" i="7"/>
  <c r="G2469" i="7"/>
  <c r="K2826" i="7"/>
  <c r="I2932" i="7"/>
  <c r="E2932" i="7" s="1"/>
  <c r="I2873" i="7"/>
  <c r="I2867" i="7" s="1"/>
  <c r="J2959" i="7"/>
  <c r="J2958" i="7" s="1"/>
  <c r="E2967" i="7"/>
  <c r="L3022" i="7"/>
  <c r="L2841" i="7"/>
  <c r="L3155" i="7"/>
  <c r="L3154" i="7" s="1"/>
  <c r="I3287" i="7"/>
  <c r="I3286" i="7" s="1"/>
  <c r="I3357" i="7" s="1"/>
  <c r="I3356" i="7" s="1"/>
  <c r="K3561" i="7"/>
  <c r="K3483" i="7" s="1"/>
  <c r="K2871" i="7"/>
  <c r="K3589" i="7"/>
  <c r="E3818" i="7"/>
  <c r="I4137" i="7"/>
  <c r="G4600" i="7"/>
  <c r="G756" i="7"/>
  <c r="E756" i="7" s="1"/>
  <c r="E1039" i="7"/>
  <c r="G1034" i="7"/>
  <c r="F1082" i="7"/>
  <c r="F1442" i="7"/>
  <c r="F1441" i="7" s="1"/>
  <c r="F1403" i="7" s="1"/>
  <c r="H1469" i="7"/>
  <c r="J2015" i="7"/>
  <c r="J2014" i="7" s="1"/>
  <c r="I2190" i="7"/>
  <c r="M3022" i="7"/>
  <c r="M2841" i="7"/>
  <c r="K3215" i="7"/>
  <c r="K3153" i="7" s="1"/>
  <c r="G2849" i="7"/>
  <c r="G3477" i="7"/>
  <c r="L3589" i="7"/>
  <c r="E3762" i="7"/>
  <c r="I3761" i="7"/>
  <c r="I3735" i="7" s="1"/>
  <c r="I3734" i="7" s="1"/>
  <c r="E4113" i="7"/>
  <c r="G4112" i="7"/>
  <c r="J4280" i="7"/>
  <c r="J4220" i="7" s="1"/>
  <c r="E4232" i="7"/>
  <c r="J4223" i="7"/>
  <c r="J4222" i="7" s="1"/>
  <c r="J4221" i="7" s="1"/>
  <c r="E4354" i="7"/>
  <c r="L861" i="7"/>
  <c r="L860" i="7" s="1"/>
  <c r="J958" i="7"/>
  <c r="J920" i="7" s="1"/>
  <c r="G1442" i="7"/>
  <c r="I1469" i="7"/>
  <c r="J2190" i="7"/>
  <c r="L2663" i="7"/>
  <c r="L2662" i="7" s="1"/>
  <c r="L2620" i="7" s="1"/>
  <c r="K2873" i="7"/>
  <c r="K2932" i="7"/>
  <c r="E3031" i="7"/>
  <c r="I2829" i="7"/>
  <c r="L3215" i="7"/>
  <c r="L3153" i="7" s="1"/>
  <c r="K3287" i="7"/>
  <c r="K3286" i="7" s="1"/>
  <c r="K3357" i="7" s="1"/>
  <c r="K3356" i="7" s="1"/>
  <c r="K3285" i="7" s="1"/>
  <c r="K3478" i="7"/>
  <c r="K3476" i="7" s="1"/>
  <c r="M3561" i="7"/>
  <c r="M3483" i="7" s="1"/>
  <c r="M2871" i="7"/>
  <c r="G3870" i="7"/>
  <c r="H4113" i="7"/>
  <c r="E4446" i="7"/>
  <c r="J4137" i="7"/>
  <c r="J4135" i="7" s="1"/>
  <c r="J4134" i="7" s="1"/>
  <c r="J4133" i="7" s="1"/>
  <c r="G4750" i="7"/>
  <c r="E4750" i="7" s="1"/>
  <c r="E4751" i="7"/>
  <c r="L4128" i="7"/>
  <c r="E4908" i="7"/>
  <c r="G4951" i="7"/>
  <c r="G4913" i="7" s="1"/>
  <c r="E392" i="7"/>
  <c r="H652" i="7"/>
  <c r="M861" i="7"/>
  <c r="M860" i="7" s="1"/>
  <c r="M859" i="7" s="1"/>
  <c r="L920" i="7"/>
  <c r="K958" i="7"/>
  <c r="K920" i="7" s="1"/>
  <c r="H985" i="7"/>
  <c r="H984" i="7" s="1"/>
  <c r="E988" i="7"/>
  <c r="J1321" i="7"/>
  <c r="J1283" i="7" s="1"/>
  <c r="J1339" i="7" s="1"/>
  <c r="J1221" i="7" s="1"/>
  <c r="G1542" i="7"/>
  <c r="E1543" i="7"/>
  <c r="L1888" i="7"/>
  <c r="L1887" i="7" s="1"/>
  <c r="E1927" i="7"/>
  <c r="H1926" i="7"/>
  <c r="L2610" i="7"/>
  <c r="M2663" i="7"/>
  <c r="M2662" i="7" s="1"/>
  <c r="M2828" i="7"/>
  <c r="G2925" i="7"/>
  <c r="E2925" i="7" s="1"/>
  <c r="E2926" i="7"/>
  <c r="L2873" i="7"/>
  <c r="L2932" i="7"/>
  <c r="J3030" i="7"/>
  <c r="J2829" i="7"/>
  <c r="J2828" i="7" s="1"/>
  <c r="F3155" i="7"/>
  <c r="F3154" i="7" s="1"/>
  <c r="M3215" i="7"/>
  <c r="M3153" i="7" s="1"/>
  <c r="L3287" i="7"/>
  <c r="L3286" i="7" s="1"/>
  <c r="L3357" i="7" s="1"/>
  <c r="L3356" i="7" s="1"/>
  <c r="L3285" i="7" s="1"/>
  <c r="I3477" i="7"/>
  <c r="I2849" i="7"/>
  <c r="E3470" i="7"/>
  <c r="G3469" i="7"/>
  <c r="E3469" i="7" s="1"/>
  <c r="L2888" i="7"/>
  <c r="L2887" i="7" s="1"/>
  <c r="L3544" i="7"/>
  <c r="H3870" i="7"/>
  <c r="H3869" i="7" s="1"/>
  <c r="L4112" i="7"/>
  <c r="K4137" i="7"/>
  <c r="J4952" i="7"/>
  <c r="J4951" i="7" s="1"/>
  <c r="J4913" i="7" s="1"/>
  <c r="M5138" i="7"/>
  <c r="M4126" i="7"/>
  <c r="M4125" i="7" s="1"/>
  <c r="M271" i="7"/>
  <c r="H405" i="7"/>
  <c r="M920" i="7"/>
  <c r="M1011" i="7"/>
  <c r="L1283" i="7"/>
  <c r="L1339" i="7" s="1"/>
  <c r="L1221" i="7" s="1"/>
  <c r="I1442" i="7"/>
  <c r="I1441" i="7" s="1"/>
  <c r="I1403" i="7" s="1"/>
  <c r="E2068" i="7"/>
  <c r="M2610" i="7"/>
  <c r="K3088" i="7"/>
  <c r="K3087" i="7" s="1"/>
  <c r="J3477" i="7"/>
  <c r="J3476" i="7" s="1"/>
  <c r="J2849" i="7"/>
  <c r="G3716" i="7"/>
  <c r="I3870" i="7"/>
  <c r="I3869" i="7" s="1"/>
  <c r="E4324" i="7"/>
  <c r="J4564" i="7"/>
  <c r="I4662" i="7"/>
  <c r="L4973" i="7"/>
  <c r="L4969" i="7" s="1"/>
  <c r="L4912" i="7" s="1"/>
  <c r="E5218" i="7"/>
  <c r="H5217" i="7"/>
  <c r="H5206" i="7" s="1"/>
  <c r="H5168" i="7" s="1"/>
  <c r="F78" i="7"/>
  <c r="F66" i="7" s="1"/>
  <c r="G104" i="7"/>
  <c r="G450" i="7"/>
  <c r="J198" i="7"/>
  <c r="E199" i="7"/>
  <c r="H329" i="7"/>
  <c r="H328" i="7" s="1"/>
  <c r="I405" i="7"/>
  <c r="H422" i="7"/>
  <c r="E1845" i="7"/>
  <c r="G2051" i="7"/>
  <c r="E2051" i="7" s="1"/>
  <c r="E2052" i="7"/>
  <c r="E2216" i="7"/>
  <c r="E2414" i="7"/>
  <c r="H2413" i="7"/>
  <c r="G2664" i="7"/>
  <c r="G710" i="7"/>
  <c r="H3607" i="7"/>
  <c r="H2878" i="7"/>
  <c r="H3716" i="7"/>
  <c r="H3715" i="7" s="1"/>
  <c r="M3761" i="7"/>
  <c r="M3735" i="7" s="1"/>
  <c r="M3734" i="7" s="1"/>
  <c r="J3870" i="7"/>
  <c r="J3869" i="7" s="1"/>
  <c r="H4142" i="7"/>
  <c r="J4664" i="7"/>
  <c r="J4663" i="7" s="1"/>
  <c r="J4662" i="7" s="1"/>
  <c r="I4126" i="7"/>
  <c r="J17" i="7"/>
  <c r="L127" i="7"/>
  <c r="L126" i="7" s="1"/>
  <c r="L125" i="7" s="1"/>
  <c r="L124" i="7" s="1"/>
  <c r="I422" i="7"/>
  <c r="M559" i="7"/>
  <c r="F730" i="7"/>
  <c r="F729" i="7" s="1"/>
  <c r="K985" i="7"/>
  <c r="K984" i="7" s="1"/>
  <c r="G1332" i="7"/>
  <c r="E1332" i="7" s="1"/>
  <c r="E1333" i="7"/>
  <c r="G1483" i="7"/>
  <c r="E1484" i="7"/>
  <c r="J1704" i="7"/>
  <c r="H1851" i="7"/>
  <c r="H1873" i="7"/>
  <c r="G2008" i="7"/>
  <c r="I2413" i="7"/>
  <c r="I2412" i="7" s="1"/>
  <c r="H2561" i="7"/>
  <c r="E2575" i="7"/>
  <c r="J701" i="7"/>
  <c r="J689" i="7" s="1"/>
  <c r="J5137" i="7"/>
  <c r="E2658" i="7"/>
  <c r="E2854" i="7"/>
  <c r="G2853" i="7"/>
  <c r="E2853" i="7" s="1"/>
  <c r="F2919" i="7"/>
  <c r="F2893" i="7" s="1"/>
  <c r="F2892" i="7" s="1"/>
  <c r="E3137" i="7"/>
  <c r="L3476" i="7"/>
  <c r="L3363" i="7" s="1"/>
  <c r="K3458" i="7"/>
  <c r="G3568" i="7"/>
  <c r="I2878" i="7"/>
  <c r="I3607" i="7"/>
  <c r="K4664" i="7"/>
  <c r="K4663" i="7" s="1"/>
  <c r="K4662" i="7" s="1"/>
  <c r="G4782" i="7"/>
  <c r="J4787" i="7"/>
  <c r="J4786" i="7" s="1"/>
  <c r="J4785" i="7" s="1"/>
  <c r="H169" i="7"/>
  <c r="L198" i="7"/>
  <c r="F267" i="7"/>
  <c r="F266" i="7" s="1"/>
  <c r="E341" i="7"/>
  <c r="H665" i="7"/>
  <c r="H664" i="7" s="1"/>
  <c r="E666" i="7"/>
  <c r="G730" i="7"/>
  <c r="F959" i="7"/>
  <c r="F958" i="7" s="1"/>
  <c r="F920" i="7" s="1"/>
  <c r="L985" i="7"/>
  <c r="L984" i="7" s="1"/>
  <c r="L1926" i="7"/>
  <c r="E2139" i="7"/>
  <c r="J2413" i="7"/>
  <c r="J2412" i="7" s="1"/>
  <c r="K2561" i="7"/>
  <c r="K5137" i="7"/>
  <c r="K701" i="7"/>
  <c r="H2853" i="7"/>
  <c r="G2919" i="7"/>
  <c r="E2919" i="7" s="1"/>
  <c r="G2869" i="7"/>
  <c r="E2869" i="7" s="1"/>
  <c r="E3260" i="7"/>
  <c r="F3641" i="7"/>
  <c r="K4192" i="7"/>
  <c r="K4153" i="7" s="1"/>
  <c r="K4218" i="7" s="1"/>
  <c r="K4217" i="7" s="1"/>
  <c r="K4152" i="7" s="1"/>
  <c r="K4127" i="7"/>
  <c r="K4125" i="7" s="1"/>
  <c r="F4402" i="7"/>
  <c r="I4655" i="7"/>
  <c r="I4654" i="7" s="1"/>
  <c r="I4597" i="7" s="1"/>
  <c r="L4664" i="7"/>
  <c r="L4663" i="7" s="1"/>
  <c r="L4662" i="7" s="1"/>
  <c r="H4952" i="7"/>
  <c r="E4953" i="7"/>
  <c r="E5153" i="7"/>
  <c r="G5152" i="7"/>
  <c r="E5152" i="7" s="1"/>
  <c r="M198" i="7"/>
  <c r="E276" i="7"/>
  <c r="G275" i="7"/>
  <c r="K422" i="7"/>
  <c r="F601" i="7"/>
  <c r="G674" i="7"/>
  <c r="E674" i="7" s="1"/>
  <c r="J677" i="7"/>
  <c r="J676" i="7" s="1"/>
  <c r="H730" i="7"/>
  <c r="G959" i="7"/>
  <c r="M985" i="7"/>
  <c r="M984" i="7" s="1"/>
  <c r="M1926" i="7"/>
  <c r="G1949" i="7"/>
  <c r="E1949" i="7" s="1"/>
  <c r="E1950" i="7"/>
  <c r="L5125" i="7"/>
  <c r="L4124" i="7"/>
  <c r="E3015" i="7"/>
  <c r="H2886" i="7"/>
  <c r="E3121" i="7"/>
  <c r="G3120" i="7"/>
  <c r="E3120" i="7" s="1"/>
  <c r="E3314" i="7"/>
  <c r="E3460" i="7"/>
  <c r="G3459" i="7"/>
  <c r="F3511" i="7"/>
  <c r="F3485" i="7" s="1"/>
  <c r="F3484" i="7" s="1"/>
  <c r="K2878" i="7"/>
  <c r="E3707" i="7"/>
  <c r="G3642" i="7"/>
  <c r="E3764" i="7"/>
  <c r="G3761" i="7"/>
  <c r="M3870" i="7"/>
  <c r="M3869" i="7" s="1"/>
  <c r="L4323" i="7"/>
  <c r="E4416" i="7"/>
  <c r="E4566" i="7"/>
  <c r="H4636" i="7"/>
  <c r="K4842" i="7"/>
  <c r="K4878" i="7" s="1"/>
  <c r="K4877" i="7" s="1"/>
  <c r="M17" i="7"/>
  <c r="M16" i="7" s="1"/>
  <c r="F406" i="7"/>
  <c r="F403" i="7"/>
  <c r="G413" i="7"/>
  <c r="L422" i="7"/>
  <c r="H640" i="7"/>
  <c r="I730" i="7"/>
  <c r="E804" i="7"/>
  <c r="H959" i="7"/>
  <c r="H958" i="7" s="1"/>
  <c r="H920" i="7" s="1"/>
  <c r="J1469" i="7"/>
  <c r="L1606" i="7"/>
  <c r="G1724" i="7"/>
  <c r="G3388" i="7"/>
  <c r="G1621" i="7"/>
  <c r="G621" i="7"/>
  <c r="E621" i="7" s="1"/>
  <c r="E1669" i="7"/>
  <c r="I1723" i="7"/>
  <c r="I1668" i="7"/>
  <c r="I4601" i="7"/>
  <c r="E1766" i="7"/>
  <c r="G1765" i="7"/>
  <c r="K1873" i="7"/>
  <c r="E2031" i="7"/>
  <c r="M5137" i="7"/>
  <c r="M2646" i="7"/>
  <c r="K2853" i="7"/>
  <c r="H2888" i="7"/>
  <c r="I3013" i="7"/>
  <c r="I3023" i="7" s="1"/>
  <c r="I2886" i="7"/>
  <c r="I2884" i="7" s="1"/>
  <c r="G3155" i="7"/>
  <c r="G3511" i="7"/>
  <c r="E3511" i="7" s="1"/>
  <c r="E3548" i="7"/>
  <c r="H3547" i="7"/>
  <c r="H3483" i="7" s="1"/>
  <c r="L2878" i="7"/>
  <c r="L4088" i="7"/>
  <c r="L4087" i="7" s="1"/>
  <c r="F4135" i="7"/>
  <c r="F4134" i="7" s="1"/>
  <c r="F4133" i="7" s="1"/>
  <c r="F4086" i="7" s="1"/>
  <c r="F4083" i="7" s="1"/>
  <c r="M4127" i="7"/>
  <c r="G4200" i="7"/>
  <c r="E4453" i="7"/>
  <c r="I4636" i="7"/>
  <c r="L4842" i="7"/>
  <c r="L4878" i="7" s="1"/>
  <c r="L4877" i="7" s="1"/>
  <c r="I275" i="7"/>
  <c r="M422" i="7"/>
  <c r="E453" i="7"/>
  <c r="I640" i="7"/>
  <c r="K665" i="7"/>
  <c r="K664" i="7" s="1"/>
  <c r="L677" i="7"/>
  <c r="L676" i="7" s="1"/>
  <c r="J730" i="7"/>
  <c r="K792" i="7"/>
  <c r="J1083" i="7"/>
  <c r="E1084" i="7"/>
  <c r="J1852" i="7"/>
  <c r="J1729" i="7" s="1"/>
  <c r="E1854" i="7"/>
  <c r="M1873" i="7"/>
  <c r="F1936" i="7"/>
  <c r="M2008" i="7"/>
  <c r="M2001" i="7" s="1"/>
  <c r="G2078" i="7"/>
  <c r="J2135" i="7"/>
  <c r="I2160" i="7"/>
  <c r="I2148" i="7" s="1"/>
  <c r="F2437" i="7"/>
  <c r="F2436" i="7" s="1"/>
  <c r="L2561" i="7"/>
  <c r="J2848" i="7"/>
  <c r="I2888" i="7"/>
  <c r="I2887" i="7" s="1"/>
  <c r="L2920" i="7"/>
  <c r="L2919" i="7" s="1"/>
  <c r="E3066" i="7"/>
  <c r="G3281" i="7"/>
  <c r="E3549" i="7"/>
  <c r="G3547" i="7"/>
  <c r="I2862" i="7"/>
  <c r="L3804" i="7"/>
  <c r="L3803" i="7" s="1"/>
  <c r="G3945" i="7"/>
  <c r="G3998" i="7" s="1"/>
  <c r="G2836" i="7"/>
  <c r="G4136" i="7"/>
  <c r="E4195" i="7"/>
  <c r="H4200" i="7"/>
  <c r="H4199" i="7" s="1"/>
  <c r="H4153" i="7" s="1"/>
  <c r="H4218" i="7" s="1"/>
  <c r="H4217" i="7" s="1"/>
  <c r="H4152" i="7" s="1"/>
  <c r="E4701" i="7"/>
  <c r="I4128" i="7"/>
  <c r="E4128" i="7" s="1"/>
  <c r="E4843" i="7"/>
  <c r="G4842" i="7"/>
  <c r="E5037" i="7"/>
  <c r="J5207" i="7"/>
  <c r="J275" i="7"/>
  <c r="J271" i="7" s="1"/>
  <c r="G375" i="7"/>
  <c r="J640" i="7"/>
  <c r="L665" i="7"/>
  <c r="L664" i="7" s="1"/>
  <c r="K730" i="7"/>
  <c r="L792" i="7"/>
  <c r="L728" i="7" s="1"/>
  <c r="E869" i="7"/>
  <c r="K1083" i="7"/>
  <c r="K1082" i="7" s="1"/>
  <c r="E1914" i="7"/>
  <c r="E1973" i="7"/>
  <c r="M2561" i="7"/>
  <c r="E2576" i="7"/>
  <c r="F2750" i="7"/>
  <c r="E2951" i="7"/>
  <c r="K2869" i="7"/>
  <c r="K3258" i="7"/>
  <c r="H3358" i="7"/>
  <c r="E3358" i="7" s="1"/>
  <c r="E3488" i="7"/>
  <c r="K3601" i="7"/>
  <c r="K3600" i="7" s="1"/>
  <c r="K2862" i="7"/>
  <c r="K2861" i="7" s="1"/>
  <c r="K2860" i="7" s="1"/>
  <c r="G3626" i="7"/>
  <c r="E3626" i="7" s="1"/>
  <c r="E3627" i="7"/>
  <c r="M3804" i="7"/>
  <c r="M3803" i="7" s="1"/>
  <c r="I4136" i="7"/>
  <c r="G4144" i="7"/>
  <c r="E4144" i="7" s="1"/>
  <c r="E4166" i="7"/>
  <c r="E4234" i="7"/>
  <c r="G4233" i="7"/>
  <c r="E4233" i="7" s="1"/>
  <c r="I4334" i="7"/>
  <c r="E4334" i="7" s="1"/>
  <c r="E4335" i="7"/>
  <c r="K4138" i="7"/>
  <c r="L4781" i="7"/>
  <c r="H4842" i="7"/>
  <c r="I5037" i="7"/>
  <c r="G5125" i="7"/>
  <c r="K4113" i="7"/>
  <c r="K4908" i="7"/>
  <c r="K4906" i="7" s="1"/>
  <c r="K4884" i="7" s="1"/>
  <c r="E4978" i="7"/>
  <c r="E5217" i="7"/>
  <c r="H127" i="7"/>
  <c r="H126" i="7" s="1"/>
  <c r="H125" i="7" s="1"/>
  <c r="H124" i="7" s="1"/>
  <c r="J657" i="7"/>
  <c r="H1655" i="7"/>
  <c r="L1733" i="7"/>
  <c r="J1834" i="7"/>
  <c r="J1794" i="7" s="1"/>
  <c r="K2190" i="7"/>
  <c r="E2948" i="7"/>
  <c r="I2943" i="7"/>
  <c r="E2943" i="7" s="1"/>
  <c r="L3137" i="7"/>
  <c r="K3365" i="7"/>
  <c r="K3364" i="7" s="1"/>
  <c r="J4142" i="7"/>
  <c r="K4444" i="7"/>
  <c r="K4443" i="7" s="1"/>
  <c r="K4442" i="7" s="1"/>
  <c r="F4597" i="7"/>
  <c r="F4524" i="7" s="1"/>
  <c r="G5050" i="7"/>
  <c r="E5050" i="7" s="1"/>
  <c r="E5051" i="7"/>
  <c r="E976" i="7"/>
  <c r="E1104" i="7"/>
  <c r="L1469" i="7"/>
  <c r="I1621" i="7"/>
  <c r="I1620" i="7" s="1"/>
  <c r="F1794" i="7"/>
  <c r="K1834" i="7"/>
  <c r="G1908" i="7"/>
  <c r="G2019" i="7"/>
  <c r="E2091" i="7"/>
  <c r="L2190" i="7"/>
  <c r="F3204" i="7"/>
  <c r="L3365" i="7"/>
  <c r="L3364" i="7" s="1"/>
  <c r="F3458" i="7"/>
  <c r="J3536" i="7"/>
  <c r="G3603" i="7"/>
  <c r="E3743" i="7"/>
  <c r="F4324" i="7"/>
  <c r="F4323" i="7" s="1"/>
  <c r="M4738" i="7"/>
  <c r="F5100" i="7"/>
  <c r="K78" i="7"/>
  <c r="K66" i="7" s="1"/>
  <c r="L413" i="7"/>
  <c r="L412" i="7" s="1"/>
  <c r="L404" i="7" s="1"/>
  <c r="L657" i="7"/>
  <c r="F985" i="7"/>
  <c r="F984" i="7" s="1"/>
  <c r="F982" i="7" s="1"/>
  <c r="F725" i="7" s="1"/>
  <c r="F591" i="7" s="1"/>
  <c r="F1127" i="7"/>
  <c r="F1101" i="7" s="1"/>
  <c r="F1100" i="7" s="1"/>
  <c r="G600" i="7"/>
  <c r="E1346" i="7"/>
  <c r="E1459" i="7"/>
  <c r="M1469" i="7"/>
  <c r="K1465" i="7"/>
  <c r="J1655" i="7"/>
  <c r="H1722" i="7"/>
  <c r="E1846" i="7"/>
  <c r="L2216" i="7"/>
  <c r="J2249" i="7"/>
  <c r="E2427" i="7"/>
  <c r="G2985" i="7"/>
  <c r="E2985" i="7" s="1"/>
  <c r="E2986" i="7"/>
  <c r="E3182" i="7"/>
  <c r="H3603" i="7"/>
  <c r="H2863" i="7" s="1"/>
  <c r="E3920" i="7"/>
  <c r="G1127" i="7"/>
  <c r="J1722" i="7"/>
  <c r="F1835" i="7"/>
  <c r="F1834" i="7" s="1"/>
  <c r="I1908" i="7"/>
  <c r="I1907" i="7" s="1"/>
  <c r="E2120" i="7"/>
  <c r="E2375" i="7"/>
  <c r="H2386" i="7"/>
  <c r="E2386" i="7" s="1"/>
  <c r="E2387" i="7"/>
  <c r="E2494" i="7"/>
  <c r="E2594" i="7"/>
  <c r="I3155" i="7"/>
  <c r="I3154" i="7" s="1"/>
  <c r="G3152" i="7"/>
  <c r="L3536" i="7"/>
  <c r="L3557" i="7"/>
  <c r="L3483" i="7" s="1"/>
  <c r="I3603" i="7"/>
  <c r="G3618" i="7"/>
  <c r="E3618" i="7" s="1"/>
  <c r="E3704" i="7"/>
  <c r="H3919" i="7"/>
  <c r="E3919" i="7" s="1"/>
  <c r="J4597" i="7"/>
  <c r="F4738" i="7"/>
  <c r="E4888" i="7"/>
  <c r="G4887" i="7"/>
  <c r="J501" i="7"/>
  <c r="J466" i="7" s="1"/>
  <c r="J465" i="7" s="1"/>
  <c r="L634" i="7"/>
  <c r="L633" i="7" s="1"/>
  <c r="L709" i="7"/>
  <c r="L708" i="7" s="1"/>
  <c r="L707" i="7" s="1"/>
  <c r="G706" i="7"/>
  <c r="E706" i="7" s="1"/>
  <c r="E1227" i="7"/>
  <c r="G1224" i="7"/>
  <c r="G1393" i="7"/>
  <c r="H3388" i="7"/>
  <c r="H621" i="7"/>
  <c r="H2019" i="7"/>
  <c r="I2135" i="7"/>
  <c r="M2190" i="7"/>
  <c r="I3027" i="7"/>
  <c r="I3026" i="7" s="1"/>
  <c r="I3025" i="7" s="1"/>
  <c r="L3268" i="7"/>
  <c r="M3481" i="7"/>
  <c r="M3480" i="7" s="1"/>
  <c r="M3380" i="7"/>
  <c r="M3379" i="7" s="1"/>
  <c r="M3365" i="7" s="1"/>
  <c r="M3364" i="7" s="1"/>
  <c r="M2842" i="7"/>
  <c r="F3784" i="7"/>
  <c r="J4153" i="7"/>
  <c r="J4218" i="7" s="1"/>
  <c r="J4217" i="7" s="1"/>
  <c r="J4152" i="7" s="1"/>
  <c r="K4223" i="7"/>
  <c r="K4222" i="7" s="1"/>
  <c r="K4221" i="7" s="1"/>
  <c r="K4280" i="7"/>
  <c r="K4220" i="7" s="1"/>
  <c r="H4858" i="7"/>
  <c r="L601" i="7"/>
  <c r="M634" i="7"/>
  <c r="M633" i="7" s="1"/>
  <c r="H1224" i="7"/>
  <c r="H1223" i="7" s="1"/>
  <c r="H1393" i="7"/>
  <c r="I2789" i="7"/>
  <c r="I2788" i="7" s="1"/>
  <c r="I2750" i="7" s="1"/>
  <c r="I2689" i="7" s="1"/>
  <c r="E3014" i="7"/>
  <c r="G2885" i="7"/>
  <c r="M3268" i="7"/>
  <c r="L4223" i="7"/>
  <c r="L4222" i="7" s="1"/>
  <c r="L4280" i="7"/>
  <c r="L4220" i="7" s="1"/>
  <c r="G4285" i="7"/>
  <c r="I4284" i="7"/>
  <c r="I4283" i="7" s="1"/>
  <c r="J4637" i="7"/>
  <c r="E4638" i="7"/>
  <c r="K4787" i="7"/>
  <c r="K4786" i="7" s="1"/>
  <c r="K4785" i="7" s="1"/>
  <c r="I4858" i="7"/>
  <c r="I4857" i="7" s="1"/>
  <c r="I4856" i="7" s="1"/>
  <c r="E5088" i="7"/>
  <c r="G5087" i="7"/>
  <c r="E5087" i="7" s="1"/>
  <c r="M116" i="7"/>
  <c r="M115" i="7" s="1"/>
  <c r="M910" i="7"/>
  <c r="I1224" i="7"/>
  <c r="I1223" i="7" s="1"/>
  <c r="G1322" i="7"/>
  <c r="J1869" i="7"/>
  <c r="F2288" i="7"/>
  <c r="F2249" i="7" s="1"/>
  <c r="M2437" i="7"/>
  <c r="M2436" i="7" s="1"/>
  <c r="M2435" i="7" s="1"/>
  <c r="E2633" i="7"/>
  <c r="H3013" i="7"/>
  <c r="G3217" i="7"/>
  <c r="K3524" i="7"/>
  <c r="K3485" i="7" s="1"/>
  <c r="K3484" i="7" s="1"/>
  <c r="G3951" i="7"/>
  <c r="E3952" i="7"/>
  <c r="G4056" i="7"/>
  <c r="E4056" i="7" s="1"/>
  <c r="M4153" i="7"/>
  <c r="M4218" i="7" s="1"/>
  <c r="M4217" i="7" s="1"/>
  <c r="M4152" i="7" s="1"/>
  <c r="M4151" i="7" s="1"/>
  <c r="H4285" i="7"/>
  <c r="J4284" i="7"/>
  <c r="J4283" i="7" s="1"/>
  <c r="K4381" i="7"/>
  <c r="K4380" i="7" s="1"/>
  <c r="M4137" i="7"/>
  <c r="L4787" i="7"/>
  <c r="L4786" i="7" s="1"/>
  <c r="L4785" i="7" s="1"/>
  <c r="E487" i="7"/>
  <c r="F689" i="7"/>
  <c r="I839" i="7"/>
  <c r="I838" i="7" s="1"/>
  <c r="I837" i="7" s="1"/>
  <c r="I711" i="7"/>
  <c r="E711" i="7" s="1"/>
  <c r="J1393" i="7"/>
  <c r="K621" i="7"/>
  <c r="H2621" i="7"/>
  <c r="G2893" i="7"/>
  <c r="H3217" i="7"/>
  <c r="E3414" i="7"/>
  <c r="L3524" i="7"/>
  <c r="J4130" i="7"/>
  <c r="E4297" i="7"/>
  <c r="K4740" i="7"/>
  <c r="K4739" i="7" s="1"/>
  <c r="K4809" i="7"/>
  <c r="K4737" i="7" s="1"/>
  <c r="H4854" i="7"/>
  <c r="K4858" i="7"/>
  <c r="K4857" i="7" s="1"/>
  <c r="K4856" i="7" s="1"/>
  <c r="K4882" i="7" s="1"/>
  <c r="K4816" i="7" s="1"/>
  <c r="K4815" i="7" s="1"/>
  <c r="G689" i="7"/>
  <c r="F1220" i="7"/>
  <c r="I1322" i="7"/>
  <c r="I1321" i="7" s="1"/>
  <c r="I1283" i="7" s="1"/>
  <c r="I1339" i="7" s="1"/>
  <c r="I1221" i="7" s="1"/>
  <c r="M1370" i="7"/>
  <c r="M1344" i="7" s="1"/>
  <c r="M1343" i="7" s="1"/>
  <c r="M1342" i="7" s="1"/>
  <c r="J3603" i="7"/>
  <c r="J636" i="7"/>
  <c r="E636" i="7" s="1"/>
  <c r="J2078" i="7"/>
  <c r="H2288" i="7"/>
  <c r="H2249" i="7" s="1"/>
  <c r="H2187" i="7" s="1"/>
  <c r="L2463" i="7"/>
  <c r="L2437" i="7" s="1"/>
  <c r="L2436" i="7" s="1"/>
  <c r="L2435" i="7" s="1"/>
  <c r="H2662" i="7"/>
  <c r="H2620" i="7" s="1"/>
  <c r="H2827" i="7"/>
  <c r="M3524" i="7"/>
  <c r="M3485" i="7" s="1"/>
  <c r="M3484" i="7" s="1"/>
  <c r="G4138" i="7"/>
  <c r="J4503" i="7"/>
  <c r="J4502" i="7" s="1"/>
  <c r="J4501" i="7" s="1"/>
  <c r="L4740" i="7"/>
  <c r="L4739" i="7" s="1"/>
  <c r="L4738" i="7" s="1"/>
  <c r="L4809" i="7"/>
  <c r="L4737" i="7" s="1"/>
  <c r="I4854" i="7"/>
  <c r="I4878" i="7" s="1"/>
  <c r="I4877" i="7" s="1"/>
  <c r="L5168" i="7"/>
  <c r="L318" i="7"/>
  <c r="L317" i="7" s="1"/>
  <c r="L316" i="7" s="1"/>
  <c r="G329" i="7"/>
  <c r="J376" i="7"/>
  <c r="J375" i="7" s="1"/>
  <c r="J374" i="7" s="1"/>
  <c r="J373" i="7" s="1"/>
  <c r="E622" i="7"/>
  <c r="G626" i="7"/>
  <c r="K703" i="7"/>
  <c r="E1416" i="7"/>
  <c r="M2249" i="7"/>
  <c r="M2251" i="7"/>
  <c r="M2250" i="7" s="1"/>
  <c r="E2673" i="7"/>
  <c r="G2740" i="7"/>
  <c r="E2740" i="7" s="1"/>
  <c r="E2741" i="7"/>
  <c r="M2789" i="7"/>
  <c r="M2788" i="7" s="1"/>
  <c r="F3027" i="7"/>
  <c r="F3026" i="7" s="1"/>
  <c r="F3025" i="7" s="1"/>
  <c r="F2890" i="7" s="1"/>
  <c r="F2820" i="7" s="1"/>
  <c r="E3528" i="7"/>
  <c r="M4404" i="7"/>
  <c r="H4138" i="7"/>
  <c r="K4503" i="7"/>
  <c r="K4502" i="7" s="1"/>
  <c r="K4501" i="7" s="1"/>
  <c r="K4136" i="7"/>
  <c r="J4854" i="7"/>
  <c r="J4878" i="7" s="1"/>
  <c r="J4877" i="7" s="1"/>
  <c r="I5077" i="7"/>
  <c r="E25" i="7"/>
  <c r="G279" i="7"/>
  <c r="E279" i="7" s="1"/>
  <c r="E280" i="7"/>
  <c r="E345" i="7"/>
  <c r="L703" i="7"/>
  <c r="E738" i="7"/>
  <c r="M4129" i="7"/>
  <c r="L1795" i="7"/>
  <c r="L1794" i="7" s="1"/>
  <c r="M1869" i="7"/>
  <c r="L1873" i="7"/>
  <c r="E3589" i="7"/>
  <c r="L2079" i="7"/>
  <c r="E2850" i="7"/>
  <c r="F3761" i="7"/>
  <c r="F3735" i="7" s="1"/>
  <c r="F3734" i="7" s="1"/>
  <c r="E4034" i="7"/>
  <c r="F4404" i="7"/>
  <c r="I4138" i="7"/>
  <c r="L4502" i="7"/>
  <c r="L4501" i="7" s="1"/>
  <c r="E4860" i="7"/>
  <c r="E4899" i="7"/>
  <c r="J5076" i="7"/>
  <c r="J5038" i="7" s="1"/>
  <c r="H104" i="7"/>
  <c r="H78" i="7" s="1"/>
  <c r="I169" i="7"/>
  <c r="I126" i="7" s="1"/>
  <c r="I125" i="7" s="1"/>
  <c r="I124" i="7" s="1"/>
  <c r="E423" i="7"/>
  <c r="M703" i="7"/>
  <c r="G985" i="7"/>
  <c r="E1209" i="7"/>
  <c r="M2078" i="7"/>
  <c r="M2159" i="7"/>
  <c r="I5137" i="7"/>
  <c r="I2646" i="7"/>
  <c r="E2646" i="7" s="1"/>
  <c r="I701" i="7"/>
  <c r="M3013" i="7"/>
  <c r="I3337" i="7"/>
  <c r="E3338" i="7"/>
  <c r="E3348" i="7"/>
  <c r="I3388" i="7"/>
  <c r="L3712" i="7"/>
  <c r="L3642" i="7" s="1"/>
  <c r="L3641" i="7" s="1"/>
  <c r="E3991" i="7"/>
  <c r="E4021" i="7"/>
  <c r="E4197" i="7"/>
  <c r="G4405" i="7"/>
  <c r="E4406" i="7"/>
  <c r="J4138" i="7"/>
  <c r="E4651" i="7"/>
  <c r="E378" i="7"/>
  <c r="K689" i="7"/>
  <c r="M1393" i="7"/>
  <c r="H1869" i="7"/>
  <c r="I2239" i="7"/>
  <c r="L2826" i="7"/>
  <c r="E3645" i="7"/>
  <c r="E3837" i="7"/>
  <c r="E4194" i="7"/>
  <c r="K4323" i="7"/>
  <c r="G4503" i="7"/>
  <c r="K4704" i="7"/>
  <c r="K4703" i="7" s="1"/>
  <c r="K4702" i="7" s="1"/>
  <c r="K4721" i="7" s="1"/>
  <c r="K4720" i="7" s="1"/>
  <c r="K4661" i="7" s="1"/>
  <c r="M4121" i="7"/>
  <c r="M4842" i="7"/>
  <c r="L248" i="7"/>
  <c r="L564" i="7" s="1"/>
  <c r="E1251" i="7"/>
  <c r="I1851" i="7"/>
  <c r="F1873" i="7"/>
  <c r="F1872" i="7" s="1"/>
  <c r="M3784" i="7"/>
  <c r="L3870" i="7"/>
  <c r="L3869" i="7" s="1"/>
  <c r="E4108" i="7"/>
  <c r="G4142" i="7"/>
  <c r="J4089" i="7"/>
  <c r="J4600" i="7"/>
  <c r="J4599" i="7" s="1"/>
  <c r="J4598" i="7" s="1"/>
  <c r="L4817" i="7"/>
  <c r="L5207" i="7"/>
  <c r="L5206" i="7" s="1"/>
  <c r="I3986" i="7"/>
  <c r="E3986" i="7" s="1"/>
  <c r="L4381" i="7"/>
  <c r="L4380" i="7" s="1"/>
  <c r="H318" i="7"/>
  <c r="H317" i="7" s="1"/>
  <c r="L1570" i="7"/>
  <c r="L1569" i="7" s="1"/>
  <c r="L1529" i="7" s="1"/>
  <c r="L1596" i="7" s="1"/>
  <c r="G2015" i="7"/>
  <c r="E2799" i="7"/>
  <c r="J3245" i="7"/>
  <c r="E3245" i="7" s="1"/>
  <c r="E3277" i="7"/>
  <c r="L4153" i="7"/>
  <c r="L4218" i="7" s="1"/>
  <c r="L4217" i="7" s="1"/>
  <c r="L4152" i="7" s="1"/>
  <c r="L4151" i="7" s="1"/>
  <c r="E4451" i="7"/>
  <c r="E4874" i="7"/>
  <c r="E5112" i="7"/>
  <c r="E394" i="7"/>
  <c r="G781" i="7"/>
  <c r="E781" i="7" s="1"/>
  <c r="E1820" i="7"/>
  <c r="M2315" i="7"/>
  <c r="M2314" i="7" s="1"/>
  <c r="L3485" i="7"/>
  <c r="L3484" i="7" s="1"/>
  <c r="M4130" i="7"/>
  <c r="F4637" i="7"/>
  <c r="F4636" i="7" s="1"/>
  <c r="I4809" i="7"/>
  <c r="I4737" i="7" s="1"/>
  <c r="I4097" i="7"/>
  <c r="E5026" i="7"/>
  <c r="E5150" i="7"/>
  <c r="E5157" i="7"/>
  <c r="E76" i="7"/>
  <c r="H781" i="7"/>
  <c r="M1908" i="7"/>
  <c r="M1907" i="7" s="1"/>
  <c r="L1937" i="7"/>
  <c r="E2252" i="7"/>
  <c r="E2313" i="7"/>
  <c r="E3138" i="7"/>
  <c r="I3618" i="7"/>
  <c r="L3986" i="7"/>
  <c r="E4395" i="7"/>
  <c r="L4566" i="7"/>
  <c r="L4565" i="7" s="1"/>
  <c r="L4564" i="7" s="1"/>
  <c r="E4830" i="7"/>
  <c r="E4966" i="7"/>
  <c r="F5016" i="7"/>
  <c r="F5015" i="7" s="1"/>
  <c r="K4128" i="7"/>
  <c r="G5206" i="7"/>
  <c r="E4567" i="7"/>
  <c r="M2239" i="7"/>
  <c r="E2376" i="7"/>
  <c r="F3365" i="7"/>
  <c r="F3364" i="7" s="1"/>
  <c r="M4056" i="7"/>
  <c r="E4355" i="7"/>
  <c r="E4551" i="7"/>
  <c r="H3314" i="7"/>
  <c r="E3493" i="7"/>
  <c r="H3998" i="7"/>
  <c r="H3997" i="7" s="1"/>
  <c r="H3935" i="7" s="1"/>
  <c r="H3732" i="7" s="1"/>
  <c r="H4132" i="7"/>
  <c r="H4280" i="7"/>
  <c r="H4223" i="7"/>
  <c r="E4454" i="7"/>
  <c r="M4597" i="7"/>
  <c r="E4675" i="7"/>
  <c r="M1655" i="7"/>
  <c r="J3053" i="7"/>
  <c r="F3137" i="7"/>
  <c r="G3536" i="7"/>
  <c r="G3800" i="7"/>
  <c r="E3737" i="7"/>
  <c r="E3747" i="7"/>
  <c r="K3830" i="7"/>
  <c r="K3804" i="7" s="1"/>
  <c r="K3803" i="7" s="1"/>
  <c r="L4201" i="7"/>
  <c r="L4200" i="7" s="1"/>
  <c r="L4199" i="7" s="1"/>
  <c r="E4575" i="7"/>
  <c r="L4816" i="7"/>
  <c r="L4815" i="7" s="1"/>
  <c r="J2888" i="7"/>
  <c r="J2887" i="7" s="1"/>
  <c r="E3694" i="7"/>
  <c r="E4091" i="7"/>
  <c r="L4126" i="7"/>
  <c r="L4125" i="7" s="1"/>
  <c r="F2019" i="7"/>
  <c r="F2018" i="7" s="1"/>
  <c r="E2718" i="7"/>
  <c r="J3215" i="7"/>
  <c r="J3153" i="7" s="1"/>
  <c r="H3804" i="7"/>
  <c r="H3803" i="7" s="1"/>
  <c r="H4136" i="7"/>
  <c r="J2827" i="7"/>
  <c r="L2959" i="7"/>
  <c r="J3287" i="7"/>
  <c r="J3286" i="7" s="1"/>
  <c r="J3357" i="7" s="1"/>
  <c r="J3356" i="7" s="1"/>
  <c r="J3285" i="7" s="1"/>
  <c r="E3858" i="7"/>
  <c r="I3937" i="7"/>
  <c r="I3936" i="7" s="1"/>
  <c r="I4113" i="7"/>
  <c r="I4130" i="7"/>
  <c r="K4260" i="7"/>
  <c r="K4259" i="7" s="1"/>
  <c r="L4137" i="7"/>
  <c r="E4868" i="7"/>
  <c r="E3220" i="7"/>
  <c r="K3784" i="7"/>
  <c r="F3963" i="7"/>
  <c r="E4204" i="7"/>
  <c r="J4858" i="7"/>
  <c r="J4857" i="7" s="1"/>
  <c r="J4856" i="7" s="1"/>
  <c r="M4704" i="7"/>
  <c r="M4703" i="7" s="1"/>
  <c r="M4702" i="7" s="1"/>
  <c r="J4113" i="7"/>
  <c r="L3998" i="7"/>
  <c r="L3997" i="7" s="1"/>
  <c r="L3935" i="7" s="1"/>
  <c r="I4524" i="7" l="1"/>
  <c r="E4139" i="7"/>
  <c r="I709" i="7"/>
  <c r="I708" i="7" s="1"/>
  <c r="I707" i="7" s="1"/>
  <c r="J2681" i="7"/>
  <c r="J2680" i="7" s="1"/>
  <c r="J2557" i="7" s="1"/>
  <c r="J3557" i="7"/>
  <c r="I2957" i="7"/>
  <c r="E657" i="7"/>
  <c r="E2886" i="7"/>
  <c r="I3008" i="7"/>
  <c r="I15" i="7"/>
  <c r="I404" i="7"/>
  <c r="I597" i="7"/>
  <c r="M4878" i="7"/>
  <c r="M4877" i="7" s="1"/>
  <c r="M4816" i="7" s="1"/>
  <c r="M4815" i="7" s="1"/>
  <c r="M4817" i="7"/>
  <c r="J4151" i="7"/>
  <c r="E2329" i="7"/>
  <c r="G2315" i="7"/>
  <c r="G984" i="7"/>
  <c r="I1220" i="7"/>
  <c r="H3023" i="7"/>
  <c r="E3023" i="7" s="1"/>
  <c r="E3013" i="7"/>
  <c r="H3008" i="7"/>
  <c r="H4951" i="7"/>
  <c r="H4913" i="7" s="1"/>
  <c r="E4913" i="7" s="1"/>
  <c r="E4952" i="7"/>
  <c r="E3568" i="7"/>
  <c r="G2827" i="7"/>
  <c r="J2189" i="7"/>
  <c r="J2187" i="7" s="1"/>
  <c r="J2188" i="7"/>
  <c r="G3287" i="7"/>
  <c r="J1529" i="7"/>
  <c r="J1596" i="7" s="1"/>
  <c r="E1569" i="7"/>
  <c r="E3761" i="7"/>
  <c r="G3735" i="7"/>
  <c r="E2878" i="7"/>
  <c r="I1468" i="7"/>
  <c r="I1466" i="7" s="1"/>
  <c r="I1467" i="7"/>
  <c r="H3601" i="7"/>
  <c r="H3600" i="7" s="1"/>
  <c r="H3566" i="7" s="1"/>
  <c r="H3565" i="7" s="1"/>
  <c r="H2862" i="7"/>
  <c r="E3602" i="7"/>
  <c r="E4503" i="7"/>
  <c r="G4502" i="7"/>
  <c r="E2078" i="7"/>
  <c r="M2620" i="7"/>
  <c r="M2621" i="7"/>
  <c r="E1442" i="7"/>
  <c r="G1441" i="7"/>
  <c r="K1732" i="7"/>
  <c r="K1730" i="7" s="1"/>
  <c r="K1731" i="7"/>
  <c r="H265" i="7"/>
  <c r="L2958" i="7"/>
  <c r="M5125" i="7"/>
  <c r="M5100" i="7" s="1"/>
  <c r="M5160" i="7" s="1"/>
  <c r="M5159" i="7" s="1"/>
  <c r="M5099" i="7" s="1"/>
  <c r="M4911" i="7" s="1"/>
  <c r="M4124" i="7"/>
  <c r="M4112" i="7" s="1"/>
  <c r="M4086" i="7" s="1"/>
  <c r="M4083" i="7" s="1"/>
  <c r="E3642" i="7"/>
  <c r="G3641" i="7"/>
  <c r="E3641" i="7" s="1"/>
  <c r="G1530" i="7"/>
  <c r="E1542" i="7"/>
  <c r="J2867" i="7"/>
  <c r="E2867" i="7" s="1"/>
  <c r="E2871" i="7"/>
  <c r="J2840" i="7"/>
  <c r="J2839" i="7" s="1"/>
  <c r="I2018" i="7"/>
  <c r="I2016" i="7" s="1"/>
  <c r="I2017" i="7"/>
  <c r="E701" i="7"/>
  <c r="I689" i="7"/>
  <c r="I5076" i="7"/>
  <c r="I5038" i="7" s="1"/>
  <c r="E5038" i="7" s="1"/>
  <c r="E5077" i="7"/>
  <c r="L598" i="7"/>
  <c r="F5235" i="7"/>
  <c r="F2815" i="7"/>
  <c r="G3715" i="7"/>
  <c r="E3715" i="7" s="1"/>
  <c r="E3716" i="7"/>
  <c r="G4663" i="7"/>
  <c r="E4664" i="7"/>
  <c r="M402" i="7"/>
  <c r="M403" i="7"/>
  <c r="G652" i="7"/>
  <c r="E652" i="7" s="1"/>
  <c r="E910" i="7"/>
  <c r="J4816" i="7"/>
  <c r="J4815" i="7" s="1"/>
  <c r="G317" i="7"/>
  <c r="E318" i="7"/>
  <c r="I5125" i="7"/>
  <c r="I5100" i="7" s="1"/>
  <c r="I5160" i="7" s="1"/>
  <c r="I5159" i="7" s="1"/>
  <c r="I5099" i="7" s="1"/>
  <c r="I4911" i="7" s="1"/>
  <c r="I4124" i="7"/>
  <c r="E4124" i="7" s="1"/>
  <c r="E5137" i="7"/>
  <c r="K4135" i="7"/>
  <c r="K4134" i="7" s="1"/>
  <c r="K4133" i="7" s="1"/>
  <c r="L1869" i="7"/>
  <c r="E4858" i="7"/>
  <c r="H4857" i="7"/>
  <c r="L403" i="7"/>
  <c r="L402" i="7"/>
  <c r="J3363" i="7"/>
  <c r="I1731" i="7"/>
  <c r="I1732" i="7"/>
  <c r="I1730" i="7" s="1"/>
  <c r="I2879" i="7"/>
  <c r="I2958" i="7"/>
  <c r="E2262" i="7"/>
  <c r="G2250" i="7"/>
  <c r="E2250" i="7" s="1"/>
  <c r="E4280" i="7"/>
  <c r="H4220" i="7"/>
  <c r="E4220" i="7" s="1"/>
  <c r="K4463" i="7"/>
  <c r="K4521" i="7"/>
  <c r="K4462" i="7" s="1"/>
  <c r="E3951" i="7"/>
  <c r="G3937" i="7"/>
  <c r="K1604" i="7"/>
  <c r="K1605" i="7"/>
  <c r="K1603" i="7" s="1"/>
  <c r="G16" i="7"/>
  <c r="J1731" i="7"/>
  <c r="J1732" i="7"/>
  <c r="J1730" i="7" s="1"/>
  <c r="J2863" i="7"/>
  <c r="J2861" i="7" s="1"/>
  <c r="J2860" i="7" s="1"/>
  <c r="J3601" i="7"/>
  <c r="J3600" i="7" s="1"/>
  <c r="J3566" i="7" s="1"/>
  <c r="J3565" i="7" s="1"/>
  <c r="H1731" i="7"/>
  <c r="H1732" i="7"/>
  <c r="H1730" i="7" s="1"/>
  <c r="E2160" i="7"/>
  <c r="G2148" i="7"/>
  <c r="E2148" i="7" s="1"/>
  <c r="I14" i="7"/>
  <c r="I13" i="7"/>
  <c r="J1220" i="7"/>
  <c r="M1605" i="7"/>
  <c r="M1603" i="7" s="1"/>
  <c r="M1604" i="7"/>
  <c r="E5169" i="7"/>
  <c r="I5168" i="7"/>
  <c r="J1222" i="7"/>
  <c r="G328" i="7"/>
  <c r="E328" i="7" s="1"/>
  <c r="E329" i="7"/>
  <c r="J4636" i="7"/>
  <c r="E4636" i="7" s="1"/>
  <c r="E4637" i="7"/>
  <c r="H4151" i="7"/>
  <c r="H1871" i="7"/>
  <c r="H1872" i="7"/>
  <c r="H1870" i="7" s="1"/>
  <c r="E2841" i="7"/>
  <c r="E3022" i="7"/>
  <c r="G2957" i="7"/>
  <c r="K1342" i="7"/>
  <c r="K1461" i="7"/>
  <c r="K1341" i="7" s="1"/>
  <c r="I2621" i="7"/>
  <c r="I2559" i="7" s="1"/>
  <c r="I2620" i="7"/>
  <c r="I2681" i="7" s="1"/>
  <c r="I2680" i="7" s="1"/>
  <c r="I2557" i="7" s="1"/>
  <c r="E2622" i="7"/>
  <c r="J1665" i="7"/>
  <c r="E1704" i="7"/>
  <c r="E2974" i="7"/>
  <c r="G2973" i="7"/>
  <c r="E1199" i="7"/>
  <c r="I4816" i="7"/>
  <c r="I4815" i="7" s="1"/>
  <c r="H412" i="7"/>
  <c r="H404" i="7" s="1"/>
  <c r="E2836" i="7"/>
  <c r="G2833" i="7"/>
  <c r="E2833" i="7" s="1"/>
  <c r="L982" i="7"/>
  <c r="L725" i="7" s="1"/>
  <c r="L983" i="7"/>
  <c r="H3153" i="7"/>
  <c r="E3215" i="7"/>
  <c r="E4748" i="7"/>
  <c r="G4740" i="7"/>
  <c r="G4809" i="7"/>
  <c r="G4097" i="7"/>
  <c r="E4097" i="7" s="1"/>
  <c r="E271" i="7"/>
  <c r="G267" i="7"/>
  <c r="J2558" i="7"/>
  <c r="I728" i="7"/>
  <c r="I729" i="7"/>
  <c r="I727" i="7" s="1"/>
  <c r="H728" i="7"/>
  <c r="H729" i="7"/>
  <c r="H727" i="7" s="1"/>
  <c r="E3102" i="7"/>
  <c r="G3088" i="7"/>
  <c r="J2837" i="7"/>
  <c r="E2837" i="7" s="1"/>
  <c r="E2838" i="7"/>
  <c r="J4882" i="7"/>
  <c r="J4817" i="7"/>
  <c r="J663" i="7"/>
  <c r="J662" i="7"/>
  <c r="E559" i="7"/>
  <c r="G4703" i="7"/>
  <c r="E4704" i="7"/>
  <c r="G4221" i="7"/>
  <c r="E4977" i="7"/>
  <c r="E68" i="7"/>
  <c r="H67" i="7"/>
  <c r="K1220" i="7"/>
  <c r="E4405" i="7"/>
  <c r="F13" i="7"/>
  <c r="F14" i="7"/>
  <c r="G4135" i="7"/>
  <c r="E4136" i="7"/>
  <c r="E104" i="7"/>
  <c r="G78" i="7"/>
  <c r="E1483" i="7"/>
  <c r="G1469" i="7"/>
  <c r="E3998" i="7"/>
  <c r="G3997" i="7"/>
  <c r="M982" i="7"/>
  <c r="M983" i="7"/>
  <c r="E1852" i="7"/>
  <c r="G1729" i="7"/>
  <c r="E1729" i="7" s="1"/>
  <c r="H2840" i="7"/>
  <c r="H2839" i="7" s="1"/>
  <c r="G3795" i="7"/>
  <c r="E3800" i="7"/>
  <c r="E959" i="7"/>
  <c r="G958" i="7"/>
  <c r="M4721" i="7"/>
  <c r="M4720" i="7" s="1"/>
  <c r="M4661" i="7" s="1"/>
  <c r="M4524" i="7" s="1"/>
  <c r="M4082" i="7" s="1"/>
  <c r="M5233" i="7" s="1"/>
  <c r="M4662" i="7"/>
  <c r="H1467" i="7"/>
  <c r="H1468" i="7"/>
  <c r="H1466" i="7" s="1"/>
  <c r="E413" i="7"/>
  <c r="F593" i="7"/>
  <c r="H3284" i="7"/>
  <c r="E2222" i="7"/>
  <c r="G2190" i="7"/>
  <c r="E4391" i="7"/>
  <c r="G4380" i="7"/>
  <c r="E4380" i="7" s="1"/>
  <c r="H982" i="7"/>
  <c r="H983" i="7"/>
  <c r="J264" i="7"/>
  <c r="J263" i="7"/>
  <c r="E3053" i="7"/>
  <c r="G3027" i="7"/>
  <c r="E501" i="7"/>
  <c r="H466" i="7"/>
  <c r="H465" i="7" s="1"/>
  <c r="H464" i="7" s="1"/>
  <c r="H463" i="7" s="1"/>
  <c r="K13" i="7"/>
  <c r="K14" i="7"/>
  <c r="M264" i="7"/>
  <c r="M263" i="7"/>
  <c r="E665" i="7"/>
  <c r="G664" i="7"/>
  <c r="E2469" i="7"/>
  <c r="G2437" i="7"/>
  <c r="K402" i="7"/>
  <c r="K403" i="7"/>
  <c r="G1223" i="7"/>
  <c r="E1224" i="7"/>
  <c r="I402" i="7"/>
  <c r="I403" i="7"/>
  <c r="E2893" i="7"/>
  <c r="G2892" i="7"/>
  <c r="K662" i="7"/>
  <c r="K663" i="7"/>
  <c r="E1621" i="7"/>
  <c r="G1620" i="7"/>
  <c r="E2008" i="7"/>
  <c r="G1869" i="7"/>
  <c r="E1869" i="7" s="1"/>
  <c r="G2001" i="7"/>
  <c r="E2001" i="7" s="1"/>
  <c r="E1976" i="7"/>
  <c r="G4777" i="7"/>
  <c r="E4777" i="7" s="1"/>
  <c r="J3155" i="7"/>
  <c r="J3154" i="7" s="1"/>
  <c r="E3169" i="7"/>
  <c r="H1222" i="7"/>
  <c r="H1339" i="7"/>
  <c r="H1221" i="7" s="1"/>
  <c r="H1220" i="7" s="1"/>
  <c r="E600" i="7"/>
  <c r="L4086" i="7"/>
  <c r="L4083" i="7" s="1"/>
  <c r="G3499" i="7"/>
  <c r="E3500" i="7"/>
  <c r="E508" i="7"/>
  <c r="M1220" i="7"/>
  <c r="L1871" i="7"/>
  <c r="L1872" i="7"/>
  <c r="L1870" i="7" s="1"/>
  <c r="G4284" i="7"/>
  <c r="G4283" i="7" s="1"/>
  <c r="E4283" i="7" s="1"/>
  <c r="E4285" i="7"/>
  <c r="E4284" i="7" s="1"/>
  <c r="G447" i="7"/>
  <c r="E450" i="7"/>
  <c r="G702" i="7"/>
  <c r="E702" i="7" s="1"/>
  <c r="K4460" i="7"/>
  <c r="K4403" i="7" s="1"/>
  <c r="K4404" i="7"/>
  <c r="G728" i="7"/>
  <c r="E730" i="7"/>
  <c r="G729" i="7"/>
  <c r="H1665" i="7"/>
  <c r="H1604" i="7"/>
  <c r="K3219" i="7"/>
  <c r="K3218" i="7" s="1"/>
  <c r="K2827" i="7"/>
  <c r="K2824" i="7" s="1"/>
  <c r="K3281" i="7"/>
  <c r="K3217" i="7" s="1"/>
  <c r="K3152" i="7" s="1"/>
  <c r="E4200" i="7"/>
  <c r="G4199" i="7"/>
  <c r="F4285" i="7"/>
  <c r="F4284" i="7" s="1"/>
  <c r="F4283" i="7" s="1"/>
  <c r="F4151" i="7" s="1"/>
  <c r="F4082" i="7" s="1"/>
  <c r="H4284" i="7"/>
  <c r="H4283" i="7" s="1"/>
  <c r="I2863" i="7"/>
  <c r="I2861" i="7" s="1"/>
  <c r="I2860" i="7" s="1"/>
  <c r="I3601" i="7"/>
  <c r="I3600" i="7" s="1"/>
  <c r="E3281" i="7"/>
  <c r="I2893" i="7"/>
  <c r="I2892" i="7" s="1"/>
  <c r="I2955" i="7" s="1"/>
  <c r="I2954" i="7" s="1"/>
  <c r="I2891" i="7" s="1"/>
  <c r="I2890" i="7" s="1"/>
  <c r="E4778" i="7"/>
  <c r="G4126" i="7"/>
  <c r="G374" i="7"/>
  <c r="E375" i="7"/>
  <c r="M1871" i="7"/>
  <c r="M1872" i="7"/>
  <c r="M1870" i="7" s="1"/>
  <c r="K1872" i="7"/>
  <c r="K1870" i="7" s="1"/>
  <c r="K1871" i="7"/>
  <c r="M598" i="7"/>
  <c r="M3635" i="7"/>
  <c r="M3564" i="7" s="1"/>
  <c r="M3284" i="7" s="1"/>
  <c r="M3581" i="7"/>
  <c r="M3580" i="7" s="1"/>
  <c r="M3566" i="7" s="1"/>
  <c r="M3565" i="7" s="1"/>
  <c r="M2848" i="7"/>
  <c r="M2840" i="7" s="1"/>
  <c r="M2839" i="7" s="1"/>
  <c r="L2018" i="7"/>
  <c r="L2016" i="7" s="1"/>
  <c r="L2017" i="7"/>
  <c r="L1936" i="7"/>
  <c r="J464" i="7"/>
  <c r="J463" i="7" s="1"/>
  <c r="E1765" i="7"/>
  <c r="G1733" i="7"/>
  <c r="E3607" i="7"/>
  <c r="H2958" i="7"/>
  <c r="I1605" i="7"/>
  <c r="K1869" i="7"/>
  <c r="K2001" i="7"/>
  <c r="I295" i="7"/>
  <c r="E295" i="7" s="1"/>
  <c r="E296" i="7"/>
  <c r="M728" i="7"/>
  <c r="M729" i="7"/>
  <c r="M727" i="7" s="1"/>
  <c r="E1531" i="7"/>
  <c r="I1530" i="7"/>
  <c r="J4088" i="7"/>
  <c r="J4087" i="7" s="1"/>
  <c r="F662" i="7"/>
  <c r="F592" i="7" s="1"/>
  <c r="J5206" i="7"/>
  <c r="J5168" i="7" s="1"/>
  <c r="E5207" i="7"/>
  <c r="K4151" i="7"/>
  <c r="L15" i="7"/>
  <c r="K4591" i="7"/>
  <c r="K4590" i="7" s="1"/>
  <c r="K4525" i="7" s="1"/>
  <c r="K4524" i="7" s="1"/>
  <c r="K4526" i="7"/>
  <c r="J598" i="7"/>
  <c r="E2545" i="7"/>
  <c r="G2534" i="7"/>
  <c r="E188" i="7"/>
  <c r="L1468" i="7"/>
  <c r="L1466" i="7" s="1"/>
  <c r="L1467" i="7"/>
  <c r="I4600" i="7"/>
  <c r="I4599" i="7" s="1"/>
  <c r="I4598" i="7" s="1"/>
  <c r="E4601" i="7"/>
  <c r="I4089" i="7"/>
  <c r="E3459" i="7"/>
  <c r="G3458" i="7"/>
  <c r="E3458" i="7" s="1"/>
  <c r="E710" i="7"/>
  <c r="G709" i="7"/>
  <c r="E5181" i="7"/>
  <c r="G4110" i="7"/>
  <c r="G5180" i="7"/>
  <c r="J2185" i="7"/>
  <c r="E4142" i="7"/>
  <c r="H1721" i="7"/>
  <c r="H1602" i="7"/>
  <c r="H1464" i="7" s="1"/>
  <c r="E4842" i="7"/>
  <c r="G4878" i="7"/>
  <c r="E1083" i="7"/>
  <c r="J1082" i="7"/>
  <c r="E1082" i="7" s="1"/>
  <c r="E1668" i="7"/>
  <c r="I1667" i="7"/>
  <c r="G2663" i="7"/>
  <c r="E2664" i="7"/>
  <c r="I1461" i="7"/>
  <c r="I1341" i="7" s="1"/>
  <c r="E4600" i="7"/>
  <c r="G4599" i="7"/>
  <c r="H1198" i="7"/>
  <c r="E1198" i="7" s="1"/>
  <c r="E3221" i="7"/>
  <c r="J3281" i="7"/>
  <c r="J3217" i="7" s="1"/>
  <c r="E3217" i="7" s="1"/>
  <c r="E1851" i="7"/>
  <c r="H4662" i="7"/>
  <c r="G4654" i="7"/>
  <c r="E4655" i="7"/>
  <c r="I1722" i="7"/>
  <c r="E1723" i="7"/>
  <c r="E2413" i="7"/>
  <c r="H2412" i="7"/>
  <c r="E2412" i="7" s="1"/>
  <c r="E4137" i="7"/>
  <c r="G4526" i="7"/>
  <c r="E4564" i="7"/>
  <c r="G4591" i="7"/>
  <c r="M1731" i="7"/>
  <c r="M1732" i="7"/>
  <c r="M1730" i="7" s="1"/>
  <c r="M4135" i="7"/>
  <c r="M4134" i="7" s="1"/>
  <c r="M4133" i="7" s="1"/>
  <c r="E635" i="7"/>
  <c r="H634" i="7"/>
  <c r="G1596" i="7"/>
  <c r="M1464" i="7"/>
  <c r="H4501" i="7"/>
  <c r="E4096" i="7"/>
  <c r="G4088" i="7"/>
  <c r="E514" i="7"/>
  <c r="H2681" i="7"/>
  <c r="H2680" i="7" s="1"/>
  <c r="H2557" i="7" s="1"/>
  <c r="H2185" i="7" s="1"/>
  <c r="K1464" i="7"/>
  <c r="E627" i="7"/>
  <c r="I4135" i="7"/>
  <c r="I4134" i="7" s="1"/>
  <c r="I4133" i="7" s="1"/>
  <c r="J728" i="7"/>
  <c r="J729" i="7"/>
  <c r="J727" i="7" s="1"/>
  <c r="E4791" i="7"/>
  <c r="G4787" i="7"/>
  <c r="J1604" i="7"/>
  <c r="J1605" i="7"/>
  <c r="E269" i="7"/>
  <c r="I268" i="7"/>
  <c r="J634" i="7"/>
  <c r="J633" i="7" s="1"/>
  <c r="E2149" i="7"/>
  <c r="G2147" i="7"/>
  <c r="E2147" i="7" s="1"/>
  <c r="E1344" i="7"/>
  <c r="G1343" i="7"/>
  <c r="E4223" i="7"/>
  <c r="H4222" i="7"/>
  <c r="M1468" i="7"/>
  <c r="M1466" i="7" s="1"/>
  <c r="M1467" i="7"/>
  <c r="K3581" i="7"/>
  <c r="K3580" i="7" s="1"/>
  <c r="K3566" i="7" s="1"/>
  <c r="K3565" i="7" s="1"/>
  <c r="K3635" i="7"/>
  <c r="K3564" i="7" s="1"/>
  <c r="K2848" i="7"/>
  <c r="E2826" i="7"/>
  <c r="E1986" i="7"/>
  <c r="G1985" i="7"/>
  <c r="K598" i="7"/>
  <c r="H4086" i="7"/>
  <c r="H4083" i="7" s="1"/>
  <c r="E677" i="7"/>
  <c r="G676" i="7"/>
  <c r="E676" i="7" s="1"/>
  <c r="E3804" i="7"/>
  <c r="G613" i="7"/>
  <c r="M15" i="7"/>
  <c r="L2893" i="7"/>
  <c r="L2892" i="7" s="1"/>
  <c r="L2955" i="7" s="1"/>
  <c r="L2954" i="7" s="1"/>
  <c r="L2891" i="7" s="1"/>
  <c r="E3477" i="7"/>
  <c r="I985" i="7"/>
  <c r="I984" i="7" s="1"/>
  <c r="E1017" i="7"/>
  <c r="E2239" i="7"/>
  <c r="J1602" i="7"/>
  <c r="J1721" i="7"/>
  <c r="J4591" i="7"/>
  <c r="J4590" i="7" s="1"/>
  <c r="J4525" i="7" s="1"/>
  <c r="J4524" i="7" s="1"/>
  <c r="J4526" i="7"/>
  <c r="L3284" i="7"/>
  <c r="E2849" i="7"/>
  <c r="E2873" i="7"/>
  <c r="J2893" i="7"/>
  <c r="J2892" i="7" s="1"/>
  <c r="J2955" i="7" s="1"/>
  <c r="J2954" i="7" s="1"/>
  <c r="J2891" i="7" s="1"/>
  <c r="H2018" i="7"/>
  <c r="H2016" i="7" s="1"/>
  <c r="H2017" i="7"/>
  <c r="M3152" i="7"/>
  <c r="E2788" i="7"/>
  <c r="K2681" i="7"/>
  <c r="K2680" i="7" s="1"/>
  <c r="K2557" i="7" s="1"/>
  <c r="K2185" i="7" s="1"/>
  <c r="H2496" i="7"/>
  <c r="E2497" i="7"/>
  <c r="E626" i="7"/>
  <c r="E1127" i="7"/>
  <c r="G1101" i="7"/>
  <c r="J16" i="7"/>
  <c r="J15" i="7" s="1"/>
  <c r="E642" i="7"/>
  <c r="G640" i="7"/>
  <c r="E640" i="7" s="1"/>
  <c r="I2185" i="7"/>
  <c r="E2186" i="7"/>
  <c r="E2789" i="7"/>
  <c r="L4591" i="7"/>
  <c r="L4590" i="7" s="1"/>
  <c r="L4525" i="7" s="1"/>
  <c r="L4524" i="7" s="1"/>
  <c r="L4526" i="7"/>
  <c r="I4817" i="7"/>
  <c r="I4882" i="7"/>
  <c r="H2848" i="7"/>
  <c r="H3380" i="7"/>
  <c r="H3379" i="7" s="1"/>
  <c r="H3365" i="7" s="1"/>
  <c r="H3364" i="7" s="1"/>
  <c r="H3478" i="7"/>
  <c r="H3476" i="7" s="1"/>
  <c r="H3363" i="7" s="1"/>
  <c r="K4112" i="7"/>
  <c r="K4086" i="7" s="1"/>
  <c r="K4083" i="7" s="1"/>
  <c r="I4125" i="7"/>
  <c r="H4112" i="7"/>
  <c r="G4882" i="7"/>
  <c r="G4817" i="7"/>
  <c r="E409" i="7"/>
  <c r="G405" i="7"/>
  <c r="G2750" i="7"/>
  <c r="E5206" i="7"/>
  <c r="L3581" i="7"/>
  <c r="L3580" i="7" s="1"/>
  <c r="L3566" i="7" s="1"/>
  <c r="L3565" i="7" s="1"/>
  <c r="L3635" i="7"/>
  <c r="L3564" i="7" s="1"/>
  <c r="K2840" i="7"/>
  <c r="K2839" i="7" s="1"/>
  <c r="K2825" i="7" s="1"/>
  <c r="J2957" i="7"/>
  <c r="E3019" i="7"/>
  <c r="E3524" i="7"/>
  <c r="E1393" i="7"/>
  <c r="L2188" i="7"/>
  <c r="L2189" i="7"/>
  <c r="L2187" i="7" s="1"/>
  <c r="E5125" i="7"/>
  <c r="H2887" i="7"/>
  <c r="E2887" i="7" s="1"/>
  <c r="E2888" i="7"/>
  <c r="E4782" i="7"/>
  <c r="G4130" i="7"/>
  <c r="E4130" i="7" s="1"/>
  <c r="G4781" i="7"/>
  <c r="J3027" i="7"/>
  <c r="J3026" i="7" s="1"/>
  <c r="J3025" i="7" s="1"/>
  <c r="E3030" i="7"/>
  <c r="E3870" i="7"/>
  <c r="G3869" i="7"/>
  <c r="E3869" i="7" s="1"/>
  <c r="I2189" i="7"/>
  <c r="I2187" i="7" s="1"/>
  <c r="I2188" i="7"/>
  <c r="G1938" i="7"/>
  <c r="E1939" i="7"/>
  <c r="G3218" i="7"/>
  <c r="E3218" i="7" s="1"/>
  <c r="E3219" i="7"/>
  <c r="J1872" i="7"/>
  <c r="J1870" i="7" s="1"/>
  <c r="J1871" i="7"/>
  <c r="K264" i="7"/>
  <c r="K263" i="7"/>
  <c r="E1835" i="7"/>
  <c r="G1834" i="7"/>
  <c r="E5143" i="7"/>
  <c r="G5142" i="7"/>
  <c r="E4039" i="7"/>
  <c r="G4007" i="7"/>
  <c r="I2848" i="7"/>
  <c r="I2840" i="7" s="1"/>
  <c r="I2839" i="7" s="1"/>
  <c r="I3478" i="7"/>
  <c r="I3476" i="7" s="1"/>
  <c r="I3363" i="7" s="1"/>
  <c r="E2019" i="7"/>
  <c r="G2018" i="7"/>
  <c r="G2017" i="7"/>
  <c r="E4132" i="7"/>
  <c r="H3735" i="7"/>
  <c r="H3734" i="7" s="1"/>
  <c r="M2827" i="7"/>
  <c r="M3219" i="7"/>
  <c r="M3218" i="7" s="1"/>
  <c r="H4135" i="7"/>
  <c r="H4134" i="7" s="1"/>
  <c r="H4133" i="7" s="1"/>
  <c r="L4221" i="7"/>
  <c r="G1907" i="7"/>
  <c r="E1908" i="7"/>
  <c r="H4878" i="7"/>
  <c r="H4877" i="7" s="1"/>
  <c r="K729" i="7"/>
  <c r="K727" i="7" s="1"/>
  <c r="K728" i="7"/>
  <c r="L2560" i="7"/>
  <c r="L2558" i="7" s="1"/>
  <c r="L2559" i="7"/>
  <c r="H662" i="7"/>
  <c r="H663" i="7"/>
  <c r="K983" i="7"/>
  <c r="K982" i="7"/>
  <c r="L859" i="7"/>
  <c r="H2689" i="7"/>
  <c r="K2957" i="7"/>
  <c r="K2890" i="7" s="1"/>
  <c r="K2820" i="7" s="1"/>
  <c r="K4076" i="7" s="1"/>
  <c r="J4463" i="7"/>
  <c r="J4521" i="7"/>
  <c r="J4462" i="7" s="1"/>
  <c r="J4402" i="7" s="1"/>
  <c r="L662" i="7"/>
  <c r="L663" i="7"/>
  <c r="E3155" i="7"/>
  <c r="G3154" i="7"/>
  <c r="E3154" i="7" s="1"/>
  <c r="L2840" i="7"/>
  <c r="L2839" i="7" s="1"/>
  <c r="L2824" i="7" s="1"/>
  <c r="L4402" i="7"/>
  <c r="L4082" i="7" s="1"/>
  <c r="L5233" i="7" s="1"/>
  <c r="L2867" i="7"/>
  <c r="E4138" i="7"/>
  <c r="E2885" i="7"/>
  <c r="G2884" i="7"/>
  <c r="E2884" i="7" s="1"/>
  <c r="E4887" i="7"/>
  <c r="G4886" i="7"/>
  <c r="E4886" i="7" s="1"/>
  <c r="E275" i="7"/>
  <c r="F265" i="7"/>
  <c r="L4911" i="7"/>
  <c r="L2957" i="7"/>
  <c r="M2867" i="7"/>
  <c r="E2535" i="7"/>
  <c r="L3219" i="7"/>
  <c r="L3218" i="7" s="1"/>
  <c r="L3281" i="7"/>
  <c r="L3217" i="7" s="1"/>
  <c r="L3152" i="7" s="1"/>
  <c r="E2289" i="7"/>
  <c r="G2288" i="7"/>
  <c r="E2288" i="7" s="1"/>
  <c r="I4323" i="7"/>
  <c r="E4323" i="7" s="1"/>
  <c r="M3023" i="7"/>
  <c r="M2957" i="7" s="1"/>
  <c r="M2890" i="7" s="1"/>
  <c r="M2820" i="7" s="1"/>
  <c r="M4076" i="7" s="1"/>
  <c r="M3008" i="7"/>
  <c r="M2879" i="7" s="1"/>
  <c r="H2867" i="7"/>
  <c r="E2868" i="7"/>
  <c r="J412" i="7"/>
  <c r="J404" i="7" s="1"/>
  <c r="M2147" i="7"/>
  <c r="G2689" i="7"/>
  <c r="E2690" i="7"/>
  <c r="E3536" i="7"/>
  <c r="E3945" i="7"/>
  <c r="L1220" i="7"/>
  <c r="K3363" i="7"/>
  <c r="K3284" i="7" s="1"/>
  <c r="K2867" i="7"/>
  <c r="H4977" i="7"/>
  <c r="F4977" i="7" s="1"/>
  <c r="L265" i="7"/>
  <c r="G1321" i="7"/>
  <c r="E1322" i="7"/>
  <c r="G1722" i="7"/>
  <c r="E1724" i="7"/>
  <c r="J4124" i="7"/>
  <c r="J4112" i="7" s="1"/>
  <c r="J5125" i="7"/>
  <c r="J5100" i="7" s="1"/>
  <c r="J5160" i="7" s="1"/>
  <c r="J5159" i="7" s="1"/>
  <c r="J5099" i="7" s="1"/>
  <c r="J4911" i="7" s="1"/>
  <c r="G126" i="7"/>
  <c r="E127" i="7"/>
  <c r="G564" i="7"/>
  <c r="E564" i="7" s="1"/>
  <c r="E248" i="7"/>
  <c r="H1603" i="7"/>
  <c r="I1222" i="7"/>
  <c r="L1604" i="7"/>
  <c r="L1605" i="7"/>
  <c r="L1603" i="7" s="1"/>
  <c r="I3480" i="7"/>
  <c r="E3480" i="7" s="1"/>
  <c r="E3481" i="7"/>
  <c r="H316" i="7"/>
  <c r="M652" i="7"/>
  <c r="M858" i="7"/>
  <c r="E2855" i="7"/>
  <c r="E1655" i="7"/>
  <c r="J1467" i="7"/>
  <c r="J1468" i="7"/>
  <c r="J1466" i="7" s="1"/>
  <c r="E1926" i="7"/>
  <c r="I2828" i="7"/>
  <c r="E2828" i="7" s="1"/>
  <c r="E2829" i="7"/>
  <c r="E838" i="7"/>
  <c r="G837" i="7"/>
  <c r="G861" i="7"/>
  <c r="E4444" i="7"/>
  <c r="G4443" i="7"/>
  <c r="K859" i="7"/>
  <c r="L727" i="7"/>
  <c r="J2016" i="7"/>
  <c r="I1887" i="7"/>
  <c r="E1888" i="7"/>
  <c r="E2015" i="7"/>
  <c r="G2014" i="7"/>
  <c r="E2014" i="7" s="1"/>
  <c r="K2189" i="7"/>
  <c r="K2187" i="7" s="1"/>
  <c r="K2188" i="7"/>
  <c r="G3380" i="7"/>
  <c r="G2848" i="7"/>
  <c r="E2848" i="7" s="1"/>
  <c r="E3388" i="7"/>
  <c r="G3478" i="7"/>
  <c r="L1586" i="7"/>
  <c r="L1595" i="7"/>
  <c r="L1465" i="7" s="1"/>
  <c r="L1464" i="7" s="1"/>
  <c r="G2560" i="7"/>
  <c r="G2559" i="7"/>
  <c r="E2561" i="7"/>
  <c r="E45" i="7"/>
  <c r="E4854" i="7"/>
  <c r="E839" i="7"/>
  <c r="I3635" i="7"/>
  <c r="I3581" i="7"/>
  <c r="M2189" i="7"/>
  <c r="M2187" i="7" s="1"/>
  <c r="M2188" i="7"/>
  <c r="K4124" i="7"/>
  <c r="K5125" i="7"/>
  <c r="K5100" i="7" s="1"/>
  <c r="K5160" i="7" s="1"/>
  <c r="K5159" i="7" s="1"/>
  <c r="K5099" i="7" s="1"/>
  <c r="K4911" i="7" s="1"/>
  <c r="H2559" i="7"/>
  <c r="H2560" i="7"/>
  <c r="H2558" i="7" s="1"/>
  <c r="L464" i="7"/>
  <c r="L463" i="7" s="1"/>
  <c r="E5016" i="7"/>
  <c r="G5015" i="7"/>
  <c r="E5015" i="7" s="1"/>
  <c r="G465" i="7"/>
  <c r="G5167" i="7"/>
  <c r="E5167" i="7" s="1"/>
  <c r="E5226" i="7"/>
  <c r="I3380" i="7"/>
  <c r="I3379" i="7" s="1"/>
  <c r="I3365" i="7" s="1"/>
  <c r="I3364" i="7" s="1"/>
  <c r="J859" i="7"/>
  <c r="H856" i="7"/>
  <c r="H855" i="7" s="1"/>
  <c r="H726" i="7" s="1"/>
  <c r="H725" i="7" s="1"/>
  <c r="M2016" i="7"/>
  <c r="L4463" i="7"/>
  <c r="L4521" i="7"/>
  <c r="L4462" i="7" s="1"/>
  <c r="J125" i="7"/>
  <c r="J124" i="7" s="1"/>
  <c r="H2435" i="7"/>
  <c r="E2920" i="7"/>
  <c r="K2017" i="7"/>
  <c r="K2018" i="7"/>
  <c r="K2016" i="7" s="1"/>
  <c r="K4738" i="7"/>
  <c r="L1731" i="7"/>
  <c r="L1732" i="7"/>
  <c r="L1730" i="7" s="1"/>
  <c r="E1034" i="7"/>
  <c r="F2822" i="7"/>
  <c r="F2821" i="7"/>
  <c r="E565" i="7"/>
  <c r="G2863" i="7"/>
  <c r="E3603" i="7"/>
  <c r="G3601" i="7"/>
  <c r="M2559" i="7"/>
  <c r="M2560" i="7"/>
  <c r="M2558" i="7" s="1"/>
  <c r="G3483" i="7"/>
  <c r="E3547" i="7"/>
  <c r="E4201" i="7"/>
  <c r="K2559" i="7"/>
  <c r="K2560" i="7"/>
  <c r="K2558" i="7" s="1"/>
  <c r="L4404" i="7"/>
  <c r="I2558" i="7" l="1"/>
  <c r="I4082" i="7"/>
  <c r="E3557" i="7"/>
  <c r="J3483" i="7"/>
  <c r="J3284" i="7" s="1"/>
  <c r="E985" i="7"/>
  <c r="I856" i="7"/>
  <c r="I855" i="7" s="1"/>
  <c r="I726" i="7" s="1"/>
  <c r="I5233" i="7"/>
  <c r="M2825" i="7"/>
  <c r="M2824" i="7"/>
  <c r="I3284" i="7"/>
  <c r="L2822" i="7"/>
  <c r="L2821" i="7"/>
  <c r="L591" i="7"/>
  <c r="H402" i="7"/>
  <c r="H403" i="7"/>
  <c r="K2821" i="7"/>
  <c r="K2822" i="7"/>
  <c r="I2824" i="7"/>
  <c r="L5232" i="7"/>
  <c r="E5142" i="7"/>
  <c r="G5141" i="7"/>
  <c r="K597" i="7"/>
  <c r="K596" i="7"/>
  <c r="G4598" i="7"/>
  <c r="E4598" i="7" s="1"/>
  <c r="E4599" i="7"/>
  <c r="J1586" i="7"/>
  <c r="J1595" i="7"/>
  <c r="J1465" i="7" s="1"/>
  <c r="J1464" i="7" s="1"/>
  <c r="E3287" i="7"/>
  <c r="G3286" i="7"/>
  <c r="E2559" i="7"/>
  <c r="J402" i="7"/>
  <c r="J403" i="7"/>
  <c r="E1834" i="7"/>
  <c r="G1794" i="7"/>
  <c r="E1794" i="7" s="1"/>
  <c r="J2825" i="7"/>
  <c r="G1984" i="7"/>
  <c r="E1984" i="7" s="1"/>
  <c r="E1985" i="7"/>
  <c r="K856" i="7"/>
  <c r="K855" i="7" s="1"/>
  <c r="K726" i="7" s="1"/>
  <c r="K725" i="7" s="1"/>
  <c r="K591" i="7" s="1"/>
  <c r="E4703" i="7"/>
  <c r="G4702" i="7"/>
  <c r="H4856" i="7"/>
  <c r="E4857" i="7"/>
  <c r="G1100" i="7"/>
  <c r="E1100" i="7" s="1"/>
  <c r="E1101" i="7"/>
  <c r="E2863" i="7"/>
  <c r="G2861" i="7"/>
  <c r="G612" i="7"/>
  <c r="E613" i="7"/>
  <c r="I5232" i="7"/>
  <c r="H3152" i="7"/>
  <c r="E3153" i="7"/>
  <c r="I3580" i="7"/>
  <c r="E3581" i="7"/>
  <c r="E2534" i="7"/>
  <c r="G2496" i="7"/>
  <c r="E2496" i="7" s="1"/>
  <c r="E447" i="7"/>
  <c r="G422" i="7"/>
  <c r="I3564" i="7"/>
  <c r="E3564" i="7" s="1"/>
  <c r="E3635" i="7"/>
  <c r="E4007" i="7"/>
  <c r="G4006" i="7"/>
  <c r="E4006" i="7" s="1"/>
  <c r="M596" i="7"/>
  <c r="M597" i="7"/>
  <c r="G1222" i="7"/>
  <c r="E1222" i="7" s="1"/>
  <c r="E1223" i="7"/>
  <c r="H66" i="7"/>
  <c r="H15" i="7" s="1"/>
  <c r="E67" i="7"/>
  <c r="E3735" i="7"/>
  <c r="G3734" i="7"/>
  <c r="E3734" i="7" s="1"/>
  <c r="J596" i="7"/>
  <c r="J597" i="7"/>
  <c r="H2957" i="7"/>
  <c r="H2890" i="7" s="1"/>
  <c r="I2825" i="7"/>
  <c r="M2958" i="7"/>
  <c r="L13" i="7"/>
  <c r="L14" i="7"/>
  <c r="G2436" i="7"/>
  <c r="E2437" i="7"/>
  <c r="E2560" i="7"/>
  <c r="E405" i="7"/>
  <c r="J2824" i="7"/>
  <c r="E4088" i="7"/>
  <c r="G4087" i="7"/>
  <c r="E664" i="7"/>
  <c r="G663" i="7"/>
  <c r="G2959" i="7"/>
  <c r="E2973" i="7"/>
  <c r="E1530" i="7"/>
  <c r="K4075" i="7"/>
  <c r="G2662" i="7"/>
  <c r="E2663" i="7"/>
  <c r="E374" i="7"/>
  <c r="G373" i="7"/>
  <c r="E373" i="7" s="1"/>
  <c r="E3499" i="7"/>
  <c r="G3485" i="7"/>
  <c r="E2827" i="7"/>
  <c r="I662" i="7"/>
  <c r="I592" i="7" s="1"/>
  <c r="I663" i="7"/>
  <c r="I596" i="7" s="1"/>
  <c r="H4463" i="7"/>
  <c r="H4521" i="7"/>
  <c r="H4462" i="7" s="1"/>
  <c r="H4402" i="7" s="1"/>
  <c r="E1667" i="7"/>
  <c r="I1666" i="7"/>
  <c r="G4125" i="7"/>
  <c r="E4125" i="7" s="1"/>
  <c r="E4126" i="7"/>
  <c r="M4075" i="7"/>
  <c r="J4086" i="7"/>
  <c r="J4083" i="7" s="1"/>
  <c r="E3478" i="7"/>
  <c r="J3152" i="7"/>
  <c r="G1595" i="7"/>
  <c r="G1586" i="7"/>
  <c r="E1586" i="7" s="1"/>
  <c r="E1596" i="7"/>
  <c r="E958" i="7"/>
  <c r="G920" i="7"/>
  <c r="E920" i="7" s="1"/>
  <c r="J2890" i="7"/>
  <c r="E1529" i="7"/>
  <c r="I2820" i="7"/>
  <c r="H2879" i="7"/>
  <c r="E2879" i="7" s="1"/>
  <c r="E3008" i="7"/>
  <c r="E4199" i="7"/>
  <c r="G4153" i="7"/>
  <c r="G3026" i="7"/>
  <c r="E3027" i="7"/>
  <c r="G2840" i="7"/>
  <c r="E980" i="7"/>
  <c r="G858" i="7"/>
  <c r="E858" i="7" s="1"/>
  <c r="E126" i="7"/>
  <c r="G125" i="7"/>
  <c r="E1907" i="7"/>
  <c r="G1873" i="7"/>
  <c r="I4112" i="7"/>
  <c r="E4112" i="7" s="1"/>
  <c r="E5180" i="7"/>
  <c r="G5168" i="7"/>
  <c r="E5168" i="7" s="1"/>
  <c r="M2681" i="7"/>
  <c r="M2680" i="7" s="1"/>
  <c r="M2557" i="7" s="1"/>
  <c r="M2185" i="7" s="1"/>
  <c r="E466" i="7"/>
  <c r="E1887" i="7"/>
  <c r="I1873" i="7"/>
  <c r="E1343" i="7"/>
  <c r="G1342" i="7"/>
  <c r="E1342" i="7" s="1"/>
  <c r="E4591" i="7"/>
  <c r="G4590" i="7"/>
  <c r="E4110" i="7"/>
  <c r="G4100" i="7"/>
  <c r="L2825" i="7"/>
  <c r="G3935" i="7"/>
  <c r="E3935" i="7" s="1"/>
  <c r="E3997" i="7"/>
  <c r="G3936" i="7"/>
  <c r="E3936" i="7" s="1"/>
  <c r="E3937" i="7"/>
  <c r="M5232" i="7"/>
  <c r="E2315" i="7"/>
  <c r="G2314" i="7"/>
  <c r="E2314" i="7" s="1"/>
  <c r="G4877" i="7"/>
  <c r="E4878" i="7"/>
  <c r="H264" i="7"/>
  <c r="H263" i="7"/>
  <c r="H591" i="7"/>
  <c r="E1938" i="7"/>
  <c r="G1937" i="7"/>
  <c r="K5234" i="7"/>
  <c r="K2814" i="7"/>
  <c r="K2812" i="7" s="1"/>
  <c r="E984" i="7"/>
  <c r="G983" i="7"/>
  <c r="G982" i="7"/>
  <c r="E982" i="7" s="1"/>
  <c r="H4221" i="7"/>
  <c r="E4221" i="7" s="1"/>
  <c r="E4222" i="7"/>
  <c r="F5232" i="7"/>
  <c r="F5233" i="7"/>
  <c r="E465" i="7"/>
  <c r="G464" i="7"/>
  <c r="F264" i="7"/>
  <c r="F263" i="7"/>
  <c r="E689" i="7"/>
  <c r="E3088" i="7"/>
  <c r="G3087" i="7"/>
  <c r="E3087" i="7" s="1"/>
  <c r="E4781" i="7"/>
  <c r="G4129" i="7"/>
  <c r="E4129" i="7" s="1"/>
  <c r="E4526" i="7"/>
  <c r="G708" i="7"/>
  <c r="E709" i="7"/>
  <c r="E1469" i="7"/>
  <c r="G1468" i="7"/>
  <c r="G1467" i="7"/>
  <c r="E1467" i="7" s="1"/>
  <c r="J4082" i="7"/>
  <c r="J5233" i="7" s="1"/>
  <c r="G1602" i="7"/>
  <c r="E1602" i="7" s="1"/>
  <c r="G1721" i="7"/>
  <c r="E1722" i="7"/>
  <c r="M856" i="7"/>
  <c r="M855" i="7" s="1"/>
  <c r="M726" i="7" s="1"/>
  <c r="M725" i="7" s="1"/>
  <c r="E1733" i="7"/>
  <c r="G1732" i="7"/>
  <c r="G1731" i="7"/>
  <c r="E1731" i="7" s="1"/>
  <c r="E1620" i="7"/>
  <c r="G1606" i="7"/>
  <c r="G4501" i="7"/>
  <c r="E4502" i="7"/>
  <c r="G4442" i="7"/>
  <c r="E4443" i="7"/>
  <c r="I983" i="7"/>
  <c r="I982" i="7"/>
  <c r="I725" i="7" s="1"/>
  <c r="E78" i="7"/>
  <c r="G66" i="7"/>
  <c r="E267" i="7"/>
  <c r="G266" i="7"/>
  <c r="H633" i="7"/>
  <c r="E634" i="7"/>
  <c r="G1403" i="7"/>
  <c r="E1441" i="7"/>
  <c r="E1321" i="7"/>
  <c r="G1283" i="7"/>
  <c r="E5076" i="7"/>
  <c r="G3476" i="7"/>
  <c r="E268" i="7"/>
  <c r="I267" i="7"/>
  <c r="I266" i="7" s="1"/>
  <c r="I265" i="7" s="1"/>
  <c r="E729" i="7"/>
  <c r="E2621" i="7"/>
  <c r="E4663" i="7"/>
  <c r="G860" i="7"/>
  <c r="E861" i="7"/>
  <c r="L263" i="7"/>
  <c r="L4075" i="7" s="1"/>
  <c r="L264" i="7"/>
  <c r="I4088" i="7"/>
  <c r="I4087" i="7" s="1"/>
  <c r="I4086" i="7" s="1"/>
  <c r="I4083" i="7" s="1"/>
  <c r="E4089" i="7"/>
  <c r="I593" i="7"/>
  <c r="E3380" i="7"/>
  <c r="G3379" i="7"/>
  <c r="E16" i="7"/>
  <c r="E837" i="7"/>
  <c r="G791" i="7"/>
  <c r="G727" i="7" s="1"/>
  <c r="E727" i="7" s="1"/>
  <c r="J856" i="7"/>
  <c r="J855" i="7" s="1"/>
  <c r="J726" i="7" s="1"/>
  <c r="J725" i="7" s="1"/>
  <c r="J1603" i="7"/>
  <c r="I1602" i="7"/>
  <c r="I1464" i="7" s="1"/>
  <c r="I1721" i="7"/>
  <c r="E728" i="7"/>
  <c r="G2955" i="7"/>
  <c r="E2892" i="7"/>
  <c r="G4134" i="7"/>
  <c r="E4135" i="7"/>
  <c r="E4809" i="7"/>
  <c r="G4737" i="7"/>
  <c r="E4737" i="7" s="1"/>
  <c r="L596" i="7"/>
  <c r="L597" i="7"/>
  <c r="E2862" i="7"/>
  <c r="H2861" i="7"/>
  <c r="H2860" i="7" s="1"/>
  <c r="H2825" i="7" s="1"/>
  <c r="L2681" i="7"/>
  <c r="L2680" i="7" s="1"/>
  <c r="L2557" i="7" s="1"/>
  <c r="L2185" i="7" s="1"/>
  <c r="E317" i="7"/>
  <c r="G316" i="7"/>
  <c r="E316" i="7" s="1"/>
  <c r="E2017" i="7"/>
  <c r="L2890" i="7"/>
  <c r="L2820" i="7" s="1"/>
  <c r="E4740" i="7"/>
  <c r="G4739" i="7"/>
  <c r="G2249" i="7"/>
  <c r="E2249" i="7" s="1"/>
  <c r="E3795" i="7"/>
  <c r="G3733" i="7"/>
  <c r="G3600" i="7"/>
  <c r="E3601" i="7"/>
  <c r="E2018" i="7"/>
  <c r="G2016" i="7"/>
  <c r="E2016" i="7" s="1"/>
  <c r="J14" i="7"/>
  <c r="J13" i="7"/>
  <c r="M13" i="7"/>
  <c r="M14" i="7"/>
  <c r="E4787" i="7"/>
  <c r="G4786" i="7"/>
  <c r="G4597" i="7"/>
  <c r="E4597" i="7" s="1"/>
  <c r="E4654" i="7"/>
  <c r="K4402" i="7"/>
  <c r="K4082" i="7" s="1"/>
  <c r="E4951" i="7"/>
  <c r="G2188" i="7"/>
  <c r="E2188" i="7" s="1"/>
  <c r="G2189" i="7"/>
  <c r="E2190" i="7"/>
  <c r="F2814" i="7"/>
  <c r="F5234" i="7"/>
  <c r="J591" i="7" l="1"/>
  <c r="E3483" i="7"/>
  <c r="I595" i="7"/>
  <c r="I591" i="7"/>
  <c r="I5234" i="7" s="1"/>
  <c r="K5233" i="7"/>
  <c r="K5232" i="7"/>
  <c r="J5235" i="7"/>
  <c r="J2815" i="7"/>
  <c r="L592" i="7"/>
  <c r="L595" i="7"/>
  <c r="L593" i="7"/>
  <c r="E3026" i="7"/>
  <c r="G3025" i="7"/>
  <c r="E3025" i="7" s="1"/>
  <c r="E4877" i="7"/>
  <c r="G4816" i="7"/>
  <c r="E4153" i="7"/>
  <c r="G4218" i="7"/>
  <c r="I264" i="7"/>
  <c r="I263" i="7"/>
  <c r="I4075" i="7" s="1"/>
  <c r="E2189" i="7"/>
  <c r="G2187" i="7"/>
  <c r="E2187" i="7" s="1"/>
  <c r="E1468" i="7"/>
  <c r="G1466" i="7"/>
  <c r="E1466" i="7" s="1"/>
  <c r="E3476" i="7"/>
  <c r="G3363" i="7"/>
  <c r="E3363" i="7" s="1"/>
  <c r="G2620" i="7"/>
  <c r="E2662" i="7"/>
  <c r="M592" i="7"/>
  <c r="M595" i="7"/>
  <c r="M593" i="7"/>
  <c r="E4134" i="7"/>
  <c r="G4133" i="7"/>
  <c r="E4133" i="7" s="1"/>
  <c r="J5232" i="7"/>
  <c r="E1283" i="7"/>
  <c r="G1339" i="7"/>
  <c r="G707" i="7"/>
  <c r="E708" i="7"/>
  <c r="E2955" i="7"/>
  <c r="G2954" i="7"/>
  <c r="J2820" i="7"/>
  <c r="E3286" i="7"/>
  <c r="G3357" i="7"/>
  <c r="E2959" i="7"/>
  <c r="G2958" i="7"/>
  <c r="E2958" i="7" s="1"/>
  <c r="G4785" i="7"/>
  <c r="E4785" i="7" s="1"/>
  <c r="E4786" i="7"/>
  <c r="G1461" i="7"/>
  <c r="E1403" i="7"/>
  <c r="E4100" i="7"/>
  <c r="G4099" i="7"/>
  <c r="E4099" i="7" s="1"/>
  <c r="E663" i="7"/>
  <c r="E422" i="7"/>
  <c r="G412" i="7"/>
  <c r="H14" i="7"/>
  <c r="H13" i="7"/>
  <c r="H598" i="7"/>
  <c r="E633" i="7"/>
  <c r="E66" i="7"/>
  <c r="J2821" i="7"/>
  <c r="J2822" i="7"/>
  <c r="G463" i="7"/>
  <c r="E463" i="7" s="1"/>
  <c r="E464" i="7"/>
  <c r="I3566" i="7"/>
  <c r="I3565" i="7" s="1"/>
  <c r="E3580" i="7"/>
  <c r="G15" i="7"/>
  <c r="I1872" i="7"/>
  <c r="I1870" i="7" s="1"/>
  <c r="I1871" i="7"/>
  <c r="K593" i="7"/>
  <c r="K595" i="7"/>
  <c r="K592" i="7"/>
  <c r="E3379" i="7"/>
  <c r="G3365" i="7"/>
  <c r="E3152" i="7"/>
  <c r="E5141" i="7"/>
  <c r="G5100" i="7"/>
  <c r="E266" i="7"/>
  <c r="G265" i="7"/>
  <c r="G3732" i="7"/>
  <c r="E3732" i="7" s="1"/>
  <c r="E3733" i="7"/>
  <c r="G2860" i="7"/>
  <c r="E2860" i="7" s="1"/>
  <c r="E2861" i="7"/>
  <c r="E4739" i="7"/>
  <c r="E2436" i="7"/>
  <c r="G2435" i="7"/>
  <c r="E2435" i="7" s="1"/>
  <c r="E983" i="7"/>
  <c r="L4076" i="7"/>
  <c r="E1606" i="7"/>
  <c r="G1604" i="7"/>
  <c r="E1604" i="7" s="1"/>
  <c r="G1605" i="7"/>
  <c r="G1871" i="7"/>
  <c r="E1871" i="7" s="1"/>
  <c r="G1872" i="7"/>
  <c r="E1873" i="7"/>
  <c r="L5234" i="7"/>
  <c r="L2814" i="7"/>
  <c r="L2812" i="7" s="1"/>
  <c r="F4075" i="7"/>
  <c r="F4076" i="7"/>
  <c r="E612" i="7"/>
  <c r="G598" i="7"/>
  <c r="E125" i="7"/>
  <c r="G124" i="7"/>
  <c r="E124" i="7" s="1"/>
  <c r="H4882" i="7"/>
  <c r="H4817" i="7"/>
  <c r="E4817" i="7" s="1"/>
  <c r="E4856" i="7"/>
  <c r="H2824" i="7"/>
  <c r="J2814" i="7"/>
  <c r="J2812" i="7" s="1"/>
  <c r="J5234" i="7"/>
  <c r="I2821" i="7"/>
  <c r="I2822" i="7"/>
  <c r="G859" i="7"/>
  <c r="E859" i="7" s="1"/>
  <c r="E860" i="7"/>
  <c r="G1730" i="7"/>
  <c r="E1730" i="7" s="1"/>
  <c r="E1732" i="7"/>
  <c r="G1936" i="7"/>
  <c r="E1936" i="7" s="1"/>
  <c r="E1937" i="7"/>
  <c r="H2820" i="7"/>
  <c r="H4076" i="7" s="1"/>
  <c r="E4702" i="7"/>
  <c r="G4721" i="7"/>
  <c r="E4087" i="7"/>
  <c r="E4590" i="7"/>
  <c r="G4525" i="7"/>
  <c r="E3600" i="7"/>
  <c r="G3566" i="7"/>
  <c r="E1595" i="7"/>
  <c r="G1465" i="7"/>
  <c r="I1665" i="7"/>
  <c r="E1666" i="7"/>
  <c r="I1604" i="7"/>
  <c r="G856" i="7"/>
  <c r="E791" i="7"/>
  <c r="G4460" i="7"/>
  <c r="E4442" i="7"/>
  <c r="G4404" i="7"/>
  <c r="E4404" i="7" s="1"/>
  <c r="G4521" i="7"/>
  <c r="E4501" i="7"/>
  <c r="G4463" i="7"/>
  <c r="E4463" i="7" s="1"/>
  <c r="L5235" i="7"/>
  <c r="L2815" i="7"/>
  <c r="J592" i="7"/>
  <c r="J593" i="7"/>
  <c r="J595" i="7"/>
  <c r="G4662" i="7"/>
  <c r="E4662" i="7" s="1"/>
  <c r="M591" i="7"/>
  <c r="M5234" i="7" s="1"/>
  <c r="E2957" i="7"/>
  <c r="H4075" i="7"/>
  <c r="G2839" i="7"/>
  <c r="E2840" i="7"/>
  <c r="K5235" i="7"/>
  <c r="K2815" i="7"/>
  <c r="M2821" i="7"/>
  <c r="M2822" i="7"/>
  <c r="E1721" i="7"/>
  <c r="G3484" i="7"/>
  <c r="E3484" i="7" s="1"/>
  <c r="E3485" i="7"/>
  <c r="I5235" i="7" l="1"/>
  <c r="I2815" i="7"/>
  <c r="I2814" i="7"/>
  <c r="I2812" i="7" s="1"/>
  <c r="G1870" i="7"/>
  <c r="E1870" i="7" s="1"/>
  <c r="E1872" i="7"/>
  <c r="E4525" i="7"/>
  <c r="G1603" i="7"/>
  <c r="E1605" i="7"/>
  <c r="G4086" i="7"/>
  <c r="H596" i="7"/>
  <c r="H597" i="7"/>
  <c r="E4721" i="7"/>
  <c r="G4720" i="7"/>
  <c r="H2814" i="7"/>
  <c r="H2812" i="7" s="1"/>
  <c r="H5234" i="7"/>
  <c r="E2620" i="7"/>
  <c r="G2681" i="7"/>
  <c r="G2558" i="7"/>
  <c r="E2558" i="7" s="1"/>
  <c r="E2839" i="7"/>
  <c r="G2825" i="7"/>
  <c r="E2825" i="7" s="1"/>
  <c r="G2824" i="7"/>
  <c r="M2814" i="7"/>
  <c r="M2812" i="7" s="1"/>
  <c r="H2815" i="7"/>
  <c r="G4738" i="7"/>
  <c r="E4738" i="7" s="1"/>
  <c r="E412" i="7"/>
  <c r="G404" i="7"/>
  <c r="H5235" i="7"/>
  <c r="M5235" i="7"/>
  <c r="M2815" i="7"/>
  <c r="G264" i="7"/>
  <c r="E264" i="7" s="1"/>
  <c r="E265" i="7"/>
  <c r="G263" i="7"/>
  <c r="G4815" i="7"/>
  <c r="E4815" i="7" s="1"/>
  <c r="E4816" i="7"/>
  <c r="E5100" i="7"/>
  <c r="G5160" i="7"/>
  <c r="G4217" i="7"/>
  <c r="E4218" i="7"/>
  <c r="E1461" i="7"/>
  <c r="G1341" i="7"/>
  <c r="E1341" i="7" s="1"/>
  <c r="E3365" i="7"/>
  <c r="G3364" i="7"/>
  <c r="E3364" i="7" s="1"/>
  <c r="H4816" i="7"/>
  <c r="H4815" i="7" s="1"/>
  <c r="H4082" i="7" s="1"/>
  <c r="E4882" i="7"/>
  <c r="E2954" i="7"/>
  <c r="G2891" i="7"/>
  <c r="G597" i="7"/>
  <c r="E598" i="7"/>
  <c r="G596" i="7"/>
  <c r="E596" i="7" s="1"/>
  <c r="E856" i="7"/>
  <c r="G855" i="7"/>
  <c r="E707" i="7"/>
  <c r="G662" i="7"/>
  <c r="E662" i="7" s="1"/>
  <c r="G13" i="7"/>
  <c r="E15" i="7"/>
  <c r="G14" i="7"/>
  <c r="E14" i="7" s="1"/>
  <c r="G1221" i="7"/>
  <c r="E1339" i="7"/>
  <c r="I4076" i="7"/>
  <c r="H2821" i="7"/>
  <c r="H2822" i="7"/>
  <c r="G4462" i="7"/>
  <c r="E4462" i="7" s="1"/>
  <c r="E4521" i="7"/>
  <c r="E3357" i="7"/>
  <c r="G3356" i="7"/>
  <c r="J4076" i="7"/>
  <c r="J4075" i="7"/>
  <c r="G4403" i="7"/>
  <c r="E4460" i="7"/>
  <c r="I1603" i="7"/>
  <c r="E1665" i="7"/>
  <c r="G1464" i="7"/>
  <c r="E1464" i="7" s="1"/>
  <c r="E1465" i="7"/>
  <c r="G3565" i="7"/>
  <c r="E3565" i="7" s="1"/>
  <c r="E3566" i="7"/>
  <c r="E2824" i="7" l="1"/>
  <c r="E2822" i="7" s="1"/>
  <c r="G2822" i="7"/>
  <c r="G2821" i="7"/>
  <c r="E2821" i="7" s="1"/>
  <c r="G726" i="7"/>
  <c r="E855" i="7"/>
  <c r="E2681" i="7"/>
  <c r="G2680" i="7"/>
  <c r="G593" i="7"/>
  <c r="E593" i="7" s="1"/>
  <c r="G595" i="7"/>
  <c r="E595" i="7" s="1"/>
  <c r="G592" i="7"/>
  <c r="E592" i="7" s="1"/>
  <c r="E597" i="7"/>
  <c r="E3356" i="7"/>
  <c r="G3285" i="7"/>
  <c r="E263" i="7"/>
  <c r="G403" i="7"/>
  <c r="E403" i="7" s="1"/>
  <c r="G402" i="7"/>
  <c r="E404" i="7"/>
  <c r="G1220" i="7"/>
  <c r="E1220" i="7" s="1"/>
  <c r="E1221" i="7"/>
  <c r="E13" i="7"/>
  <c r="H5233" i="7"/>
  <c r="H5232" i="7"/>
  <c r="E1603" i="7"/>
  <c r="G2890" i="7"/>
  <c r="E2891" i="7"/>
  <c r="E4217" i="7"/>
  <c r="G4152" i="7"/>
  <c r="G4402" i="7"/>
  <c r="E4402" i="7" s="1"/>
  <c r="E4403" i="7"/>
  <c r="G5159" i="7"/>
  <c r="E5160" i="7"/>
  <c r="G4661" i="7"/>
  <c r="E4720" i="7"/>
  <c r="H593" i="7"/>
  <c r="H595" i="7"/>
  <c r="H592" i="7"/>
  <c r="E4086" i="7"/>
  <c r="G4083" i="7"/>
  <c r="E4083" i="7" s="1"/>
  <c r="E4152" i="7" l="1"/>
  <c r="G4151" i="7"/>
  <c r="E2890" i="7"/>
  <c r="E402" i="7"/>
  <c r="G3284" i="7"/>
  <c r="E3284" i="7" s="1"/>
  <c r="E3285" i="7"/>
  <c r="E2680" i="7"/>
  <c r="G2557" i="7"/>
  <c r="E726" i="7"/>
  <c r="G725" i="7"/>
  <c r="E4661" i="7"/>
  <c r="G4524" i="7"/>
  <c r="E4524" i="7" s="1"/>
  <c r="G5099" i="7"/>
  <c r="E5159" i="7"/>
  <c r="G2820" i="7" l="1"/>
  <c r="E5099" i="7"/>
  <c r="G4911" i="7"/>
  <c r="E4911" i="7" s="1"/>
  <c r="E725" i="7"/>
  <c r="E4151" i="7"/>
  <c r="G4082" i="7"/>
  <c r="E2557" i="7"/>
  <c r="G2185" i="7"/>
  <c r="E2185" i="7" s="1"/>
  <c r="E4082" i="7" l="1"/>
  <c r="G5233" i="7"/>
  <c r="E5233" i="7" s="1"/>
  <c r="G5232" i="7"/>
  <c r="E5232" i="7" s="1"/>
  <c r="G591" i="7"/>
  <c r="E2820" i="7"/>
  <c r="G4076" i="7"/>
  <c r="E4076" i="7" s="1"/>
  <c r="G4075" i="7"/>
  <c r="E4075" i="7" s="1"/>
  <c r="G5235" i="7" l="1"/>
  <c r="E5235" i="7" s="1"/>
  <c r="E591" i="7"/>
  <c r="G2815" i="7"/>
  <c r="E2815" i="7" s="1"/>
  <c r="G2814" i="7"/>
  <c r="G5234" i="7"/>
  <c r="E5234" i="7" s="1"/>
  <c r="E2814" i="7" l="1"/>
  <c r="G2812" i="7"/>
  <c r="E2812" i="7" s="1"/>
</calcChain>
</file>

<file path=xl/sharedStrings.xml><?xml version="1.0" encoding="utf-8"?>
<sst xmlns="http://schemas.openxmlformats.org/spreadsheetml/2006/main" count="9642" uniqueCount="1051">
  <si>
    <t>JUDEŢUL: ARGES</t>
  </si>
  <si>
    <t>CONSILIUL JUDETEAN ARGES</t>
  </si>
  <si>
    <t>Formular:</t>
  </si>
  <si>
    <t xml:space="preserve">BUGETUL LOCAL DETALIAT LA VENITURI PE CAPITOLE ŞI SUBCAPITOLE </t>
  </si>
  <si>
    <t xml:space="preserve"> PE ANUL  2025 SI ESTIMARILE PE ANII 2026-2028</t>
  </si>
  <si>
    <t xml:space="preserve"> - mii lei -</t>
  </si>
  <si>
    <t>D E N U M I R E A     I N D I C A T O R I L O R</t>
  </si>
  <si>
    <t>Cod indicator</t>
  </si>
  <si>
    <t>Buget 2025</t>
  </si>
  <si>
    <t xml:space="preserve">Estimari </t>
  </si>
  <si>
    <t>PREV. ANUALE</t>
  </si>
  <si>
    <t>PREVEDERI TRIMESTRIALE</t>
  </si>
  <si>
    <t>TOTAL</t>
  </si>
  <si>
    <t>cred.bug</t>
  </si>
  <si>
    <t>Trim.I</t>
  </si>
  <si>
    <t>Trim.II</t>
  </si>
  <si>
    <t>Trim.III</t>
  </si>
  <si>
    <t>Trim.IV</t>
  </si>
  <si>
    <t>TOTAL VENITURI  (cod 00.02+00.15+00.16+00.17+45.02)</t>
  </si>
  <si>
    <t>00.01</t>
  </si>
  <si>
    <t>VENITURI PROPRII   (cod 00.02-11.02-37.02+00.15+00.16)</t>
  </si>
  <si>
    <t>48.02</t>
  </si>
  <si>
    <t>I.  VENITURI CURENTE    (cod 00.03+00.12)</t>
  </si>
  <si>
    <t>00.02</t>
  </si>
  <si>
    <t>A.  VENITURI FISCALE    (cod 00.04+00.09+00.10+00.11)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</si>
  <si>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</si>
  <si>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</si>
  <si>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</si>
  <si>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</si>
  <si>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</si>
  <si>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</si>
  <si>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</si>
  <si>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r>
      <t xml:space="preserve">Impozit pe profit de la agenţi economici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)  </t>
    </r>
  </si>
  <si>
    <t>01.02.01</t>
  </si>
  <si>
    <t>A1.2.  IMPOZIT PE VENIT, PROFIT,  SI CASTIGURI DIN CAPITAL DE LA PERSOANE FIZICE                (cod 03.02+04.02)</t>
  </si>
  <si>
    <t>00.06</t>
  </si>
  <si>
    <t>Impozit pe venit    (cod 03.02.17+03.02.18)</t>
  </si>
  <si>
    <t>03.02</t>
  </si>
  <si>
    <t>Impozit pe onorariul avocaţilor şi notarilor publici</t>
  </si>
  <si>
    <t>03.02.17</t>
  </si>
  <si>
    <r>
      <t xml:space="preserve">Impozitul pe veniturile din transferul proprietatilor imobiliare din patrimoniul personal </t>
    </r>
    <r>
      <rPr>
        <b/>
        <sz val="8"/>
        <rFont val="Arial"/>
        <family val="2"/>
      </rPr>
      <t>**</t>
    </r>
    <r>
      <rPr>
        <sz val="8"/>
        <rFont val="Arial"/>
        <family val="2"/>
      </rPr>
      <t>)</t>
    </r>
  </si>
  <si>
    <t>03.02.18</t>
  </si>
  <si>
    <t>Cote si sume defalcate din impozitul pe venit   (cod 04.02.01+04.02.04)</t>
  </si>
  <si>
    <t>04.02</t>
  </si>
  <si>
    <t>Cote defalcate din impozitul pe venit</t>
  </si>
  <si>
    <t>04.02.01</t>
  </si>
  <si>
    <t>Sume alocate din cotele defalcate din impozitul pe venit pentru echilibrarea bugetelor locale</t>
  </si>
  <si>
    <t>04.02.04</t>
  </si>
  <si>
    <t>Sume repartizate pentru finantarea institutiilor de spectacole si concerte</t>
  </si>
  <si>
    <t>04.02.06</t>
  </si>
  <si>
    <t>A1.3.  ALTE IMPOZITE  PE VENIT, PROFIT SI CASTIGURI DIN CAPITAL    (cod 05.02)</t>
  </si>
  <si>
    <t>00.07</t>
  </si>
  <si>
    <t>Alte impozite pe venit, profit si castiguri din capital de la persoane fizice   (cod 05.02.50)</t>
  </si>
  <si>
    <t>05.02</t>
  </si>
  <si>
    <t xml:space="preserve"> Alte impozite pe venit, profit si castiguri din capital </t>
  </si>
  <si>
    <t>05.02.50</t>
  </si>
  <si>
    <t>A2.  IMPOZIT PE SALARII - TOTAL         - Restante anii anteriori -</t>
  </si>
  <si>
    <t>06.02</t>
  </si>
  <si>
    <t>Cote defalcate din impozitul pe salarii      - Restante anii anteriori -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</si>
  <si>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</si>
  <si>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</si>
  <si>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</si>
  <si>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</si>
  <si>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</si>
  <si>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>Impozit si taxa pe cladiri    (cod 07.02.01.01+07.02.01.02)</t>
  </si>
  <si>
    <t>07.02.01</t>
  </si>
  <si>
    <t>Impozit pe cladiri de la persoane fizice *)</t>
  </si>
  <si>
    <t>07.02.01.01</t>
  </si>
  <si>
    <t>Impozit si taxa pe cladiri de la persoane juridice *)</t>
  </si>
  <si>
    <t>07.02.01.02</t>
  </si>
  <si>
    <t>Impozit si taxa pe teren  (cod 07.02.02.01+07.02.02.02+07.02.02.03)</t>
  </si>
  <si>
    <t>07.02.02</t>
  </si>
  <si>
    <t>Impozit pe terenuri de la persoane fizice *)</t>
  </si>
  <si>
    <t>07.02.02.01</t>
  </si>
  <si>
    <t>Impozit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</si>
  <si>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</si>
  <si>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</si>
  <si>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</si>
  <si>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 </t>
  </si>
  <si>
    <t>07.02.03</t>
  </si>
  <si>
    <t xml:space="preserve">Alte impozite si taxe  pe proprietate 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</si>
  <si>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</si>
  <si>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</si>
  <si>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</si>
  <si>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</si>
  <si>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</si>
  <si>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Sume defalcate din taxa pe valoarea adăugată pentru finanţarea cheltuielilor descentralizate la nivelul judeţelor  </t>
  </si>
  <si>
    <t>11.02.01</t>
  </si>
  <si>
    <t xml:space="preserve">Sume defalcate din taxa pe valoarea adăugată pentru finanţarea cheltuielilor descentralizate la nivelul comunelor, oraşelor, municipiilor, sectoarelor si Municipiului Bucureşti </t>
  </si>
  <si>
    <t>11.02.02</t>
  </si>
  <si>
    <t xml:space="preserve">Sume defalcate din taxa pe valoarea adăugată pentru drumuri </t>
  </si>
  <si>
    <t>11.02.05</t>
  </si>
  <si>
    <t>Sume defalcate din taxa pe valoarea adăugată pentru echilibrarea bugetelor locale</t>
  </si>
  <si>
    <t>11.02.06</t>
  </si>
  <si>
    <t>Sume defalcate din taxa pe valoarea adăugată pentru Programul de dezvoltare a infrastructurii  si a  bazelor sportive din spaţiul rural</t>
  </si>
  <si>
    <t>11.02.07</t>
  </si>
  <si>
    <t>Alte impozite si taxe generale pe bunuri si servicii   (cod 12.02.07)</t>
  </si>
  <si>
    <t>12.02</t>
  </si>
  <si>
    <t>Taxe hoteliere</t>
  </si>
  <si>
    <t>12.02.07</t>
  </si>
  <si>
    <t>Taxe pe servicii specifice  (cod 15.02.01+15.02.50)</t>
  </si>
  <si>
    <t>15.02</t>
  </si>
  <si>
    <t>Impozit pe spectacole</t>
  </si>
  <si>
    <t>15.02.01</t>
  </si>
  <si>
    <t>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</si>
  <si>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</si>
  <si>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</si>
  <si>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</si>
  <si>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>Impozit pe mijloacele de transport  (cod 16.02.02.01+16.02.02.02)</t>
  </si>
  <si>
    <t>16.02.02</t>
  </si>
  <si>
    <t>Impozit pe mijloacele de transport detinute de persoane fizice *)</t>
  </si>
  <si>
    <t>16.02.02.01</t>
  </si>
  <si>
    <t>Impozit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</si>
  <si>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</si>
  <si>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</si>
  <si>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</si>
  <si>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</si>
  <si>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</si>
  <si>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 (cod 18.02)</t>
  </si>
  <si>
    <t>00.11</t>
  </si>
  <si>
    <t>Alte impozite si taxe fiscale   (cod 18.02.50)</t>
  </si>
  <si>
    <t>18.02</t>
  </si>
  <si>
    <t>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</si>
  <si>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</si>
  <si>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</si>
  <si>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</si>
  <si>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</si>
  <si>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</si>
  <si>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  (cod 30.02.01+30.02.05+30.02.08+30.02.50)</t>
  </si>
  <si>
    <t>30.02</t>
  </si>
  <si>
    <t>Varsaminte din profitul net al regiilor autonome, societăţilor şi companiilor naţionale</t>
  </si>
  <si>
    <t>30.02.01</t>
  </si>
  <si>
    <t>Venituri din concesiuni si inchirieri (cod 30.02.05.01+30.02.05.05+30.02.05.30)</t>
  </si>
  <si>
    <t>30.02.05</t>
  </si>
  <si>
    <t>Redevente miniere</t>
  </si>
  <si>
    <t>30.02.05.01</t>
  </si>
  <si>
    <t>Alte venituri din concesiuni si inchirieri de catre institutiile publice</t>
  </si>
  <si>
    <t>30.02.05.30</t>
  </si>
  <si>
    <t>Venituri din dividende ( cod 30.02.08.02 )</t>
  </si>
  <si>
    <t>30.02.08</t>
  </si>
  <si>
    <t>Venituri din dividende de la alti platitori</t>
  </si>
  <si>
    <t>30.02.08.02</t>
  </si>
  <si>
    <t>Alte venituri din proprietate</t>
  </si>
  <si>
    <t>30.02.50</t>
  </si>
  <si>
    <t>Venituri din dobanzi   (cod 31.02.03)</t>
  </si>
  <si>
    <t>31.02</t>
  </si>
  <si>
    <t>Alte venituri din dobanzi</t>
  </si>
  <si>
    <t>31.02.03</t>
  </si>
  <si>
    <t>C2.  VANZARI DE BUNURI SI SERVICII   (cod 33.02+34.02+35.02+36.02+37.02)</t>
  </si>
  <si>
    <t>00.14</t>
  </si>
  <si>
    <t>Venituri din prestari de servicii si alte activitati                                                                                                                                (cod 33.02.08+33.02.10+33.02.12+33.02.24+33.02.27+33.02.28+33.02.50)</t>
  </si>
  <si>
    <t>33.02</t>
  </si>
  <si>
    <t>Venituri din prestari de servicii</t>
  </si>
  <si>
    <t>33.02.08</t>
  </si>
  <si>
    <t>Contributia  parintilor sau sustinatorilor legali pentru intretinerea copiilor in crese</t>
  </si>
  <si>
    <t>33.02.10</t>
  </si>
  <si>
    <t>Contributia  persoanelor beneficiare ale  cantinelor de ajutor social</t>
  </si>
  <si>
    <t>33.02.12</t>
  </si>
  <si>
    <t>Contributia  de intretinere a persoanelor asistate</t>
  </si>
  <si>
    <t>33.02.13</t>
  </si>
  <si>
    <t>Taxe din activitati cadastrale si agricultura</t>
  </si>
  <si>
    <t>33.02.24</t>
  </si>
  <si>
    <t>Contribuţia lunară a părinţilor pentru întreţinerea copiilor în unităţile de protecţie socială</t>
  </si>
  <si>
    <t>33.02.27</t>
  </si>
  <si>
    <t>Venituri din recuperarea cheltuielilor de judecata, imputatii si despagubiri</t>
  </si>
  <si>
    <t>33.02.28</t>
  </si>
  <si>
    <t>Alte venituri din prestari de servicii si alte activitati</t>
  </si>
  <si>
    <t>33.02.50</t>
  </si>
  <si>
    <t>Venituri din taxe administrative, eliberari permise  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</si>
  <si>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</si>
  <si>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</si>
  <si>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</si>
  <si>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</si>
  <si>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</si>
  <si>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  (cod 35.02.01 la 35.02.03+35.02.50)</t>
  </si>
  <si>
    <t>35.02</t>
  </si>
  <si>
    <t>Venituri din amenzi si alte sanctiuni aplicate potrivit dispozitiilor legale</t>
  </si>
  <si>
    <t>35.02.01.02</t>
  </si>
  <si>
    <t>Penalitati pentru nedepunerea sau depunerea cu intirziere a declaratiei de impozite si taxe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</si>
  <si>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</si>
  <si>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</si>
  <si>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</si>
  <si>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</si>
  <si>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>35.02.50</t>
  </si>
  <si>
    <t>Diverse venituri                                                                                                                                                                 (cod 36.02.01+36.02.05+36.02.06+36.02.07+36.02.08+36.02.11+36.02.50)</t>
  </si>
  <si>
    <t>36.02</t>
  </si>
  <si>
    <t>Venituri din aplicarea prescriptiei extinctive</t>
  </si>
  <si>
    <t>36.02.01</t>
  </si>
  <si>
    <t xml:space="preserve">Varsaminte din veniturile si/sau disponibilitatile institutiilor publice </t>
  </si>
  <si>
    <t>36.02.05</t>
  </si>
  <si>
    <t>Taxe speciale</t>
  </si>
  <si>
    <t>36.02.06</t>
  </si>
  <si>
    <t>Varsaminte din amortizarea mijloacelor fixe</t>
  </si>
  <si>
    <t>36.02.07</t>
  </si>
  <si>
    <t>Depozite speciale pentru constructii de locuinte</t>
  </si>
  <si>
    <t>36.02.08</t>
  </si>
  <si>
    <t>Venituri din ajutoare de stat recuperate</t>
  </si>
  <si>
    <t>36.02.11</t>
  </si>
  <si>
    <t>Alte venituri</t>
  </si>
  <si>
    <t>36.02.50</t>
  </si>
  <si>
    <t>Transferuri voluntare,  altele decat subventiile  (cod 37.02.01+37.02.50)</t>
  </si>
  <si>
    <t>37.02</t>
  </si>
  <si>
    <t>Donatii si sponsorizari</t>
  </si>
  <si>
    <t>37.02.01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</si>
  <si>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</si>
  <si>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</si>
  <si>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</si>
  <si>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</si>
  <si>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>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</si>
  <si>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</si>
  <si>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</si>
  <si>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</si>
  <si>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</si>
  <si>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</si>
  <si>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>Venituri din valorificarea unor bunuri ale institutiilor publice</t>
  </si>
  <si>
    <t>39.02.01</t>
  </si>
  <si>
    <t>Venituri din vanzarea locuintelor construite din fondurile statului</t>
  </si>
  <si>
    <t>39.02.03</t>
  </si>
  <si>
    <t>Venituri din privatizare</t>
  </si>
  <si>
    <t>39.02.04</t>
  </si>
  <si>
    <t>Venituri din vanzarea unor bunuri apartinand domeniului privat al statului</t>
  </si>
  <si>
    <t>39.02.07</t>
  </si>
  <si>
    <t>III. OPERAŢIUNI FINANCIARE   (cod 40.02)</t>
  </si>
  <si>
    <t>00.16</t>
  </si>
  <si>
    <t>Încasări din rambursarea împrumuturilor acordate                                                                                                                         (cod 40.02.06+40.02.07+40.02.10+40.02.11+40.02.13+40.02.14+40.02.16+40.02.18+40.02.50)</t>
  </si>
  <si>
    <t>40.02</t>
  </si>
  <si>
    <t>Încasări din rambursarea împrumuturilor pentru înfiinţarea unor instituţii şi servicii publice de interes local sau a unor activităţi finanţate integral din venituri proprii</t>
  </si>
  <si>
    <t>40.02.06</t>
  </si>
  <si>
    <t>Încasări din rambursarea microcreditelor de la persoane fizice şi juridice</t>
  </si>
  <si>
    <t>40.02.07</t>
  </si>
  <si>
    <r>
      <t xml:space="preserve">Împrumuturi temporare din trezoreria statului </t>
    </r>
    <r>
      <rPr>
        <b/>
        <sz val="8"/>
        <rFont val="Arial"/>
        <family val="2"/>
      </rPr>
      <t>***)</t>
    </r>
  </si>
  <si>
    <t>40.02.10</t>
  </si>
  <si>
    <t xml:space="preserve">Sume din excedentul anului precedent pentru acoperirea golurilor temporare de casă ale sectiuni de functionare**) </t>
  </si>
  <si>
    <t>40.02.11</t>
  </si>
  <si>
    <t xml:space="preserve">Sume din excedentul anului precedent pentru acoperirea golurilor temporare de casă ale sectiunii de dezvoltare**) </t>
  </si>
  <si>
    <t>40.02.13</t>
  </si>
  <si>
    <t>Sume din excedentul bugetului local utilizate pentru finantarea cheltuielilor sectiunii de dezvoltare**)</t>
  </si>
  <si>
    <t>40.02.14</t>
  </si>
  <si>
    <t>Încasări din rambursarea altor împrumuturi acordate</t>
  </si>
  <si>
    <t>40.02.50</t>
  </si>
  <si>
    <t>IV.  SUBVENTII    (cod 00.18)</t>
  </si>
  <si>
    <t>00.17</t>
  </si>
  <si>
    <t>SUBVENTII DE LA ALTE NIVELE ALE ADMINISTRATIEI PUBLICE   (cod 42.02+43.02)</t>
  </si>
  <si>
    <t>00.18</t>
  </si>
  <si>
    <t>Subventii de la bugetul de stat    (cod 00.19+00.20)</t>
  </si>
  <si>
    <t>42.02</t>
  </si>
  <si>
    <t>A. De capital                                                                                                                                                                        (cod 42.02.01+42.02.03 la 42.02.07+42.02.09+42.02.10+42.02.12 la 42.02.20)</t>
  </si>
  <si>
    <t>00.19</t>
  </si>
  <si>
    <t>Retehnologizarea centralelor termice şi electrice  de termoficare</t>
  </si>
  <si>
    <t>42.02.01</t>
  </si>
  <si>
    <t>Investitii finantate partial din imprumuturi externe</t>
  </si>
  <si>
    <t>42.02.03</t>
  </si>
  <si>
    <t>Aeroporturi de interes local</t>
  </si>
  <si>
    <t>42.02.04</t>
  </si>
  <si>
    <t>Planuri si 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</si>
  <si>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</si>
  <si>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</si>
  <si>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</si>
  <si>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</si>
  <si>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</si>
  <si>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>Finanţarea programului de pietruire a drumurilor comunale şi alimentare cu apă a satelor (cod 42.02.09.01+42.02.09.02+42.02.09.03)</t>
  </si>
  <si>
    <t>42.02.09</t>
  </si>
  <si>
    <t>Finanţarea subprogramului privind pietruirea, reabilitarea, modernizarea şi/sau asfaltarea drumurilor de interes local clasate</t>
  </si>
  <si>
    <t>42.02.09.01</t>
  </si>
  <si>
    <t>Finanţarea subprogramului privind alimentarea cu apă a satelor</t>
  </si>
  <si>
    <t>42.02.09.02</t>
  </si>
  <si>
    <t xml:space="preserve">Finanţarea subprogramului privind canalizarea şi epurarea apelor uzate </t>
  </si>
  <si>
    <t>42.02.09.03</t>
  </si>
  <si>
    <t>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</si>
  <si>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</si>
  <si>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</si>
  <si>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</si>
  <si>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multianuale prioritare de mediu şi gospodărire a apelor</t>
  </si>
  <si>
    <t>42.02.13</t>
  </si>
  <si>
    <t>Finanţarea unor cheltuieli de capital ale unităţilor de învăţământ preuniversitar</t>
  </si>
  <si>
    <t>42.02.14</t>
  </si>
  <si>
    <t xml:space="preserve">Subvenţii primite din Fondul Naţional de Dezvoltare ***) </t>
  </si>
  <si>
    <t>42.02.15</t>
  </si>
  <si>
    <t>Subvenţii de la bugetul de stat către bugetele locale pentru finantarea investitiilor în sănătate(cod 42.02.16.01+42.02.16.02+42.02.16.03)</t>
  </si>
  <si>
    <t>42.02.16</t>
  </si>
  <si>
    <t>Subvenţii de la bugetul de stat către bugetele locale pentru finanţarea aparaturii medicale şi echipamentelor de comunicaţii în urgenţă în sănătate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</si>
  <si>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</si>
  <si>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</si>
  <si>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</si>
  <si>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</si>
  <si>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</si>
  <si>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Subventii pentru finalizarea lucrarilor de constructie a asezamintelor culturale</t>
  </si>
  <si>
    <t>42.02.17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</si>
  <si>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</si>
  <si>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</si>
  <si>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</si>
  <si>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</si>
  <si>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</si>
  <si>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</si>
  <si>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</si>
  <si>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</si>
  <si>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asistenţa tehnică pentru pregătirea proiectelor de investiţii publice finanţate prin Programul operaţional regional 2007-2013</t>
  </si>
  <si>
    <t>42.02.19</t>
  </si>
  <si>
    <t>Subventii de la bugetul de stat catre bugetele locale necesare sustinerii derularii proiectelor finantate din FEN postaderare</t>
  </si>
  <si>
    <t>42.02.20</t>
  </si>
  <si>
    <t>Sume primite de la bugetul de stat pentru finantarea unor programe de interes national</t>
  </si>
  <si>
    <t>42.02.51</t>
  </si>
  <si>
    <t>Subventii primite de la bugetul de stat pt finantarea unor programe de interes national, destinate sectiunii de dezvoltare a bugetului local</t>
  </si>
  <si>
    <t>42.02.51.02</t>
  </si>
  <si>
    <t>Subvenţii primite de la bugetul de stat pentru finantarea investitiilor pentru institutii publice de asistenta sociala si unitati de asistenta medico- sociala</t>
  </si>
  <si>
    <t>42.02.52</t>
  </si>
  <si>
    <t>Subvenţii primite de la bugetul de stat pentru finantarea subprogramului infrastructura le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</si>
  <si>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</si>
  <si>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</si>
  <si>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</si>
  <si>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</si>
  <si>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</si>
  <si>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Subventii de la bugetul de stat  catre bugetele locale necesare  sustinerii derularii  proiectelor  finantate din fonduri externe nerambursabile  (FEN) postaderare aferente  perioadei de programare 2014-2020</t>
  </si>
  <si>
    <t>42.02.69</t>
  </si>
  <si>
    <t>TVA</t>
  </si>
  <si>
    <t>Subventii de la bugetul de stat catre bugetele locale pentru Programul national de investitii "Anghel Saligny"</t>
  </si>
  <si>
    <t>42.02.87</t>
  </si>
  <si>
    <t>Alocari de sume din PNRR aferente asistentei financiare nerambursabile</t>
  </si>
  <si>
    <t>42.02.88</t>
  </si>
  <si>
    <t>Fonduri europene nerambursabile</t>
  </si>
  <si>
    <t>42.02.88.01</t>
  </si>
  <si>
    <t>Finantare publica nationala</t>
  </si>
  <si>
    <t>42.02.88.02</t>
  </si>
  <si>
    <t>Sume aferente TVA</t>
  </si>
  <si>
    <t>42.02.88.03</t>
  </si>
  <si>
    <t>Subvenţii de la bugetul de stat necesare susţinerii derulării proiectelor finanţate din fonduri externe nerambursabile (FEN) postaderare, aferete perioadei de programare 2021-2027 ( cod 42.02.93.01+42.02.93.03)</t>
  </si>
  <si>
    <t>42.02.93</t>
  </si>
  <si>
    <t>Subvenţii de la bugetul de stat către bugetele locale necesare susţinerii derulării proiectelor finanțate din fondurile europene dedicate Afacerilor interne, pentru perioada de programare 2021 – 2027</t>
  </si>
  <si>
    <t>42.02.93.01</t>
  </si>
  <si>
    <t>Subvenţii de la bugetul de stat către bugetele locale necesare susţinerii derulării proiectelor finanţate din FEN postaderare, aferente perioadei de programare 2021-2027</t>
  </si>
  <si>
    <t>42.02.93.03</t>
  </si>
  <si>
    <t>B.  Curente                                                                                                                       (cod 42.02.21+42.02.28+42.02.29+42.02.32+42.02.33+42.02.34 la42.02.37+42.02.40+42.02.41+42.02.42+42.02.44+42.02.45)</t>
  </si>
  <si>
    <t>00.20</t>
  </si>
  <si>
    <t>Alte drepturi pentru dizabilitate si adoptie</t>
  </si>
  <si>
    <t>42.02.21</t>
  </si>
  <si>
    <t>Subventii primite din Fondul de Interventie***)</t>
  </si>
  <si>
    <t>42.02.28</t>
  </si>
  <si>
    <t>Finantarea 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</si>
  <si>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</si>
  <si>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</si>
  <si>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</si>
  <si>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</si>
  <si>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</si>
  <si>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</si>
  <si>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</si>
  <si>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</si>
  <si>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</si>
  <si>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nou-născuţi</t>
  </si>
  <si>
    <t>42.02.36</t>
  </si>
  <si>
    <t>Subventii de la bugetul de stat către bugetele locale pentru finanţarea programelor de electrificare</t>
  </si>
  <si>
    <t>42.02.37</t>
  </si>
  <si>
    <t>Subventii de la bugetul de  stat catre bugetele locale pentru realizarea obiectivelor de investitii in turism</t>
  </si>
  <si>
    <t>42.02.40</t>
  </si>
  <si>
    <t>Subventii din bugetul de stat pentru finantarea sanatatii</t>
  </si>
  <si>
    <t>42.02.41</t>
  </si>
  <si>
    <t>Sume primite de administratiile locale în cadrul programelor FEGA implementate de APIA</t>
  </si>
  <si>
    <t>42.02.42</t>
  </si>
  <si>
    <t>Subventii din bugetul de stat pentru finantarea camerelor agricole</t>
  </si>
  <si>
    <t>42.02.44</t>
  </si>
  <si>
    <t>Sume primite de administratiile locale în cadrul programelor finantate din Fondul Social European</t>
  </si>
  <si>
    <t>42.02.45</t>
  </si>
  <si>
    <t>Subventii primite de la bugetul de stat pentru finantarea unor programe de interes national , destinate sectiunii de functionare a bugetului local</t>
  </si>
  <si>
    <t>42.02.51.01</t>
  </si>
  <si>
    <t>Subventii  pentru realizarea activitatii de colectare transport  depozitare si neutralizare a deseurilor de origine animala</t>
  </si>
  <si>
    <t>42.02.73</t>
  </si>
  <si>
    <t>Sume alocate pentru stimulentul de risc</t>
  </si>
  <si>
    <t>42.02.82</t>
  </si>
  <si>
    <t>Subventii de la alte administratii   (cod 43.02.01+43.02.04+43.02.07+43.02.08)</t>
  </si>
  <si>
    <t>43.02</t>
  </si>
  <si>
    <t>Subventii primite de la bugetele consiliilor judetene pentru protectia copilului</t>
  </si>
  <si>
    <t>43.02.01</t>
  </si>
  <si>
    <t xml:space="preserve">Subvenţii de la bugetul asigurărilor pentru şomaj către bugetele locale, pentru finanţarea programelor pentru ocuparea temporară a fortei de munca si subventionarea locurilor de munca </t>
  </si>
  <si>
    <t>43.02.04</t>
  </si>
  <si>
    <t>Subventii primite de  la alte bugete locale pentru instituţiile de asistenţă socială pentru persoanele cu handicap</t>
  </si>
  <si>
    <t>43.02.07</t>
  </si>
  <si>
    <t>Subvenţii primite  de la bugetele consiliilor locale şi judeţene pentru ajutoare  în situaţii de extremă dificultate  ***)</t>
  </si>
  <si>
    <t>43.02.08</t>
  </si>
  <si>
    <t>Sume alocate din sumele obținute în urma scoaterii la licitație a certificatelor de emisii de gaze cu efect de seră pentru finanțarea proiectelor de investiții</t>
  </si>
  <si>
    <t>43.02.44</t>
  </si>
  <si>
    <t>Sume alocate din PNRR aferente asistentei financiare nerambursabile</t>
  </si>
  <si>
    <t>43.02.49</t>
  </si>
  <si>
    <t>43.02.49.01</t>
  </si>
  <si>
    <t>43.02.49.02</t>
  </si>
  <si>
    <t>43.02.49.03</t>
  </si>
  <si>
    <t>Sume FEN postaderare in contul platilor efectuate si prefinantari (cod 45.02.01 la 45.02.05 +45.02.07+45.02.08+45.02.15+45.02.16+45.02.17+45.02.18)</t>
  </si>
  <si>
    <t>45.02</t>
  </si>
  <si>
    <t>Fondul European de Dezvoltare Regionala (cod 45.02.01.01+45.02.01.02+45.02.01.03)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</si>
  <si>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</si>
  <si>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</si>
  <si>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</si>
  <si>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</si>
  <si>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</si>
  <si>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</si>
  <si>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</si>
  <si>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(cod 45.02.02.01+45.02.02.02+45.02.02.03)</t>
  </si>
  <si>
    <t>45.02.02</t>
  </si>
  <si>
    <t>45.02.02.01</t>
  </si>
  <si>
    <t>45.02.02.02</t>
  </si>
  <si>
    <t>45.02.02.03</t>
  </si>
  <si>
    <t>Fondul de Coeziune (cod 45.02.03.01+45.02.03.02+45.02.03.03)</t>
  </si>
  <si>
    <t>45.02.03</t>
  </si>
  <si>
    <t>45.02.03.01</t>
  </si>
  <si>
    <t>45.02.03.02</t>
  </si>
  <si>
    <t>45.02.03.03</t>
  </si>
  <si>
    <t>Fondul Agricol de Dezvoltare Rurala (cod 45.02.04.01+45.02.04.02+45.02.04.03)</t>
  </si>
  <si>
    <t>45.02.04</t>
  </si>
  <si>
    <t>45.02.04.01</t>
  </si>
  <si>
    <t>45.02.04.02</t>
  </si>
  <si>
    <t>45.02.04.03</t>
  </si>
  <si>
    <t>Fondul European de Pescuit (cod 45.02.05.01+45.02.05.02+45.02.05.03)</t>
  </si>
  <si>
    <t>45.02.05</t>
  </si>
  <si>
    <t>45.02.05.01</t>
  </si>
  <si>
    <t>45.02.05.02</t>
  </si>
  <si>
    <t>45.02.05.03</t>
  </si>
  <si>
    <t>Instrumentul de Asistenta pentru Preaderare (cod 45.02.07.01+45.02.07.02+45.02.07.03)</t>
  </si>
  <si>
    <t>45.02.07</t>
  </si>
  <si>
    <t>45.02.07.01</t>
  </si>
  <si>
    <t>45.02.07.02</t>
  </si>
  <si>
    <t>45.02.07.03</t>
  </si>
  <si>
    <t>Instrumentul European de Vecinatate si Parteneriat (cod 45.02.08.01+45.02.08.02+45.02.08.03)</t>
  </si>
  <si>
    <t>45.02.08</t>
  </si>
  <si>
    <t>45.02.08.01</t>
  </si>
  <si>
    <t>45.02.08.02</t>
  </si>
  <si>
    <t>45.02.08.03</t>
  </si>
  <si>
    <t>Programe comunitare finantate in perioada 2007-2013   (cod 45.02.15.01+45.02.15.02+45.02.15.03)</t>
  </si>
  <si>
    <t>45.02.15</t>
  </si>
  <si>
    <t>45.02.15.01</t>
  </si>
  <si>
    <t>45.02.15.02</t>
  </si>
  <si>
    <t>45.02.15.03</t>
  </si>
  <si>
    <t>Alte facilitati si instrumente postaderare (cod 45.02.16.01+45.02.16.02+45.02.16.03)</t>
  </si>
  <si>
    <t>45.02.16</t>
  </si>
  <si>
    <t>45.02.16.01</t>
  </si>
  <si>
    <t>45.02.16.02</t>
  </si>
  <si>
    <t>45.02.16.03</t>
  </si>
  <si>
    <t>Mecanismul financiar SEE (cod 45.02.17.01+45.02.17.02+45.02.17.03)</t>
  </si>
  <si>
    <t>45.02.17</t>
  </si>
  <si>
    <t>45.02.17.01</t>
  </si>
  <si>
    <t>45.02.17.02</t>
  </si>
  <si>
    <t>45.02.17.03</t>
  </si>
  <si>
    <t>Programul Norvegian pentru Creştere Economică şi Dezvoltare Durabilă (cod 45.02.18.01+45.02.18.02+45.02.18.03)</t>
  </si>
  <si>
    <t>45.02.18</t>
  </si>
  <si>
    <t>45.02.18.01</t>
  </si>
  <si>
    <t>45.02.18.02</t>
  </si>
  <si>
    <t>45.02.18.03</t>
  </si>
  <si>
    <t>Fondul European de Dezvoltare Regională (FEDR), aferent cadrului financiar 2021-2027 ( cod 45.02.48.01 la 45.02.48.03)*)</t>
  </si>
  <si>
    <t>45.02.48</t>
  </si>
  <si>
    <t>45.02.48.01</t>
  </si>
  <si>
    <t>45.02.48.02</t>
  </si>
  <si>
    <t>Prefinantare</t>
  </si>
  <si>
    <t>45.02.48.03</t>
  </si>
  <si>
    <t>Sume primite de la UE/alti donatori in contul platilor efectuate si prefinantari aferente cadrului financiar 2014-2020 ( cod 48.02.01 la  cod 48.02.05+48.02.11+48.02.12+48.02.15+48.02.19+48.02.32+48.02.33)</t>
  </si>
  <si>
    <t xml:space="preserve">Fondul European de Dezvoltare Regională (FEDR) (cod 48.02.01.01+48.02.01.02+48.02.01.03) </t>
  </si>
  <si>
    <t>48.02.01</t>
  </si>
  <si>
    <t>48.02.01.01</t>
  </si>
  <si>
    <t>FEDR</t>
  </si>
  <si>
    <t>48.02.01.02</t>
  </si>
  <si>
    <t>FEN</t>
  </si>
  <si>
    <t>48.02.01.03</t>
  </si>
  <si>
    <t xml:space="preserve">Fondul Social European (FSE) (cod 48.02.01.01+48.02.01.02+48.02.01.03) </t>
  </si>
  <si>
    <t>48.02.02</t>
  </si>
  <si>
    <t>48.02.02.01</t>
  </si>
  <si>
    <t>48.02.02.02</t>
  </si>
  <si>
    <t>48.02.02.03</t>
  </si>
  <si>
    <t>Alte programe comunitare finantate in perioada 2014-2020 (APC)</t>
  </si>
  <si>
    <t>48.02.15</t>
  </si>
  <si>
    <t>48.02.15.01</t>
  </si>
  <si>
    <t>48.02.15.02</t>
  </si>
  <si>
    <t>VENITURILE SECTIUNII DE FUNCTIONARE</t>
  </si>
  <si>
    <t>TOTAL VENITURI  (cod 00.02+00.15+00.16+00.17)</t>
  </si>
  <si>
    <t>VENITURI PROPRII   (cod 00.02-11.02-37.02+00.16)</t>
  </si>
  <si>
    <t>.04.02.06</t>
  </si>
  <si>
    <t>Contributia de intretinere a persoanelor asistate</t>
  </si>
  <si>
    <t>Încasări din rambursarea împrumuturilor acordate                                                                                                                         (cod 40.02.06+40.02.07+40.02.10+40.02.11+40.02.50)</t>
  </si>
  <si>
    <t xml:space="preserve">Sume din excedentul anului precedent pentru acoperirea golurilor temporare de casă ale sectiunii de functionare**) </t>
  </si>
  <si>
    <t>Subventii de la bugetul de stat    (cod 00.20)</t>
  </si>
  <si>
    <t>VENITURILE SECTIUNII DE DEZVOLTARE</t>
  </si>
  <si>
    <t xml:space="preserve">TOTAL VENITURI  </t>
  </si>
  <si>
    <t>VENITURI PROPRII   (cod 00.02-11.02-37.02)</t>
  </si>
  <si>
    <t>A.  VENITURI FISCALE    (00.10)</t>
  </si>
  <si>
    <t>Sume defalcate din TVA  (cod  11.02.07)</t>
  </si>
  <si>
    <t>Venituri din concesiuni si inchirieri</t>
  </si>
  <si>
    <t xml:space="preserve">Diverse venituri    (36.02.07)                                                                                                                                                       </t>
  </si>
  <si>
    <t>Transferuri voluntare,  altele decat subventiile  (cod 37.02.04)</t>
  </si>
  <si>
    <t>III. OPERATIUNI FINANCIARE (cod 40.02.+41.02)</t>
  </si>
  <si>
    <t>Incasari din rambursarea imprumuturilor acordate (cod 40.02.13+40.02.14+40.02.16)</t>
  </si>
  <si>
    <t>Sume din excedentul anului precedent pentru acoperirea golurilor temporare de casa ale sectiunii de dezvoltare**)</t>
  </si>
  <si>
    <t>Sume din excedentul bugetului local utilizat pentru finantarea cheltuielilor sectiunii de dezvoltare**)</t>
  </si>
  <si>
    <t>Sume primite in cadrul mecanismului decontarii cererilor de plata *)</t>
  </si>
  <si>
    <t>40.02.16</t>
  </si>
  <si>
    <t>Subventii de la bugetul de stat    (cod 00.19)</t>
  </si>
  <si>
    <t>Subventii primite de la bugetul de stat pentru finantarea investitiilor pentru institutii publice de asistenta sociala si unitati de asistenta medico sociale</t>
  </si>
  <si>
    <t>Subventii primite de la bugetul de stat pentru finantarea subprogramului infrastructura la nivel judetean</t>
  </si>
  <si>
    <t>42,02,69</t>
  </si>
  <si>
    <t>ORDONATOR PRINCIPAL DE CREDITE</t>
  </si>
  <si>
    <t>PRESEDINTE,</t>
  </si>
  <si>
    <t>ION MINZINA</t>
  </si>
  <si>
    <t>……………………………..</t>
  </si>
  <si>
    <t>DIRECTOR EXECUTIV,</t>
  </si>
  <si>
    <t>SEF SERVICIU</t>
  </si>
  <si>
    <t>Carmen Eugenia MOCANU</t>
  </si>
  <si>
    <t>BUGET IMPOZITE TAXE SI VENITURI</t>
  </si>
  <si>
    <t xml:space="preserve">Larisa ZAMFIR </t>
  </si>
  <si>
    <t xml:space="preserve">BUGETUL LOCAL DETALIAT LA CHELTUIELI PE CAPITOLE ŞI SUBCAPITOLE </t>
  </si>
  <si>
    <t>TOTAL CHELTUIELI   (cod 50.02+59.02+63.02+69.02+79.02)</t>
  </si>
  <si>
    <t>49.02</t>
  </si>
  <si>
    <t>TOTAL CHELTUIELI (SECT. FUNCTIONARE + SECT. DEZVOLTARE)</t>
  </si>
  <si>
    <t>CHELTUIELI CURENTE  (cod 10+20+30+40+50+51+55+56+57+59)</t>
  </si>
  <si>
    <t>CHELTUIELI FUNCTIONARE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</si>
  <si>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</si>
  <si>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</si>
  <si>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</si>
  <si>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</si>
  <si>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</si>
  <si>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</si>
  <si>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</si>
  <si>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</si>
  <si>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</si>
  <si>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</si>
  <si>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</si>
  <si>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</si>
  <si>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</si>
  <si>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</si>
  <si>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</si>
  <si>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</si>
  <si>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</si>
  <si>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</si>
  <si>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</si>
  <si>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</si>
  <si>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</si>
  <si>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</si>
  <si>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</si>
  <si>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</si>
  <si>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</si>
  <si>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</si>
  <si>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</si>
  <si>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</si>
  <si>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</si>
  <si>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</si>
  <si>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</si>
  <si>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</si>
  <si>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</si>
  <si>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</si>
  <si>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</si>
  <si>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</si>
  <si>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</si>
  <si>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</si>
  <si>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</si>
  <si>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</si>
  <si>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</si>
  <si>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</si>
  <si>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</si>
  <si>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</si>
  <si>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</si>
  <si>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</si>
  <si>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</si>
  <si>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</si>
  <si>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</si>
  <si>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Transferuri de la bugetul judetului catre bugetele locale pentru plata drepturilor de care beneficiaza copiii cu cerinte educationale speciale integrati in invatamantul de masa</t>
  </si>
  <si>
    <t>51.01.64</t>
  </si>
  <si>
    <t xml:space="preserve">Transferuri aferente cheltuielilor cu alocatia de hrana si cu indemnizatia de cazare pentru  personalul din serviciile sociale publice aflat in izolare preventiva la locul de munca </t>
  </si>
  <si>
    <t>51.01.76</t>
  </si>
  <si>
    <t>TITLUL VII ALTE TRANSFERURI   (cod  55.01+55.02)</t>
  </si>
  <si>
    <t>55</t>
  </si>
  <si>
    <t>A</t>
  </si>
  <si>
    <t>Transferuri interne(cod 55.01.54)</t>
  </si>
  <si>
    <t>55.01</t>
  </si>
  <si>
    <t xml:space="preserve">Alte transferuri curente interne </t>
  </si>
  <si>
    <t>55.01.18</t>
  </si>
  <si>
    <t>Transferuri aferente cheltuielilor cu alocatia de hrana pentru personalul din serviciile sociale private aflat in izolare preventiva la locul de munca</t>
  </si>
  <si>
    <t>55.01.73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</si>
  <si>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</si>
  <si>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</si>
  <si>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</si>
  <si>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</si>
  <si>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</si>
  <si>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</si>
  <si>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8"/>
        <rFont val="Arial"/>
        <family val="2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</si>
  <si>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</si>
  <si>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</si>
  <si>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</si>
  <si>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</si>
  <si>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</si>
  <si>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</si>
  <si>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</si>
  <si>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</si>
  <si>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</si>
  <si>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</si>
  <si>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</si>
  <si>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XI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</si>
  <si>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</si>
  <si>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</si>
  <si>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</si>
  <si>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</si>
  <si>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</si>
  <si>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</si>
  <si>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</si>
  <si>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</si>
  <si>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</si>
  <si>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</si>
  <si>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</si>
  <si>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</si>
  <si>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</si>
  <si>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</si>
  <si>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</si>
  <si>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</si>
  <si>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</si>
  <si>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</si>
  <si>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</si>
  <si>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</si>
  <si>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</si>
  <si>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 xml:space="preserve">Sume aferente persoanelor cu handicap neicadrate </t>
  </si>
  <si>
    <t>59,40</t>
  </si>
  <si>
    <t>OPERATIUNI FINANCIARE  (cod 80+81)</t>
  </si>
  <si>
    <t>79</t>
  </si>
  <si>
    <t>TITLUL XVIII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</si>
  <si>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</si>
  <si>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</si>
  <si>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</si>
  <si>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</si>
  <si>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</si>
  <si>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XIX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</si>
  <si>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</si>
  <si>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</si>
  <si>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</si>
  <si>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</si>
  <si>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</si>
  <si>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TITLUL XXI PLATI EFECTUATE IN ANII PRECEDENTI SI RECUPERATE IN ANUL CURENT(cod 85.01)</t>
  </si>
  <si>
    <t>85</t>
  </si>
  <si>
    <t>Plati efectuate in anii precedenti si recuperate in anul curent</t>
  </si>
  <si>
    <t>85.01</t>
  </si>
  <si>
    <t>CHELTUIELI DE DEZVOLTARE</t>
  </si>
  <si>
    <t>pnrr</t>
  </si>
  <si>
    <t>CHELTUIELI CURENTE  (cod 51+55+56+58)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</si>
  <si>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</si>
  <si>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</si>
  <si>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</si>
  <si>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</si>
  <si>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</si>
  <si>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</si>
  <si>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</si>
  <si>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</si>
  <si>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</si>
  <si>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</si>
  <si>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</si>
  <si>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</si>
  <si>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</si>
  <si>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</si>
  <si>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</si>
  <si>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</si>
  <si>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</si>
  <si>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</si>
  <si>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</si>
  <si>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</si>
  <si>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Alte transferuri  de capital catre institutiile publice</t>
  </si>
  <si>
    <t>51.02.29</t>
  </si>
  <si>
    <t>Transferuri din bugetele proprii ale judetelor catre bugetele locale in vederea asigurarii fondurilor necesare implementarii proiectelor finantate din FEN</t>
  </si>
  <si>
    <t>51.02.45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</si>
  <si>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</si>
  <si>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</si>
  <si>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</si>
  <si>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</si>
  <si>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</si>
  <si>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</si>
  <si>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</si>
  <si>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</si>
  <si>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</si>
  <si>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</si>
  <si>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</si>
  <si>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</si>
  <si>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</si>
  <si>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</si>
  <si>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</si>
  <si>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</si>
  <si>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</si>
  <si>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</si>
  <si>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</si>
  <si>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</si>
  <si>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</si>
  <si>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</si>
  <si>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</si>
  <si>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</si>
  <si>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</si>
  <si>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</si>
  <si>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</si>
  <si>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</si>
  <si>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</si>
  <si>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</si>
  <si>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</si>
  <si>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</si>
  <si>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</si>
  <si>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</si>
  <si>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</si>
  <si>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</si>
  <si>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</si>
  <si>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</si>
  <si>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</si>
  <si>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</si>
  <si>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</si>
  <si>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</si>
  <si>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</si>
  <si>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</si>
  <si>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</si>
  <si>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</si>
  <si>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Programe finanțate din Fondul European de Dezvoltare Regională (FEDR), aferente cadrului financiar 2021-2027</t>
  </si>
  <si>
    <t>56.48</t>
  </si>
  <si>
    <t>Titlul X Proiecte cu finantare din  Fonduri externe nerambursabile (FEN) postaderare (cod 56.01 la 56.05+cod 56.07+56.08+56.15+56.16+56.17+56.18)</t>
  </si>
  <si>
    <t>58</t>
  </si>
  <si>
    <t>58,01</t>
  </si>
  <si>
    <t>Programe din Fondul Social European (FSE )</t>
  </si>
  <si>
    <t>58.02</t>
  </si>
  <si>
    <t>Alte programe comunitare finantate in perioada 2014-2020</t>
  </si>
  <si>
    <t>58.15</t>
  </si>
  <si>
    <t>XII Proiecte cu finantare din sumele reprezentand asistenta financiara nerambursabila aferenta PNRR</t>
  </si>
  <si>
    <t>60</t>
  </si>
  <si>
    <t>CHELTUIELI DE CAPITAL  (cod 71+72)</t>
  </si>
  <si>
    <t>70</t>
  </si>
  <si>
    <t>TITLUL XV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</si>
  <si>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</si>
  <si>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</si>
  <si>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</si>
  <si>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</si>
  <si>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</si>
  <si>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</si>
  <si>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</si>
  <si>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</si>
  <si>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</si>
  <si>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</si>
  <si>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</si>
  <si>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</si>
  <si>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</si>
  <si>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</si>
  <si>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</si>
  <si>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</si>
  <si>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</si>
  <si>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XVI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</si>
  <si>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</si>
  <si>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</si>
  <si>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</si>
  <si>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</si>
  <si>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</si>
  <si>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Partea I-a SERVICII PUBLICE GENERALE   (cod 51.02+54.02+55.02+56.02)</t>
  </si>
  <si>
    <t>50.02</t>
  </si>
  <si>
    <t>Autoritati publice si actiuni externe   (cod 51.02.01)</t>
  </si>
  <si>
    <t>Transferuri curente   (cod 51.01.01+51.01.03+51.01.14+51.01.15+51.01.24+51.01.26+51.01.31+51.01.39+51.01.46+51.01.49)</t>
  </si>
  <si>
    <t>Transferuri interne(cod 55.01.18)</t>
  </si>
  <si>
    <r>
      <t>TITLUL IX  ASISTENTA SOCIALA  (cod 57.02</t>
    </r>
    <r>
      <rPr>
        <b/>
        <sz val="8"/>
        <rFont val="Arial"/>
        <family val="2"/>
        <charset val="238"/>
      </rPr>
      <t>)</t>
    </r>
  </si>
  <si>
    <t>84</t>
  </si>
  <si>
    <t>CHELTUIELI CURENTE  (cod 51+55+56)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</si>
  <si>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</si>
  <si>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</si>
  <si>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58.01</t>
  </si>
  <si>
    <t>60.01</t>
  </si>
  <si>
    <t>60.02</t>
  </si>
  <si>
    <t>60.03</t>
  </si>
  <si>
    <t>216 pnrr RAJDA</t>
  </si>
  <si>
    <t>Din total capitol:</t>
  </si>
  <si>
    <t>Autoritati executive si legislative   (cod 51.02.01.03)</t>
  </si>
  <si>
    <t>51.02.01</t>
  </si>
  <si>
    <t>Autorităţi executive</t>
  </si>
  <si>
    <t>51.02.01.03</t>
  </si>
  <si>
    <t>Alte servicii publice generale  (cod 54.02.05 la 54.02.07+54.02.10+54.02.50)</t>
  </si>
  <si>
    <t>54.02</t>
  </si>
  <si>
    <t>Transferuri pentru achitarea obligaţiilor restante ale centralelor de termoficare</t>
  </si>
  <si>
    <t>55.01.54</t>
  </si>
  <si>
    <t>Alte transferuri  de capital catre institutii publice</t>
  </si>
  <si>
    <t>Fond de rezerva bugetara la dispozitia autoritatilor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</si>
  <si>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</si>
  <si>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</si>
  <si>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</si>
  <si>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</si>
  <si>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</si>
  <si>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</si>
  <si>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</si>
  <si>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 xml:space="preserve">Alte servicii publice generale </t>
  </si>
  <si>
    <t>54.02.50</t>
  </si>
  <si>
    <t xml:space="preserve">Tranzacţii privind datoria publică şi împrumuturi </t>
  </si>
  <si>
    <t>TITLUL X ALTE CHELTUIELI   (cod 59.01+59.02+59.11+59.12+59.15+59.17+59.22+59.25+59.30)</t>
  </si>
  <si>
    <t>TITLUL XV ÎMPRUMUTURI  (cod 80.03+80.30)</t>
  </si>
  <si>
    <t>TITLUL XVI RAMBURSARI DE CREDITE   (cod 81.01+81.02)</t>
  </si>
  <si>
    <r>
      <t>TITLUL XVII PLATI EFECTUATE IN ANII PRECEDENTI SI RECUPERATE IN ANUL CUREN</t>
    </r>
    <r>
      <rPr>
        <b/>
        <sz val="8"/>
        <rFont val="Arial"/>
        <family val="2"/>
      </rPr>
      <t>T(cod 85.01)</t>
    </r>
  </si>
  <si>
    <t>TITLUL XII  ACTIVE NEFINANCIARE  (cod 71.01 la 71.03)</t>
  </si>
  <si>
    <t>TITLUL XIII ACTIVE FINANCIARE  (cod 72.01)</t>
  </si>
  <si>
    <t>TITLUL XVII PLATI EFECTUATE IN ANII PRECEDENTI SI RECUPERATE IN ANUL CURENT(cod 85.01)</t>
  </si>
  <si>
    <t>Transferuri cu caracter general intre diferite nivele ale administratiei                                                                                              (cod 56.02.06+56.02.07+56.02.09)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</si>
  <si>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</t>
    </r>
    <r>
      <rPr>
        <b/>
        <sz val="8"/>
        <rFont val="Arial"/>
        <family val="2"/>
      </rPr>
      <t>)</t>
    </r>
  </si>
  <si>
    <t>Transferuri din bugetele consiliilor judeţene pentru finanţarea centrelor de zi pentru protecţia copilului</t>
  </si>
  <si>
    <t>56.02.06</t>
  </si>
  <si>
    <t>Transferuri din bugetele proprii ale judetelor pentru institutiile de asistenta sociala pentru persoanele cu handicap</t>
  </si>
  <si>
    <t>56.02.07</t>
  </si>
  <si>
    <t>Transferuri din bugetele locale către bugetul fondului de asigurări sociale de sănătate</t>
  </si>
  <si>
    <t>56.02.09</t>
  </si>
  <si>
    <t>Partea a II-a APARARE, ORDINE PUBLICA SI SIGURANTA NATIONALA    (cod 60.02+61.02)</t>
  </si>
  <si>
    <t>Aparare    (cod 60.02.02)</t>
  </si>
  <si>
    <t>Transferuri curente   (51.01.01+51.01.03+51.01.14+51.01.15+51.01.24+51.01.26+51.01.31+51.01.39+51.01.46+51.01.49)</t>
  </si>
  <si>
    <t>TITLUL IX  ASISTENTA SOCIALA  (cod 57.02)</t>
  </si>
  <si>
    <t>Aparare nationala</t>
  </si>
  <si>
    <t>60.02.02</t>
  </si>
  <si>
    <t>Ordine publica si siguranta nationala   (cod 61.02.03+61.02.05+61.02.50)</t>
  </si>
  <si>
    <t>61.02</t>
  </si>
  <si>
    <t>Ordine publica    (cod 61.02.03.04)</t>
  </si>
  <si>
    <t>61.02.03</t>
  </si>
  <si>
    <t>Politie comunitara</t>
  </si>
  <si>
    <t>61.02.03.04</t>
  </si>
  <si>
    <t>Protectie civila şi protecţia contra incendiilor (protecţie civilă nonmilitară)</t>
  </si>
  <si>
    <t>61.02.05</t>
  </si>
  <si>
    <t>Alte cheltuieli în domeniul ordinii publice şi siguranţei naţionale</t>
  </si>
  <si>
    <t>61.02.50</t>
  </si>
  <si>
    <t>Partea a III-a CHELTUIELI SOCIAL-CULTURALE   (cod 65.02+66.02+67.02+68.02)</t>
  </si>
  <si>
    <t>63.02</t>
  </si>
  <si>
    <t>Invatamant   (cod 65.02.03 la 65.02.05+65.02.07+65.02.11+65.02.50)</t>
  </si>
  <si>
    <t>65.02</t>
  </si>
  <si>
    <t>Învatamânt prescolar si primar   (cod 65.02.03.01+65.02.03.02)</t>
  </si>
  <si>
    <t>65.02.03</t>
  </si>
  <si>
    <t>Învatamânt prescolar</t>
  </si>
  <si>
    <t>65.02.03.01</t>
  </si>
  <si>
    <t>Învatamânt primar</t>
  </si>
  <si>
    <t>65.02.03.02</t>
  </si>
  <si>
    <t>Învatamânt secundar   (cod 65.02.04.01 la  65.02.04.03)</t>
  </si>
  <si>
    <t>65.02.04</t>
  </si>
  <si>
    <t xml:space="preserve">Învatamânt secundar inferior   </t>
  </si>
  <si>
    <t>65.02.04.01</t>
  </si>
  <si>
    <t xml:space="preserve">Învatamânt secundar superior   </t>
  </si>
  <si>
    <t>65.02.04.02</t>
  </si>
  <si>
    <t>Invatamant profesional</t>
  </si>
  <si>
    <t>65.02.04.03</t>
  </si>
  <si>
    <t>Învatamânt postliceal</t>
  </si>
  <si>
    <t>65.02.05</t>
  </si>
  <si>
    <t>Învatamânt  nedefinibil prin nivel    (cod 65.02.07.04)</t>
  </si>
  <si>
    <t>65.02.07</t>
  </si>
  <si>
    <t>Învatamânt special</t>
  </si>
  <si>
    <t>65.02.07.04</t>
  </si>
  <si>
    <t>Servicii auxiliare pentru educatie   (cod 65.02.11.03+65.02.11.30)</t>
  </si>
  <si>
    <t>65.02.11</t>
  </si>
  <si>
    <t xml:space="preserve">Internate si cantine pentru elevi </t>
  </si>
  <si>
    <t>65.02.11.03</t>
  </si>
  <si>
    <t>Alte servicii auxiliare</t>
  </si>
  <si>
    <t>65.02.11.30</t>
  </si>
  <si>
    <t>Alte cheltuieli în domeniul învatamântului</t>
  </si>
  <si>
    <t>65.02.50</t>
  </si>
  <si>
    <t>Sanatate    (cod 66.02.06+66.02.08+66.02.50)</t>
  </si>
  <si>
    <t>66.02</t>
  </si>
  <si>
    <r>
      <t>TITLUL XXI PLATI EFECTUATE IN ANII PRECEDENTI SI RECUPERATE IN ANUL CUREN</t>
    </r>
    <r>
      <rPr>
        <b/>
        <sz val="8"/>
        <rFont val="Arial"/>
        <family val="2"/>
        <charset val="238"/>
      </rPr>
      <t>T(cod 85.01)</t>
    </r>
  </si>
  <si>
    <t>Servicii  medicale in unitati sanitare cu paturi   (cod 66.02.06.01+66.02.06.03)</t>
  </si>
  <si>
    <t>66.02.06</t>
  </si>
  <si>
    <t>Spitale generale</t>
  </si>
  <si>
    <t>66.02.06.01</t>
  </si>
  <si>
    <t>Unităţi medico-sociale</t>
  </si>
  <si>
    <t>66.02.06.03</t>
  </si>
  <si>
    <t>Servicii de sanatate publica</t>
  </si>
  <si>
    <t>66.02.08</t>
  </si>
  <si>
    <t>Alte cheltuieli in domeniul sanatatii   (cod 66.02.50.50)</t>
  </si>
  <si>
    <t>66.02.50</t>
  </si>
  <si>
    <t>Alte institutii si actiuni sanitare</t>
  </si>
  <si>
    <t>66.02.50.50</t>
  </si>
  <si>
    <t>Cultura, recreere si religie   (cod 67.02.03+67.02.05+67.02.06+67.02.50)</t>
  </si>
  <si>
    <t>67.02</t>
  </si>
  <si>
    <t>Summe aferente persoanelor cu handicap</t>
  </si>
  <si>
    <t>TITLUL XIXRAMBURSARI DE CREDITE   (cod 81.01+81.02)</t>
  </si>
  <si>
    <t>Servicii culturale      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</si>
  <si>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</si>
  <si>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</si>
  <si>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</si>
  <si>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</si>
  <si>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</si>
  <si>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Institutii publice de spectacole si concerte</t>
  </si>
  <si>
    <t>67.02.03.04</t>
  </si>
  <si>
    <t>Scoli populare de arta si meserii</t>
  </si>
  <si>
    <t>67.02.03.05</t>
  </si>
  <si>
    <t>Case de cultura</t>
  </si>
  <si>
    <t>67.02.03.06</t>
  </si>
  <si>
    <t>Camine culturale</t>
  </si>
  <si>
    <t>67.02.03.07</t>
  </si>
  <si>
    <t>Centre pentru  conservarea si promovarea culturii traditionale</t>
  </si>
  <si>
    <t>67.02.03.08</t>
  </si>
  <si>
    <t>Consolidarea si restaurarea monumentelor istorice</t>
  </si>
  <si>
    <t>67.02.03.12</t>
  </si>
  <si>
    <t>Alte servicii culturale</t>
  </si>
  <si>
    <t>67.02.03.30</t>
  </si>
  <si>
    <t>Servicii recreative si sportive   (cod 67.02.05.01 la 67.02.05.03)</t>
  </si>
  <si>
    <t>67.02.05</t>
  </si>
  <si>
    <t>Sport</t>
  </si>
  <si>
    <t>67.02.05.01</t>
  </si>
  <si>
    <t>Tineret</t>
  </si>
  <si>
    <t>67.02.05.02</t>
  </si>
  <si>
    <t>Intretinere gradini publice, parcuri, zone verzi, baze sportive si de agrement</t>
  </si>
  <si>
    <t>67.02.05.03</t>
  </si>
  <si>
    <t>Servicii religioase</t>
  </si>
  <si>
    <t>67.02.06</t>
  </si>
  <si>
    <t>Alte servicii în domeniile culturii, recreerii si religiei</t>
  </si>
  <si>
    <t>67.02.50</t>
  </si>
  <si>
    <t>Asigurari si asistenta sociala                                                                                                                                                           (cod 68.02.04+68.02.05+68.02.06+68.02.10+68.02.11+68.02.12+68.02.15+68</t>
  </si>
  <si>
    <t>68.02</t>
  </si>
  <si>
    <r>
      <t xml:space="preserve">Transferuri curente </t>
    </r>
    <r>
      <rPr>
        <b/>
        <sz val="8"/>
        <rFont val="Arial"/>
        <family val="2"/>
        <charset val="238"/>
      </rPr>
      <t xml:space="preserve">  (cod 51.01.01+51.01.03+51.01.14+51.01.15+51.01.24+51.01.26+51.01.31+51.01.39+51.01.46+51.01.49)</t>
    </r>
  </si>
  <si>
    <r>
      <t>TITLUL XXI PLATI EFECTUATE IN ANII PRECEDENTI SI RECUPERATE IN ANUL CUREN</t>
    </r>
    <r>
      <rPr>
        <b/>
        <sz val="8"/>
        <rFont val="Arial"/>
        <family val="2"/>
      </rPr>
      <t>T(cod 85.01)</t>
    </r>
  </si>
  <si>
    <t>Transferuri de capital  (cod 51.02.12+51.02.22 la 51.02.29)</t>
  </si>
  <si>
    <t>56.</t>
  </si>
  <si>
    <t xml:space="preserve">FONDUL EUROPEAN DE DEZVOLTARE REGIONALA </t>
  </si>
  <si>
    <t>Fondul Social European</t>
  </si>
  <si>
    <t>Asistenta acordata persoanelor in varsta</t>
  </si>
  <si>
    <t>68.02.04</t>
  </si>
  <si>
    <t>Asistenta sociala in caz de boli si invaliditati   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</si>
  <si>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</si>
  <si>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</si>
  <si>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</si>
  <si>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</si>
  <si>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</si>
  <si>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Ajutoare pentru locuinte</t>
  </si>
  <si>
    <t>68.02.10</t>
  </si>
  <si>
    <t>Creşe</t>
  </si>
  <si>
    <t>68.02.11</t>
  </si>
  <si>
    <t>Unităţi de asistenţă medico-sociale</t>
  </si>
  <si>
    <t>68.02.12</t>
  </si>
  <si>
    <t>Prevenirea excluderii sociale    (cod 68.02.15.01+68.02.15.02)</t>
  </si>
  <si>
    <t>68.02.15</t>
  </si>
  <si>
    <t>Ajutor social</t>
  </si>
  <si>
    <t>68.02.15.01</t>
  </si>
  <si>
    <t>Cantine de ajutor social</t>
  </si>
  <si>
    <t>68.02.15.02</t>
  </si>
  <si>
    <t>Alte cheltuieli in domeniul asigurarilor si asistentei  sociale</t>
  </si>
  <si>
    <t>68.02.50</t>
  </si>
  <si>
    <t>Partea a IV-a  SERVICII SI DEZVOLTARE PUBLICA, LOCUINTE, MEDIU SI APE (cod 70.02+74.02)</t>
  </si>
  <si>
    <t>Locuinte, servicii si dezvoltare publica   (cod 70.02.03+70.02.05 la 70.02.07+70.02.50)</t>
  </si>
  <si>
    <t>70.02</t>
  </si>
  <si>
    <r>
      <t>TITLUL XVXI PLATI EFECTUATE IN ANII PRECEDENTI SI RECUPERATE IN ANUL CUREN</t>
    </r>
    <r>
      <rPr>
        <b/>
        <sz val="8"/>
        <rFont val="Arial"/>
        <family val="2"/>
      </rPr>
      <t>T(cod 85.01)</t>
    </r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</si>
  <si>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</si>
  <si>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</si>
  <si>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</si>
  <si>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</si>
  <si>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</si>
  <si>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</si>
  <si>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</si>
  <si>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</si>
  <si>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</si>
  <si>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</si>
  <si>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</si>
  <si>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</si>
  <si>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</si>
  <si>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</si>
  <si>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>Alimentare cu gaze naturale in localitati</t>
  </si>
  <si>
    <t>70.02.07</t>
  </si>
  <si>
    <t xml:space="preserve">Alte servicii în domeniile locuintelor, serviciilor si dezvoltarii comunale </t>
  </si>
  <si>
    <t>70.02.50</t>
  </si>
  <si>
    <t>Protectia mediului   (cod 74.02.03+74.02.05+74.02.06)</t>
  </si>
  <si>
    <t>74.02</t>
  </si>
  <si>
    <t>A. Transferuri interne(cod  55.01.10+55.01.12+55.01.13+55.01+55.01.28+55.01.42)</t>
  </si>
  <si>
    <t>Programe din alte facilitati si instrumente postaderare</t>
  </si>
  <si>
    <t>56.16.</t>
  </si>
  <si>
    <t>Reducerea şi controlul poluării</t>
  </si>
  <si>
    <t>74.02.03</t>
  </si>
  <si>
    <t>Salubritate si gestiunea deseurilor  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</si>
  <si>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</si>
  <si>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</si>
  <si>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</si>
  <si>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</si>
  <si>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</si>
  <si>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</si>
  <si>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</si>
  <si>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</si>
  <si>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</si>
  <si>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Actiuni generale economice, comerciale si de munca   (cod 80.02.01)</t>
  </si>
  <si>
    <t>80.02</t>
  </si>
  <si>
    <r>
      <t>A. Transferuri interne</t>
    </r>
    <r>
      <rPr>
        <sz val="8"/>
        <rFont val="Arial"/>
        <family val="2"/>
        <charset val="238"/>
      </rPr>
      <t>(cod  55.01.10+55.01.12+55.01.13+55.01.15+55.01.18+55.01.28+55.01.42)</t>
    </r>
  </si>
  <si>
    <t>Actiuni generale economice si comerciale   (cod 80.02.01.06+80.02.01.09+80.02.01.10+80.02.01.30)</t>
  </si>
  <si>
    <t>80.02.01</t>
  </si>
  <si>
    <t>Prevenire si combatere inundatii si gheturi</t>
  </si>
  <si>
    <t>80.02.01.06</t>
  </si>
  <si>
    <t>Stimulare întreprinderi mici si mijlocii</t>
  </si>
  <si>
    <t>80.02.01.09</t>
  </si>
  <si>
    <t>Programe de dezvoltare regionala  si sociala</t>
  </si>
  <si>
    <t>80.02.01.10</t>
  </si>
  <si>
    <t>Alte cheltuieli pentru actiuni generale economice si comerciale</t>
  </si>
  <si>
    <t>80.02.01.30</t>
  </si>
  <si>
    <t>Combustibili si energie   (cod 81.02.06+81.02.07+81.02.50)</t>
  </si>
  <si>
    <t>Energie termica</t>
  </si>
  <si>
    <t>81.02.06</t>
  </si>
  <si>
    <t>Alti combustibili</t>
  </si>
  <si>
    <t>81.02.07</t>
  </si>
  <si>
    <t>Alte cheltuieli privind combustibili si energia</t>
  </si>
  <si>
    <t>81.02.50</t>
  </si>
  <si>
    <t>Agricultura, silvicultura, piscicultura si vanatoare  (cod 83.02.03)</t>
  </si>
  <si>
    <t>83.02</t>
  </si>
  <si>
    <t>Alte transferuri de capital catre institutii publice</t>
  </si>
  <si>
    <t>Agricultura   (cod 83.02.03.03+83.02.03.07+83.02.03.30)</t>
  </si>
  <si>
    <t>83.02.03</t>
  </si>
  <si>
    <t>Protecţia plantelor şi carantină fitosanitară</t>
  </si>
  <si>
    <t>83.02.03.03</t>
  </si>
  <si>
    <t>Camere agricole</t>
  </si>
  <si>
    <t>83.02.03.07</t>
  </si>
  <si>
    <t xml:space="preserve">Alte cheltuieli în domeniul agriculturii </t>
  </si>
  <si>
    <t>83.02.03.30</t>
  </si>
  <si>
    <t>Transporturi   (cod 84.02.03+84.02.06+84.02.50)</t>
  </si>
  <si>
    <t>84.02</t>
  </si>
  <si>
    <r>
      <t xml:space="preserve">Transferuri curente  </t>
    </r>
    <r>
      <rPr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</si>
  <si>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CHELTUIELI CURENTE  (cod 51+55+56+59)</t>
  </si>
  <si>
    <t>58,15</t>
  </si>
  <si>
    <t>Transport rutier   (cod 84.02.03.01 la 84.02.03.03)</t>
  </si>
  <si>
    <t>84.02.03</t>
  </si>
  <si>
    <t>Drumuri si poduri</t>
  </si>
  <si>
    <t>84.02.03.01</t>
  </si>
  <si>
    <t>Transport în comun</t>
  </si>
  <si>
    <t>84.02.03.02</t>
  </si>
  <si>
    <t xml:space="preserve">Strazi </t>
  </si>
  <si>
    <t>84.02.03.03</t>
  </si>
  <si>
    <t>Transport aerian   (cod 84.02.06.02)</t>
  </si>
  <si>
    <t>84.02.06</t>
  </si>
  <si>
    <t>Aviatia civila</t>
  </si>
  <si>
    <t>84.02.06.02</t>
  </si>
  <si>
    <t>Alte cheltuieli în domeniul transporturilor</t>
  </si>
  <si>
    <t>84.02.50</t>
  </si>
  <si>
    <t>Alte actiuni economice   (cod 87.02.01+87.02.03 la 87.02.05+87.02.50)</t>
  </si>
  <si>
    <t>87.02</t>
  </si>
  <si>
    <t>Transferuri din bugetul local catre asociatiile de dezvoltare intercomunitara</t>
  </si>
  <si>
    <t xml:space="preserve">Fondul Român de Dezvoltare Sociala 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</si>
  <si>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</si>
  <si>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</si>
  <si>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</si>
  <si>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</si>
  <si>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</si>
  <si>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</si>
  <si>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</si>
  <si>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actiuni economice</t>
  </si>
  <si>
    <t>87.02.50</t>
  </si>
  <si>
    <t xml:space="preserve">VII. REZERVE, EXCEDENT / DEFICIT   </t>
  </si>
  <si>
    <t>96.02</t>
  </si>
  <si>
    <t xml:space="preserve">REZERVE </t>
  </si>
  <si>
    <t>97.02</t>
  </si>
  <si>
    <t>EXCEDENT     (cod 00.01-49.02)</t>
  </si>
  <si>
    <t>98.02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</si>
  <si>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   (cod 49.02-00.01)</t>
    </r>
  </si>
  <si>
    <t>99.02</t>
  </si>
  <si>
    <t xml:space="preserve">CHELTUIELILE SECTIUNII DE FUNCTIONARE </t>
  </si>
  <si>
    <t>Transferuri af ch. Cu alocatiile de hrana si indemn de cazare a pers din serv soc publice aflat in izolare preventiva la locul de munca</t>
  </si>
  <si>
    <t>Transf af ch cu alocatiile de hrana pt pers din serv soc privat aflat
 in izolare preventiva la locul de munca</t>
  </si>
  <si>
    <t>59.40</t>
  </si>
  <si>
    <r>
      <t>Transferuri curente   (</t>
    </r>
    <r>
      <rPr>
        <b/>
        <sz val="8"/>
        <rFont val="Arial"/>
        <family val="2"/>
        <charset val="238"/>
      </rPr>
      <t>cod 51.01.01+51.01.03+51.01.14+51.01.15+51.01.24+51.01.26+51.01.31+51.01.39+51.01.46+51.01.49)</t>
    </r>
  </si>
  <si>
    <r>
      <t xml:space="preserve">Transferuri curente  </t>
    </r>
    <r>
      <rPr>
        <sz val="8"/>
        <rFont val="Arial"/>
        <family val="2"/>
      </rPr>
      <t xml:space="preserve"> (cod 51.01.01+51.01.03+51.01.14+51.01.15+51.01.24+51.01.26+51.01.31+51.01.39+51.01.46+51.01.49)</t>
    </r>
  </si>
  <si>
    <t xml:space="preserve">CHELTUIELILE SECTIUNII DE DEZVOLTARE </t>
  </si>
  <si>
    <t xml:space="preserve">Alte transferuri  de capital catre institutii publice </t>
  </si>
  <si>
    <t>Titlul X  Proiecte cu finantare din  Fonduri externe nerambursabile (FEN) postaderare (cod 58,01)</t>
  </si>
  <si>
    <t>Titlul  Proiecte cu finantare din  Fonduri externe nerambursabile (FEN) postaderare (cod 58,01)</t>
  </si>
  <si>
    <t>Titlul X Proiecte cu finantare din  Fonduri externe nerambursabile (FEN) postaderare (cod 58,01)</t>
  </si>
  <si>
    <t>TITLUL X  ACTIVE NEFINANCIARE  (cod 71.01 la 71.03)</t>
  </si>
  <si>
    <t>Alte transferuri de capital catre institutiile publice</t>
  </si>
  <si>
    <t xml:space="preserve">Fondul Social European </t>
  </si>
  <si>
    <t>Titlul  Proiecte cu finantare din  Fonduri externe nerambursabile (FEN) postaderare (cod 58.01 )</t>
  </si>
  <si>
    <t xml:space="preserve">Contributie dezvoltare comunitara </t>
  </si>
  <si>
    <t>72,01,02</t>
  </si>
  <si>
    <t>EXCEDENT  SECTIUNE DEZVOLTARE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</si>
  <si>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SECTIUNE DEZVOLTARE   (cod 49.02-00.01)</t>
    </r>
  </si>
  <si>
    <t>EXCEDENT  TOTAL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</si>
  <si>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TOTAL  (cod 49.02-00.01)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</si>
</sst>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9">
    <font>
      <sz val="10"/>
      <name val="Arial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 (W1)"/>
      <family val="2"/>
    </font>
    <font>
      <i/>
      <sz val="8"/>
      <name val="Arial"/>
      <family val="2"/>
    </font>
    <font>
      <i/>
      <u/>
      <sz val="8"/>
      <name val="Arial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u/>
      <sz val="8"/>
      <name val="Arial"/>
      <family val="2"/>
    </font>
    <font>
      <b/>
      <strike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</font>
    <font>
      <u/>
      <sz val="8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</cellStyleXfs>
  <cellXfs count="1397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3" fillId="0" borderId="0" xfId="3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3" fillId="0" borderId="1" xfId="2" applyFont="1" applyBorder="1"/>
    <xf numFmtId="0" fontId="3" fillId="0" borderId="1" xfId="2" quotePrefix="1" applyFont="1" applyBorder="1" applyAlignment="1">
      <alignment horizontal="center"/>
    </xf>
    <xf numFmtId="0" fontId="2" fillId="0" borderId="1" xfId="2" quotePrefix="1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" fontId="6" fillId="2" borderId="4" xfId="2" quotePrefix="1" applyNumberFormat="1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right"/>
    </xf>
    <xf numFmtId="2" fontId="6" fillId="0" borderId="0" xfId="0" applyNumberFormat="1" applyFont="1"/>
    <xf numFmtId="0" fontId="5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left"/>
    </xf>
    <xf numFmtId="4" fontId="6" fillId="2" borderId="6" xfId="2" applyNumberFormat="1" applyFont="1" applyFill="1" applyBorder="1" applyAlignment="1">
      <alignment horizontal="right"/>
    </xf>
    <xf numFmtId="0" fontId="6" fillId="2" borderId="6" xfId="2" quotePrefix="1" applyFont="1" applyFill="1" applyBorder="1" applyAlignment="1">
      <alignment horizontal="left"/>
    </xf>
    <xf numFmtId="0" fontId="5" fillId="2" borderId="5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0" fontId="6" fillId="2" borderId="6" xfId="2" quotePrefix="1" applyFont="1" applyFill="1" applyBorder="1"/>
    <xf numFmtId="0" fontId="6" fillId="2" borderId="6" xfId="2" applyFont="1" applyFill="1" applyBorder="1"/>
    <xf numFmtId="16" fontId="6" fillId="2" borderId="6" xfId="2" quotePrefix="1" applyNumberFormat="1" applyFont="1" applyFill="1" applyBorder="1" applyAlignment="1">
      <alignment horizontal="left"/>
    </xf>
    <xf numFmtId="0" fontId="5" fillId="0" borderId="5" xfId="0" applyFont="1" applyBorder="1"/>
    <xf numFmtId="0" fontId="6" fillId="0" borderId="6" xfId="0" applyFont="1" applyBorder="1"/>
    <xf numFmtId="0" fontId="6" fillId="0" borderId="6" xfId="2" applyFont="1" applyBorder="1"/>
    <xf numFmtId="16" fontId="6" fillId="0" borderId="6" xfId="2" quotePrefix="1" applyNumberFormat="1" applyFont="1" applyBorder="1" applyAlignment="1">
      <alignment horizontal="left"/>
    </xf>
    <xf numFmtId="4" fontId="6" fillId="3" borderId="4" xfId="2" applyNumberFormat="1" applyFont="1" applyFill="1" applyBorder="1" applyAlignment="1">
      <alignment horizontal="right"/>
    </xf>
    <xf numFmtId="4" fontId="6" fillId="0" borderId="6" xfId="2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9" fillId="0" borderId="6" xfId="0" applyFont="1" applyBorder="1"/>
    <xf numFmtId="4" fontId="5" fillId="0" borderId="6" xfId="2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0" fontId="6" fillId="0" borderId="5" xfId="0" applyFont="1" applyBorder="1"/>
    <xf numFmtId="0" fontId="6" fillId="2" borderId="6" xfId="0" applyFont="1" applyFill="1" applyBorder="1" applyAlignment="1">
      <alignment wrapText="1"/>
    </xf>
    <xf numFmtId="4" fontId="6" fillId="0" borderId="8" xfId="0" applyNumberFormat="1" applyFont="1" applyBorder="1" applyAlignment="1">
      <alignment horizontal="right"/>
    </xf>
    <xf numFmtId="49" fontId="6" fillId="2" borderId="6" xfId="2" applyNumberFormat="1" applyFont="1" applyFill="1" applyBorder="1" applyAlignment="1">
      <alignment horizontal="left"/>
    </xf>
    <xf numFmtId="49" fontId="6" fillId="0" borderId="6" xfId="2" applyNumberFormat="1" applyFont="1" applyBorder="1" applyAlignment="1">
      <alignment horizontal="left"/>
    </xf>
    <xf numFmtId="3" fontId="5" fillId="0" borderId="5" xfId="0" applyNumberFormat="1" applyFont="1" applyBorder="1"/>
    <xf numFmtId="0" fontId="6" fillId="0" borderId="6" xfId="2" quotePrefix="1" applyFont="1" applyBorder="1" applyAlignment="1">
      <alignment horizontal="left"/>
    </xf>
    <xf numFmtId="0" fontId="10" fillId="0" borderId="6" xfId="2" quotePrefix="1" applyFont="1" applyBorder="1" applyAlignment="1">
      <alignment horizontal="left"/>
    </xf>
    <xf numFmtId="4" fontId="5" fillId="0" borderId="7" xfId="2" applyNumberFormat="1" applyFont="1" applyBorder="1" applyAlignment="1">
      <alignment horizontal="right"/>
    </xf>
    <xf numFmtId="0" fontId="11" fillId="0" borderId="6" xfId="2" applyFont="1" applyBorder="1"/>
    <xf numFmtId="0" fontId="12" fillId="2" borderId="6" xfId="0" applyFont="1" applyFill="1" applyBorder="1"/>
    <xf numFmtId="14" fontId="6" fillId="0" borderId="6" xfId="2" quotePrefix="1" applyNumberFormat="1" applyFont="1" applyBorder="1" applyAlignment="1">
      <alignment horizontal="left"/>
    </xf>
    <xf numFmtId="3" fontId="5" fillId="2" borderId="5" xfId="0" applyNumberFormat="1" applyFont="1" applyFill="1" applyBorder="1"/>
    <xf numFmtId="3" fontId="6" fillId="0" borderId="6" xfId="0" applyNumberFormat="1" applyFont="1" applyBorder="1"/>
    <xf numFmtId="4" fontId="6" fillId="4" borderId="6" xfId="2" applyNumberFormat="1" applyFont="1" applyFill="1" applyBorder="1" applyAlignment="1">
      <alignment horizontal="right"/>
    </xf>
    <xf numFmtId="0" fontId="11" fillId="0" borderId="6" xfId="0" applyFont="1" applyBorder="1"/>
    <xf numFmtId="16" fontId="10" fillId="0" borderId="6" xfId="2" quotePrefix="1" applyNumberFormat="1" applyFont="1" applyBorder="1" applyAlignment="1">
      <alignment horizontal="left"/>
    </xf>
    <xf numFmtId="4" fontId="13" fillId="0" borderId="6" xfId="2" applyNumberFormat="1" applyFont="1" applyBorder="1" applyAlignment="1">
      <alignment horizontal="right"/>
    </xf>
    <xf numFmtId="4" fontId="13" fillId="0" borderId="7" xfId="2" applyNumberFormat="1" applyFont="1" applyBorder="1" applyAlignment="1">
      <alignment horizontal="right"/>
    </xf>
    <xf numFmtId="3" fontId="6" fillId="2" borderId="6" xfId="0" applyNumberFormat="1" applyFont="1" applyFill="1" applyBorder="1"/>
    <xf numFmtId="49" fontId="6" fillId="2" borderId="6" xfId="0" quotePrefix="1" applyNumberFormat="1" applyFont="1" applyFill="1" applyBorder="1" applyAlignment="1">
      <alignment horizontal="left" vertical="top"/>
    </xf>
    <xf numFmtId="0" fontId="14" fillId="0" borderId="6" xfId="2" applyFont="1" applyBorder="1"/>
    <xf numFmtId="4" fontId="6" fillId="0" borderId="10" xfId="2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16" fontId="6" fillId="0" borderId="6" xfId="2" applyNumberFormat="1" applyFont="1" applyBorder="1" applyAlignment="1">
      <alignment horizontal="left"/>
    </xf>
    <xf numFmtId="4" fontId="6" fillId="0" borderId="8" xfId="2" applyNumberFormat="1" applyFont="1" applyBorder="1" applyAlignment="1">
      <alignment horizontal="right"/>
    </xf>
    <xf numFmtId="4" fontId="6" fillId="4" borderId="7" xfId="0" applyNumberFormat="1" applyFont="1" applyFill="1" applyBorder="1" applyAlignment="1">
      <alignment horizontal="right"/>
    </xf>
    <xf numFmtId="4" fontId="6" fillId="0" borderId="2" xfId="2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2" fontId="6" fillId="0" borderId="2" xfId="4" applyNumberFormat="1" applyFont="1" applyBorder="1"/>
    <xf numFmtId="2" fontId="6" fillId="0" borderId="2" xfId="0" applyNumberFormat="1" applyFont="1" applyBorder="1" applyAlignment="1">
      <alignment horizontal="right"/>
    </xf>
    <xf numFmtId="2" fontId="6" fillId="2" borderId="12" xfId="2" applyNumberFormat="1" applyFont="1" applyFill="1" applyBorder="1" applyAlignment="1">
      <alignment horizontal="right"/>
    </xf>
    <xf numFmtId="16" fontId="10" fillId="0" borderId="6" xfId="2" applyNumberFormat="1" applyFont="1" applyBorder="1" applyAlignment="1">
      <alignment horizontal="left"/>
    </xf>
    <xf numFmtId="2" fontId="8" fillId="0" borderId="6" xfId="2" applyNumberFormat="1" applyFont="1" applyBorder="1" applyAlignment="1">
      <alignment horizontal="right" indent="3"/>
    </xf>
    <xf numFmtId="2" fontId="6" fillId="0" borderId="7" xfId="0" applyNumberFormat="1" applyFont="1" applyBorder="1" applyAlignment="1">
      <alignment horizontal="right"/>
    </xf>
    <xf numFmtId="2" fontId="6" fillId="0" borderId="6" xfId="2" applyNumberFormat="1" applyFont="1" applyBorder="1"/>
    <xf numFmtId="2" fontId="13" fillId="0" borderId="6" xfId="2" applyNumberFormat="1" applyFont="1" applyBorder="1" applyAlignment="1">
      <alignment horizontal="right"/>
    </xf>
    <xf numFmtId="2" fontId="6" fillId="0" borderId="6" xfId="2" applyNumberFormat="1" applyFont="1" applyBorder="1" applyAlignment="1">
      <alignment horizontal="right"/>
    </xf>
    <xf numFmtId="16" fontId="6" fillId="2" borderId="6" xfId="2" applyNumberFormat="1" applyFont="1" applyFill="1" applyBorder="1" applyAlignment="1">
      <alignment horizontal="left"/>
    </xf>
    <xf numFmtId="0" fontId="6" fillId="0" borderId="6" xfId="2" applyFont="1" applyBorder="1" applyAlignment="1">
      <alignment horizontal="left"/>
    </xf>
    <xf numFmtId="4" fontId="6" fillId="0" borderId="4" xfId="2" applyNumberFormat="1" applyFont="1" applyBorder="1" applyAlignment="1">
      <alignment horizontal="right"/>
    </xf>
    <xf numFmtId="2" fontId="6" fillId="5" borderId="0" xfId="0" applyNumberFormat="1" applyFont="1" applyFill="1"/>
    <xf numFmtId="3" fontId="15" fillId="0" borderId="5" xfId="0" applyNumberFormat="1" applyFont="1" applyBorder="1"/>
    <xf numFmtId="3" fontId="12" fillId="0" borderId="5" xfId="0" applyNumberFormat="1" applyFont="1" applyBorder="1"/>
    <xf numFmtId="0" fontId="15" fillId="2" borderId="6" xfId="0" applyFont="1" applyFill="1" applyBorder="1"/>
    <xf numFmtId="3" fontId="5" fillId="0" borderId="5" xfId="0" applyNumberFormat="1" applyFont="1" applyBorder="1" applyAlignment="1">
      <alignment vertical="top"/>
    </xf>
    <xf numFmtId="3" fontId="13" fillId="3" borderId="5" xfId="0" applyNumberFormat="1" applyFont="1" applyFill="1" applyBorder="1"/>
    <xf numFmtId="1" fontId="16" fillId="3" borderId="6" xfId="5" applyNumberFormat="1" applyFont="1" applyFill="1" applyBorder="1"/>
    <xf numFmtId="4" fontId="13" fillId="3" borderId="4" xfId="2" applyNumberFormat="1" applyFont="1" applyFill="1" applyBorder="1" applyAlignment="1">
      <alignment horizontal="right"/>
    </xf>
    <xf numFmtId="14" fontId="13" fillId="3" borderId="6" xfId="2" quotePrefix="1" applyNumberFormat="1" applyFont="1" applyFill="1" applyBorder="1" applyAlignment="1">
      <alignment horizontal="left"/>
    </xf>
    <xf numFmtId="0" fontId="13" fillId="3" borderId="6" xfId="0" applyFont="1" applyFill="1" applyBorder="1"/>
    <xf numFmtId="0" fontId="13" fillId="3" borderId="6" xfId="2" applyFont="1" applyFill="1" applyBorder="1"/>
    <xf numFmtId="0" fontId="13" fillId="3" borderId="6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4" fontId="17" fillId="2" borderId="4" xfId="2" applyNumberFormat="1" applyFont="1" applyFill="1" applyBorder="1" applyAlignment="1">
      <alignment horizontal="right"/>
    </xf>
    <xf numFmtId="4" fontId="17" fillId="2" borderId="6" xfId="2" applyNumberFormat="1" applyFont="1" applyFill="1" applyBorder="1" applyAlignment="1">
      <alignment horizontal="right"/>
    </xf>
    <xf numFmtId="2" fontId="18" fillId="5" borderId="0" xfId="0" applyNumberFormat="1" applyFont="1" applyFill="1"/>
    <xf numFmtId="3" fontId="17" fillId="2" borderId="5" xfId="0" applyNumberFormat="1" applyFont="1" applyFill="1" applyBorder="1"/>
    <xf numFmtId="0" fontId="17" fillId="2" borderId="6" xfId="0" applyFont="1" applyFill="1" applyBorder="1"/>
    <xf numFmtId="0" fontId="17" fillId="2" borderId="6" xfId="2" applyFont="1" applyFill="1" applyBorder="1"/>
    <xf numFmtId="0" fontId="5" fillId="2" borderId="6" xfId="0" applyFont="1" applyFill="1" applyBorder="1" applyAlignment="1">
      <alignment wrapText="1"/>
    </xf>
    <xf numFmtId="3" fontId="5" fillId="3" borderId="5" xfId="0" applyNumberFormat="1" applyFont="1" applyFill="1" applyBorder="1"/>
    <xf numFmtId="0" fontId="6" fillId="3" borderId="6" xfId="0" applyFont="1" applyFill="1" applyBorder="1"/>
    <xf numFmtId="0" fontId="6" fillId="3" borderId="6" xfId="2" applyFont="1" applyFill="1" applyBorder="1"/>
    <xf numFmtId="0" fontId="6" fillId="3" borderId="6" xfId="2" applyFont="1" applyFill="1" applyBorder="1" applyAlignment="1">
      <alignment horizontal="left"/>
    </xf>
    <xf numFmtId="4" fontId="5" fillId="0" borderId="7" xfId="0" applyNumberFormat="1" applyFont="1" applyBorder="1" applyAlignment="1">
      <alignment horizontal="right"/>
    </xf>
    <xf numFmtId="0" fontId="19" fillId="3" borderId="6" xfId="2" applyFont="1" applyFill="1" applyBorder="1" applyAlignment="1">
      <alignment horizontal="left"/>
    </xf>
    <xf numFmtId="4" fontId="5" fillId="0" borderId="8" xfId="2" applyNumberFormat="1" applyFont="1" applyBorder="1" applyAlignment="1">
      <alignment horizontal="right"/>
    </xf>
    <xf numFmtId="0" fontId="5" fillId="2" borderId="6" xfId="2" applyFont="1" applyFill="1" applyBorder="1" applyAlignment="1">
      <alignment horizontal="left"/>
    </xf>
    <xf numFmtId="0" fontId="5" fillId="3" borderId="5" xfId="0" applyFont="1" applyFill="1" applyBorder="1"/>
    <xf numFmtId="0" fontId="5" fillId="3" borderId="5" xfId="0" applyFont="1" applyFill="1" applyBorder="1" applyAlignment="1">
      <alignment vertical="top"/>
    </xf>
    <xf numFmtId="0" fontId="6" fillId="3" borderId="6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/>
    </xf>
    <xf numFmtId="0" fontId="5" fillId="3" borderId="13" xfId="0" applyFont="1" applyFill="1" applyBorder="1"/>
    <xf numFmtId="0" fontId="6" fillId="3" borderId="14" xfId="0" applyFont="1" applyFill="1" applyBorder="1"/>
    <xf numFmtId="0" fontId="6" fillId="3" borderId="9" xfId="2" applyFont="1" applyFill="1" applyBorder="1"/>
    <xf numFmtId="4" fontId="6" fillId="0" borderId="7" xfId="2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21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4" fontId="10" fillId="3" borderId="6" xfId="2" applyNumberFormat="1" applyFont="1" applyFill="1" applyBorder="1" applyAlignment="1">
      <alignment horizontal="right"/>
    </xf>
    <xf numFmtId="0" fontId="21" fillId="2" borderId="5" xfId="0" applyFont="1" applyFill="1" applyBorder="1"/>
    <xf numFmtId="0" fontId="10" fillId="2" borderId="6" xfId="2" applyFont="1" applyFill="1" applyBorder="1" applyAlignment="1">
      <alignment horizontal="left"/>
    </xf>
    <xf numFmtId="4" fontId="10" fillId="2" borderId="6" xfId="2" applyNumberFormat="1" applyFont="1" applyFill="1" applyBorder="1" applyAlignment="1">
      <alignment horizontal="right"/>
    </xf>
    <xf numFmtId="0" fontId="5" fillId="0" borderId="13" xfId="0" applyFont="1" applyBorder="1"/>
    <xf numFmtId="4" fontId="6" fillId="4" borderId="4" xfId="2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center"/>
    </xf>
    <xf numFmtId="0" fontId="6" fillId="4" borderId="9" xfId="2" applyFont="1" applyFill="1" applyBorder="1" applyAlignment="1">
      <alignment horizontal="left"/>
    </xf>
    <xf numFmtId="4" fontId="6" fillId="4" borderId="8" xfId="0" applyNumberFormat="1" applyFont="1" applyFill="1" applyBorder="1" applyAlignment="1">
      <alignment horizontal="right"/>
    </xf>
    <xf numFmtId="0" fontId="6" fillId="5" borderId="9" xfId="2" applyFont="1" applyFill="1" applyBorder="1" applyAlignment="1">
      <alignment horizontal="left"/>
    </xf>
    <xf numFmtId="4" fontId="6" fillId="5" borderId="4" xfId="2" applyNumberFormat="1" applyFont="1" applyFill="1" applyBorder="1" applyAlignment="1">
      <alignment horizontal="right"/>
    </xf>
    <xf numFmtId="4" fontId="6" fillId="5" borderId="6" xfId="2" applyNumberFormat="1" applyFont="1" applyFill="1" applyBorder="1" applyAlignment="1">
      <alignment horizontal="right"/>
    </xf>
    <xf numFmtId="4" fontId="6" fillId="5" borderId="8" xfId="0" applyNumberFormat="1" applyFont="1" applyFill="1" applyBorder="1" applyAlignment="1">
      <alignment horizontal="right"/>
    </xf>
    <xf numFmtId="0" fontId="6" fillId="0" borderId="9" xfId="2" applyFont="1" applyBorder="1" applyAlignment="1">
      <alignment horizontal="left"/>
    </xf>
    <xf numFmtId="0" fontId="23" fillId="0" borderId="2" xfId="0" applyFont="1" applyBorder="1" applyAlignment="1">
      <alignment horizontal="center" wrapText="1"/>
    </xf>
    <xf numFmtId="4" fontId="24" fillId="5" borderId="6" xfId="2" applyNumberFormat="1" applyFont="1" applyFill="1" applyBorder="1" applyAlignment="1">
      <alignment horizontal="right"/>
    </xf>
    <xf numFmtId="4" fontId="24" fillId="5" borderId="8" xfId="0" applyNumberFormat="1" applyFont="1" applyFill="1" applyBorder="1" applyAlignment="1">
      <alignment horizontal="right"/>
    </xf>
    <xf numFmtId="4" fontId="24" fillId="4" borderId="6" xfId="2" applyNumberFormat="1" applyFont="1" applyFill="1" applyBorder="1" applyAlignment="1">
      <alignment horizontal="right"/>
    </xf>
    <xf numFmtId="0" fontId="13" fillId="0" borderId="18" xfId="2" applyFont="1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2" borderId="6" xfId="2" applyFont="1" applyFill="1" applyBorder="1"/>
    <xf numFmtId="0" fontId="24" fillId="0" borderId="6" xfId="0" applyFont="1" applyBorder="1"/>
    <xf numFmtId="4" fontId="13" fillId="0" borderId="7" xfId="0" applyNumberFormat="1" applyFont="1" applyBorder="1" applyAlignment="1">
      <alignment horizontal="right"/>
    </xf>
    <xf numFmtId="0" fontId="23" fillId="2" borderId="6" xfId="2" applyFont="1" applyFill="1" applyBorder="1"/>
    <xf numFmtId="0" fontId="23" fillId="2" borderId="6" xfId="0" applyFont="1" applyFill="1" applyBorder="1"/>
    <xf numFmtId="4" fontId="13" fillId="2" borderId="4" xfId="2" applyNumberFormat="1" applyFont="1" applyFill="1" applyBorder="1" applyAlignment="1">
      <alignment horizontal="right"/>
    </xf>
    <xf numFmtId="4" fontId="13" fillId="2" borderId="6" xfId="2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25" fillId="0" borderId="6" xfId="0" applyFont="1" applyBorder="1"/>
    <xf numFmtId="0" fontId="26" fillId="0" borderId="6" xfId="0" applyFont="1" applyBorder="1"/>
    <xf numFmtId="49" fontId="5" fillId="4" borderId="0" xfId="0" applyNumberFormat="1" applyFont="1" applyFill="1" applyAlignment="1">
      <alignment horizontal="left"/>
    </xf>
    <xf numFmtId="0" fontId="13" fillId="4" borderId="6" xfId="2" applyFont="1" applyFill="1" applyBorder="1" applyAlignment="1">
      <alignment horizontal="left" vertical="center"/>
    </xf>
    <xf numFmtId="4" fontId="6" fillId="4" borderId="10" xfId="2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13" fillId="5" borderId="6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left" vertical="center"/>
    </xf>
    <xf numFmtId="0" fontId="17" fillId="4" borderId="18" xfId="2" applyFont="1" applyFill="1" applyBorder="1" applyAlignment="1">
      <alignment horizontal="left" vertical="center"/>
    </xf>
    <xf numFmtId="49" fontId="17" fillId="0" borderId="20" xfId="0" applyNumberFormat="1" applyFont="1" applyBorder="1" applyAlignment="1">
      <alignment horizontal="left" vertical="center"/>
    </xf>
    <xf numFmtId="0" fontId="13" fillId="0" borderId="22" xfId="2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4" fontId="6" fillId="0" borderId="24" xfId="2" applyNumberFormat="1" applyFont="1" applyBorder="1" applyAlignment="1">
      <alignment horizontal="right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26" xfId="2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0" applyFont="1" applyAlignment="1">
      <alignment vertical="center"/>
    </xf>
    <xf numFmtId="4" fontId="6" fillId="3" borderId="27" xfId="2" applyNumberFormat="1" applyFont="1" applyFill="1" applyBorder="1" applyAlignment="1">
      <alignment horizontal="right"/>
    </xf>
    <xf numFmtId="49" fontId="5" fillId="0" borderId="28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26" fillId="0" borderId="10" xfId="0" applyFont="1" applyBorder="1"/>
    <xf numFmtId="0" fontId="6" fillId="0" borderId="10" xfId="2" applyFont="1" applyBorder="1" applyAlignment="1">
      <alignment horizontal="left"/>
    </xf>
    <xf numFmtId="49" fontId="5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left" wrapText="1"/>
    </xf>
    <xf numFmtId="0" fontId="27" fillId="6" borderId="0" xfId="0" applyFont="1" applyFill="1"/>
    <xf numFmtId="0" fontId="6" fillId="6" borderId="0" xfId="2" applyFont="1" applyFill="1" applyAlignment="1">
      <alignment horizontal="left"/>
    </xf>
    <xf numFmtId="2" fontId="6" fillId="6" borderId="0" xfId="2" applyNumberFormat="1" applyFont="1" applyFill="1" applyAlignment="1">
      <alignment horizontal="right"/>
    </xf>
    <xf numFmtId="2" fontId="13" fillId="2" borderId="6" xfId="2" applyNumberFormat="1" applyFont="1" applyFill="1" applyBorder="1" applyAlignment="1">
      <alignment horizontal="right"/>
    </xf>
    <xf numFmtId="4" fontId="8" fillId="0" borderId="6" xfId="2" applyNumberFormat="1" applyFont="1" applyBorder="1" applyAlignment="1">
      <alignment horizontal="right" indent="3"/>
    </xf>
    <xf numFmtId="3" fontId="6" fillId="0" borderId="6" xfId="2" applyNumberFormat="1" applyFont="1" applyBorder="1"/>
    <xf numFmtId="0" fontId="13" fillId="0" borderId="0" xfId="4" applyFont="1"/>
    <xf numFmtId="3" fontId="6" fillId="4" borderId="6" xfId="2" applyNumberFormat="1" applyFont="1" applyFill="1" applyBorder="1"/>
    <xf numFmtId="3" fontId="6" fillId="3" borderId="5" xfId="0" applyNumberFormat="1" applyFont="1" applyFill="1" applyBorder="1"/>
    <xf numFmtId="1" fontId="10" fillId="3" borderId="6" xfId="5" applyNumberFormat="1" applyFont="1" applyFill="1" applyBorder="1"/>
    <xf numFmtId="14" fontId="6" fillId="3" borderId="6" xfId="2" quotePrefix="1" applyNumberFormat="1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2" applyFont="1" applyAlignment="1">
      <alignment horizontal="left"/>
    </xf>
    <xf numFmtId="4" fontId="6" fillId="3" borderId="0" xfId="2" applyNumberFormat="1" applyFont="1" applyFill="1" applyAlignment="1">
      <alignment horizontal="right"/>
    </xf>
    <xf numFmtId="4" fontId="5" fillId="0" borderId="0" xfId="2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0" fontId="24" fillId="4" borderId="6" xfId="2" applyFont="1" applyFill="1" applyBorder="1" applyAlignment="1">
      <alignment horizontal="left"/>
    </xf>
    <xf numFmtId="4" fontId="24" fillId="4" borderId="4" xfId="2" applyNumberFormat="1" applyFont="1" applyFill="1" applyBorder="1" applyAlignment="1">
      <alignment horizontal="right"/>
    </xf>
    <xf numFmtId="0" fontId="24" fillId="3" borderId="6" xfId="2" applyFont="1" applyFill="1" applyBorder="1" applyAlignment="1">
      <alignment horizontal="left"/>
    </xf>
    <xf numFmtId="4" fontId="24" fillId="3" borderId="4" xfId="2" applyNumberFormat="1" applyFont="1" applyFill="1" applyBorder="1" applyAlignment="1">
      <alignment horizontal="right"/>
    </xf>
    <xf numFmtId="0" fontId="6" fillId="4" borderId="6" xfId="2" applyFont="1" applyFill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4" fontId="13" fillId="4" borderId="4" xfId="2" applyNumberFormat="1" applyFont="1" applyFill="1" applyBorder="1" applyAlignment="1">
      <alignment horizontal="right"/>
    </xf>
    <xf numFmtId="4" fontId="13" fillId="4" borderId="6" xfId="2" applyNumberFormat="1" applyFont="1" applyFill="1" applyBorder="1" applyAlignment="1">
      <alignment horizontal="right"/>
    </xf>
    <xf numFmtId="4" fontId="13" fillId="5" borderId="6" xfId="2" applyNumberFormat="1" applyFont="1" applyFill="1" applyBorder="1" applyAlignment="1">
      <alignment horizontal="right"/>
    </xf>
    <xf numFmtId="0" fontId="25" fillId="0" borderId="10" xfId="0" applyFont="1" applyBorder="1"/>
    <xf numFmtId="4" fontId="6" fillId="3" borderId="29" xfId="2" applyNumberFormat="1" applyFont="1" applyFill="1" applyBorder="1" applyAlignment="1">
      <alignment horizontal="right"/>
    </xf>
    <xf numFmtId="4" fontId="5" fillId="0" borderId="10" xfId="2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left"/>
    </xf>
    <xf numFmtId="4" fontId="5" fillId="4" borderId="0" xfId="2" applyNumberFormat="1" applyFont="1" applyFill="1" applyAlignment="1">
      <alignment horizontal="right"/>
    </xf>
    <xf numFmtId="4" fontId="13" fillId="4" borderId="0" xfId="2" applyNumberFormat="1" applyFont="1" applyFill="1" applyAlignment="1">
      <alignment horizontal="right"/>
    </xf>
    <xf numFmtId="4" fontId="13" fillId="0" borderId="0" xfId="2" applyNumberFormat="1" applyFont="1" applyAlignment="1">
      <alignment horizontal="right"/>
    </xf>
    <xf numFmtId="0" fontId="25" fillId="0" borderId="0" xfId="0" applyFont="1"/>
    <xf numFmtId="4" fontId="6" fillId="3" borderId="31" xfId="2" applyNumberFormat="1" applyFont="1" applyFill="1" applyBorder="1" applyAlignment="1">
      <alignment horizontal="right"/>
    </xf>
    <xf numFmtId="4" fontId="6" fillId="0" borderId="32" xfId="0" applyNumberFormat="1" applyFont="1" applyBorder="1" applyAlignment="1">
      <alignment horizontal="right"/>
    </xf>
    <xf numFmtId="0" fontId="17" fillId="4" borderId="2" xfId="2" applyFont="1" applyFill="1" applyBorder="1" applyAlignment="1">
      <alignment horizontal="left" vertical="center"/>
    </xf>
    <xf numFmtId="4" fontId="6" fillId="4" borderId="2" xfId="2" applyNumberFormat="1" applyFont="1" applyFill="1" applyBorder="1" applyAlignment="1">
      <alignment horizontal="right"/>
    </xf>
    <xf numFmtId="4" fontId="5" fillId="4" borderId="2" xfId="2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4" fontId="6" fillId="3" borderId="2" xfId="2" applyNumberFormat="1" applyFont="1" applyFill="1" applyBorder="1" applyAlignment="1">
      <alignment horizontal="right"/>
    </xf>
    <xf numFmtId="4" fontId="5" fillId="0" borderId="2" xfId="2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2" fontId="6" fillId="0" borderId="2" xfId="2" applyNumberFormat="1" applyFont="1" applyBorder="1" applyAlignment="1">
      <alignment horizontal="right"/>
    </xf>
    <xf numFmtId="4" fontId="13" fillId="0" borderId="2" xfId="2" applyNumberFormat="1" applyFont="1" applyBorder="1" applyAlignment="1">
      <alignment horizontal="right"/>
    </xf>
    <xf numFmtId="0" fontId="17" fillId="5" borderId="0" xfId="0" applyFont="1" applyFill="1"/>
    <xf numFmtId="0" fontId="17" fillId="5" borderId="0" xfId="2" applyFont="1" applyFill="1" applyAlignment="1">
      <alignment horizontal="left"/>
    </xf>
    <xf numFmtId="4" fontId="17" fillId="5" borderId="0" xfId="2" applyNumberFormat="1" applyFont="1" applyFill="1" applyAlignment="1">
      <alignment horizontal="right"/>
    </xf>
    <xf numFmtId="0" fontId="28" fillId="0" borderId="0" xfId="2" applyFont="1" applyAlignment="1">
      <alignment horizontal="center"/>
    </xf>
    <xf numFmtId="2" fontId="7" fillId="0" borderId="0" xfId="2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29" fillId="0" borderId="0" xfId="2" applyFont="1" applyAlignment="1">
      <alignment horizontal="center"/>
    </xf>
    <xf numFmtId="0" fontId="7" fillId="0" borderId="0" xfId="0" applyFont="1"/>
    <xf numFmtId="0" fontId="30" fillId="0" borderId="0" xfId="2" applyFont="1" applyAlignment="1">
      <alignment horizontal="center"/>
    </xf>
    <xf numFmtId="0" fontId="29" fillId="0" borderId="0" xfId="0" applyFont="1"/>
    <xf numFmtId="2" fontId="29" fillId="0" borderId="0" xfId="2" applyNumberFormat="1" applyFont="1" applyAlignment="1">
      <alignment horizontal="right"/>
    </xf>
    <xf numFmtId="0" fontId="7" fillId="0" borderId="0" xfId="2" applyFont="1" applyAlignment="1">
      <alignment horizontal="left" indent="3"/>
    </xf>
    <xf numFmtId="0" fontId="29" fillId="0" borderId="0" xfId="2" applyFont="1" applyAlignment="1">
      <alignment horizontal="left"/>
    </xf>
    <xf numFmtId="2" fontId="29" fillId="3" borderId="0" xfId="2" applyNumberFormat="1" applyFont="1" applyFill="1" applyAlignment="1">
      <alignment horizontal="right"/>
    </xf>
    <xf numFmtId="2" fontId="29" fillId="0" borderId="0" xfId="0" applyNumberFormat="1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vertical="center"/>
    </xf>
    <xf numFmtId="0" fontId="5" fillId="0" borderId="0" xfId="2" applyFont="1" applyAlignment="1">
      <alignment horizontal="center" vertical="center"/>
    </xf>
    <xf numFmtId="0" fontId="13" fillId="0" borderId="0" xfId="0" applyFont="1"/>
    <xf numFmtId="0" fontId="17" fillId="7" borderId="5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17" fillId="7" borderId="6" xfId="2" applyFont="1" applyFill="1" applyBorder="1" applyAlignment="1">
      <alignment horizontal="left"/>
    </xf>
    <xf numFmtId="4" fontId="17" fillId="7" borderId="4" xfId="2" applyNumberFormat="1" applyFont="1" applyFill="1" applyBorder="1" applyAlignment="1">
      <alignment horizontal="right"/>
    </xf>
    <xf numFmtId="4" fontId="17" fillId="7" borderId="6" xfId="2" applyNumberFormat="1" applyFont="1" applyFill="1" applyBorder="1" applyAlignment="1">
      <alignment horizontal="right"/>
    </xf>
    <xf numFmtId="0" fontId="5" fillId="8" borderId="5" xfId="0" applyFont="1" applyFill="1" applyBorder="1"/>
    <xf numFmtId="0" fontId="5" fillId="8" borderId="33" xfId="0" applyFont="1" applyFill="1" applyBorder="1" applyAlignment="1">
      <alignment horizontal="center"/>
    </xf>
    <xf numFmtId="0" fontId="5" fillId="8" borderId="12" xfId="0" applyFont="1" applyFill="1" applyBorder="1"/>
    <xf numFmtId="0" fontId="5" fillId="8" borderId="12" xfId="2" applyFont="1" applyFill="1" applyBorder="1" applyAlignment="1">
      <alignment horizontal="left"/>
    </xf>
    <xf numFmtId="0" fontId="17" fillId="9" borderId="12" xfId="2" applyFont="1" applyFill="1" applyBorder="1" applyAlignment="1">
      <alignment horizontal="left"/>
    </xf>
    <xf numFmtId="4" fontId="17" fillId="9" borderId="4" xfId="2" applyNumberFormat="1" applyFont="1" applyFill="1" applyBorder="1" applyAlignment="1">
      <alignment horizontal="right"/>
    </xf>
    <xf numFmtId="4" fontId="17" fillId="9" borderId="6" xfId="2" applyNumberFormat="1" applyFont="1" applyFill="1" applyBorder="1" applyAlignment="1">
      <alignment horizontal="right"/>
    </xf>
    <xf numFmtId="49" fontId="21" fillId="2" borderId="34" xfId="4" applyNumberFormat="1" applyFont="1" applyFill="1" applyBorder="1" applyAlignment="1">
      <alignment horizontal="left" vertical="center"/>
    </xf>
    <xf numFmtId="4" fontId="31" fillId="0" borderId="6" xfId="2" applyNumberFormat="1" applyFont="1" applyBorder="1" applyAlignment="1">
      <alignment horizontal="right"/>
    </xf>
    <xf numFmtId="0" fontId="17" fillId="6" borderId="5" xfId="0" applyFont="1" applyFill="1" applyBorder="1"/>
    <xf numFmtId="0" fontId="17" fillId="6" borderId="33" xfId="0" applyFont="1" applyFill="1" applyBorder="1"/>
    <xf numFmtId="0" fontId="17" fillId="6" borderId="12" xfId="0" applyFont="1" applyFill="1" applyBorder="1" applyAlignment="1">
      <alignment horizontal="center"/>
    </xf>
    <xf numFmtId="0" fontId="17" fillId="6" borderId="12" xfId="2" applyFont="1" applyFill="1" applyBorder="1" applyAlignment="1">
      <alignment horizontal="left"/>
    </xf>
    <xf numFmtId="4" fontId="17" fillId="6" borderId="4" xfId="2" applyNumberFormat="1" applyFont="1" applyFill="1" applyBorder="1" applyAlignment="1">
      <alignment horizontal="right"/>
    </xf>
    <xf numFmtId="4" fontId="17" fillId="6" borderId="6" xfId="2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49" fontId="21" fillId="2" borderId="12" xfId="4" applyNumberFormat="1" applyFont="1" applyFill="1" applyBorder="1" applyAlignment="1">
      <alignment horizontal="left" vertical="top"/>
    </xf>
    <xf numFmtId="49" fontId="21" fillId="2" borderId="12" xfId="4" applyNumberFormat="1" applyFont="1" applyFill="1" applyBorder="1" applyAlignment="1">
      <alignment horizontal="left"/>
    </xf>
    <xf numFmtId="4" fontId="5" fillId="2" borderId="6" xfId="2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 wrapText="1"/>
    </xf>
    <xf numFmtId="49" fontId="6" fillId="2" borderId="12" xfId="4" applyNumberFormat="1" applyFont="1" applyFill="1" applyBorder="1" applyAlignment="1">
      <alignment horizontal="left" vertical="top"/>
    </xf>
    <xf numFmtId="49" fontId="10" fillId="2" borderId="12" xfId="4" applyNumberFormat="1" applyFont="1" applyFill="1" applyBorder="1" applyAlignment="1">
      <alignment horizontal="left"/>
    </xf>
    <xf numFmtId="49" fontId="6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 wrapText="1"/>
    </xf>
    <xf numFmtId="49" fontId="6" fillId="2" borderId="6" xfId="4" applyNumberFormat="1" applyFont="1" applyFill="1" applyBorder="1" applyAlignment="1">
      <alignment horizontal="left"/>
    </xf>
    <xf numFmtId="49" fontId="5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/>
    </xf>
    <xf numFmtId="49" fontId="5" fillId="2" borderId="13" xfId="4" applyNumberFormat="1" applyFont="1" applyFill="1" applyBorder="1" applyAlignment="1">
      <alignment horizontal="left" vertical="top"/>
    </xf>
    <xf numFmtId="0" fontId="5" fillId="2" borderId="13" xfId="4" applyFont="1" applyFill="1" applyBorder="1"/>
    <xf numFmtId="0" fontId="5" fillId="2" borderId="9" xfId="4" applyFont="1" applyFill="1" applyBorder="1"/>
    <xf numFmtId="0" fontId="6" fillId="2" borderId="9" xfId="4" applyFont="1" applyFill="1" applyBorder="1" applyAlignment="1">
      <alignment wrapText="1"/>
    </xf>
    <xf numFmtId="4" fontId="6" fillId="2" borderId="8" xfId="0" applyNumberFormat="1" applyFont="1" applyFill="1" applyBorder="1" applyAlignment="1">
      <alignment horizontal="right"/>
    </xf>
    <xf numFmtId="0" fontId="6" fillId="2" borderId="9" xfId="4" applyFont="1" applyFill="1" applyBorder="1"/>
    <xf numFmtId="0" fontId="6" fillId="2" borderId="6" xfId="4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/>
    </xf>
    <xf numFmtId="49" fontId="21" fillId="2" borderId="6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/>
    </xf>
    <xf numFmtId="49" fontId="5" fillId="2" borderId="5" xfId="4" applyNumberFormat="1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/>
    </xf>
    <xf numFmtId="49" fontId="5" fillId="2" borderId="35" xfId="4" applyNumberFormat="1" applyFont="1" applyFill="1" applyBorder="1" applyAlignment="1">
      <alignment horizontal="left" vertical="top"/>
    </xf>
    <xf numFmtId="0" fontId="6" fillId="2" borderId="36" xfId="4" applyFont="1" applyFill="1" applyBorder="1"/>
    <xf numFmtId="49" fontId="5" fillId="2" borderId="10" xfId="4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 wrapText="1"/>
    </xf>
    <xf numFmtId="49" fontId="10" fillId="2" borderId="9" xfId="4" applyNumberFormat="1" applyFont="1" applyFill="1" applyBorder="1" applyAlignment="1">
      <alignment horizontal="left" vertical="top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wrapText="1"/>
    </xf>
    <xf numFmtId="4" fontId="13" fillId="2" borderId="8" xfId="0" applyNumberFormat="1" applyFont="1" applyFill="1" applyBorder="1" applyAlignment="1">
      <alignment horizontal="right"/>
    </xf>
    <xf numFmtId="0" fontId="6" fillId="2" borderId="13" xfId="4" applyFont="1" applyFill="1" applyBorder="1"/>
    <xf numFmtId="0" fontId="13" fillId="4" borderId="9" xfId="4" applyFont="1" applyFill="1" applyBorder="1" applyAlignment="1">
      <alignment wrapText="1"/>
    </xf>
    <xf numFmtId="0" fontId="13" fillId="4" borderId="37" xfId="0" applyFont="1" applyFill="1" applyBorder="1" applyAlignment="1">
      <alignment wrapText="1"/>
    </xf>
    <xf numFmtId="0" fontId="13" fillId="4" borderId="38" xfId="0" applyFont="1" applyFill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4" borderId="2" xfId="0" applyFont="1" applyFill="1" applyBorder="1" applyAlignment="1">
      <alignment horizontal="center" wrapText="1"/>
    </xf>
    <xf numFmtId="0" fontId="10" fillId="2" borderId="13" xfId="4" applyFont="1" applyFill="1" applyBorder="1"/>
    <xf numFmtId="0" fontId="10" fillId="2" borderId="9" xfId="4" applyFont="1" applyFill="1" applyBorder="1" applyAlignment="1">
      <alignment wrapText="1"/>
    </xf>
    <xf numFmtId="49" fontId="10" fillId="2" borderId="6" xfId="4" applyNumberFormat="1" applyFont="1" applyFill="1" applyBorder="1" applyAlignment="1">
      <alignment horizontal="left"/>
    </xf>
    <xf numFmtId="49" fontId="10" fillId="2" borderId="13" xfId="4" applyNumberFormat="1" applyFont="1" applyFill="1" applyBorder="1" applyAlignment="1">
      <alignment horizontal="left" vertical="top"/>
    </xf>
    <xf numFmtId="49" fontId="10" fillId="2" borderId="9" xfId="4" applyNumberFormat="1" applyFont="1" applyFill="1" applyBorder="1" applyAlignment="1">
      <alignment horizontal="left" vertical="top"/>
    </xf>
    <xf numFmtId="49" fontId="16" fillId="2" borderId="6" xfId="4" applyNumberFormat="1" applyFont="1" applyFill="1" applyBorder="1" applyAlignment="1">
      <alignment horizontal="left"/>
    </xf>
    <xf numFmtId="49" fontId="6" fillId="2" borderId="13" xfId="4" applyNumberFormat="1" applyFont="1" applyFill="1" applyBorder="1" applyAlignment="1">
      <alignment horizontal="left" vertical="top"/>
    </xf>
    <xf numFmtId="0" fontId="6" fillId="2" borderId="30" xfId="5" applyFont="1" applyFill="1" applyBorder="1"/>
    <xf numFmtId="0" fontId="6" fillId="2" borderId="5" xfId="5" applyFont="1" applyFill="1" applyBorder="1"/>
    <xf numFmtId="0" fontId="6" fillId="2" borderId="6" xfId="4" applyFont="1" applyFill="1" applyBorder="1"/>
    <xf numFmtId="49" fontId="13" fillId="2" borderId="6" xfId="4" applyNumberFormat="1" applyFont="1" applyFill="1" applyBorder="1" applyAlignment="1">
      <alignment horizontal="left"/>
    </xf>
    <xf numFmtId="0" fontId="5" fillId="2" borderId="13" xfId="4" applyFont="1" applyFill="1" applyBorder="1" applyAlignment="1">
      <alignment horizontal="left" vertical="center"/>
    </xf>
    <xf numFmtId="0" fontId="6" fillId="2" borderId="9" xfId="4" applyFont="1" applyFill="1" applyBorder="1" applyAlignment="1">
      <alignment horizontal="left" vertical="center"/>
    </xf>
    <xf numFmtId="49" fontId="17" fillId="2" borderId="6" xfId="4" applyNumberFormat="1" applyFont="1" applyFill="1" applyBorder="1" applyAlignment="1">
      <alignment horizontal="left"/>
    </xf>
    <xf numFmtId="49" fontId="13" fillId="2" borderId="13" xfId="4" quotePrefix="1" applyNumberFormat="1" applyFont="1" applyFill="1" applyBorder="1" applyAlignment="1">
      <alignment horizontal="left" vertical="top"/>
    </xf>
    <xf numFmtId="0" fontId="13" fillId="2" borderId="9" xfId="4" applyFont="1" applyFill="1" applyBorder="1" applyAlignment="1">
      <alignment horizontal="left" vertical="center"/>
    </xf>
    <xf numFmtId="0" fontId="13" fillId="2" borderId="6" xfId="5" applyFont="1" applyFill="1" applyBorder="1" applyAlignment="1">
      <alignment horizontal="left"/>
    </xf>
    <xf numFmtId="49" fontId="13" fillId="2" borderId="13" xfId="4" applyNumberFormat="1" applyFont="1" applyFill="1" applyBorder="1" applyAlignment="1">
      <alignment horizontal="left" vertical="center"/>
    </xf>
    <xf numFmtId="49" fontId="13" fillId="2" borderId="9" xfId="4" applyNumberFormat="1" applyFont="1" applyFill="1" applyBorder="1" applyAlignment="1">
      <alignment horizontal="left" vertical="center" wrapText="1"/>
    </xf>
    <xf numFmtId="49" fontId="13" fillId="2" borderId="13" xfId="4" applyNumberFormat="1" applyFont="1" applyFill="1" applyBorder="1" applyAlignment="1">
      <alignment horizontal="left" vertical="top"/>
    </xf>
    <xf numFmtId="0" fontId="13" fillId="2" borderId="9" xfId="4" applyFont="1" applyFill="1" applyBorder="1"/>
    <xf numFmtId="0" fontId="13" fillId="2" borderId="13" xfId="4" applyFont="1" applyFill="1" applyBorder="1"/>
    <xf numFmtId="0" fontId="13" fillId="2" borderId="13" xfId="4" applyFont="1" applyFill="1" applyBorder="1" applyAlignment="1">
      <alignment horizontal="left"/>
    </xf>
    <xf numFmtId="0" fontId="13" fillId="2" borderId="9" xfId="4" applyFont="1" applyFill="1" applyBorder="1" applyAlignment="1">
      <alignment horizontal="left" wrapText="1"/>
    </xf>
    <xf numFmtId="49" fontId="16" fillId="3" borderId="13" xfId="4" applyNumberFormat="1" applyFont="1" applyFill="1" applyBorder="1" applyAlignment="1">
      <alignment horizontal="left" vertical="center"/>
    </xf>
    <xf numFmtId="0" fontId="13" fillId="2" borderId="14" xfId="4" applyFont="1" applyFill="1" applyBorder="1"/>
    <xf numFmtId="0" fontId="5" fillId="2" borderId="14" xfId="4" applyFont="1" applyFill="1" applyBorder="1"/>
    <xf numFmtId="0" fontId="32" fillId="2" borderId="13" xfId="4" applyFont="1" applyFill="1" applyBorder="1"/>
    <xf numFmtId="49" fontId="32" fillId="2" borderId="9" xfId="4" applyNumberFormat="1" applyFont="1" applyFill="1" applyBorder="1" applyAlignment="1">
      <alignment horizontal="left" vertical="top"/>
    </xf>
    <xf numFmtId="49" fontId="21" fillId="2" borderId="13" xfId="4" quotePrefix="1" applyNumberFormat="1" applyFont="1" applyFill="1" applyBorder="1" applyAlignment="1">
      <alignment horizontal="left" vertical="top"/>
    </xf>
    <xf numFmtId="49" fontId="21" fillId="2" borderId="9" xfId="4" applyNumberFormat="1" applyFont="1" applyFill="1" applyBorder="1" applyAlignment="1">
      <alignment horizontal="left" vertical="top"/>
    </xf>
    <xf numFmtId="49" fontId="6" fillId="2" borderId="13" xfId="4" applyNumberFormat="1" applyFont="1" applyFill="1" applyBorder="1" applyAlignment="1">
      <alignment horizontal="left"/>
    </xf>
    <xf numFmtId="49" fontId="5" fillId="2" borderId="9" xfId="4" applyNumberFormat="1" applyFont="1" applyFill="1" applyBorder="1" applyAlignment="1">
      <alignment horizontal="left" wrapText="1"/>
    </xf>
    <xf numFmtId="0" fontId="13" fillId="2" borderId="9" xfId="4" applyFont="1" applyFill="1" applyBorder="1" applyAlignment="1">
      <alignment wrapText="1"/>
    </xf>
    <xf numFmtId="49" fontId="17" fillId="2" borderId="5" xfId="4" applyNumberFormat="1" applyFont="1" applyFill="1" applyBorder="1" applyAlignment="1">
      <alignment horizontal="left" vertical="top"/>
    </xf>
    <xf numFmtId="49" fontId="13" fillId="2" borderId="5" xfId="4" applyNumberFormat="1" applyFont="1" applyFill="1" applyBorder="1" applyAlignment="1">
      <alignment horizontal="left" vertical="top"/>
    </xf>
    <xf numFmtId="0" fontId="5" fillId="10" borderId="6" xfId="2" applyFont="1" applyFill="1" applyBorder="1" applyAlignment="1">
      <alignment horizontal="left"/>
    </xf>
    <xf numFmtId="4" fontId="17" fillId="10" borderId="4" xfId="2" applyNumberFormat="1" applyFont="1" applyFill="1" applyBorder="1" applyAlignment="1">
      <alignment horizontal="right"/>
    </xf>
    <xf numFmtId="4" fontId="5" fillId="10" borderId="6" xfId="2" applyNumberFormat="1" applyFont="1" applyFill="1" applyBorder="1" applyAlignment="1">
      <alignment horizontal="right"/>
    </xf>
    <xf numFmtId="49" fontId="33" fillId="10" borderId="13" xfId="0" applyNumberFormat="1" applyFont="1" applyFill="1" applyBorder="1" applyAlignment="1">
      <alignment horizontal="left" wrapText="1"/>
    </xf>
    <xf numFmtId="0" fontId="34" fillId="2" borderId="9" xfId="0" applyFont="1" applyFill="1" applyBorder="1" applyAlignment="1">
      <alignment horizontal="left" wrapText="1"/>
    </xf>
    <xf numFmtId="49" fontId="10" fillId="2" borderId="5" xfId="4" applyNumberFormat="1" applyFont="1" applyFill="1" applyBorder="1" applyAlignment="1">
      <alignment horizontal="left" vertical="center"/>
    </xf>
    <xf numFmtId="49" fontId="21" fillId="2" borderId="6" xfId="4" applyNumberFormat="1" applyFont="1" applyFill="1" applyBorder="1" applyAlignment="1">
      <alignment horizontal="left" vertical="center" wrapText="1"/>
    </xf>
    <xf numFmtId="49" fontId="21" fillId="2" borderId="5" xfId="4" applyNumberFormat="1" applyFont="1" applyFill="1" applyBorder="1" applyAlignment="1">
      <alignment horizontal="left" vertical="center" wrapText="1"/>
    </xf>
    <xf numFmtId="49" fontId="6" fillId="2" borderId="6" xfId="4" applyNumberFormat="1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/>
    </xf>
    <xf numFmtId="1" fontId="6" fillId="2" borderId="6" xfId="5" applyNumberFormat="1" applyFont="1" applyFill="1" applyBorder="1" applyAlignment="1">
      <alignment horizontal="left" wrapText="1"/>
    </xf>
    <xf numFmtId="0" fontId="6" fillId="2" borderId="6" xfId="5" applyFont="1" applyFill="1" applyBorder="1" applyAlignment="1">
      <alignment horizontal="left"/>
    </xf>
    <xf numFmtId="1" fontId="5" fillId="2" borderId="5" xfId="6" applyNumberFormat="1" applyFont="1" applyFill="1" applyBorder="1" applyAlignment="1">
      <alignment horizontal="left" vertical="center" wrapText="1"/>
    </xf>
    <xf numFmtId="1" fontId="6" fillId="2" borderId="6" xfId="6" applyNumberFormat="1" applyFont="1" applyFill="1" applyBorder="1" applyAlignment="1">
      <alignment horizontal="left" vertical="center" wrapText="1"/>
    </xf>
    <xf numFmtId="1" fontId="5" fillId="2" borderId="5" xfId="6" applyNumberFormat="1" applyFont="1" applyFill="1" applyBorder="1" applyAlignment="1">
      <alignment horizontal="center" vertical="center" wrapText="1"/>
    </xf>
    <xf numFmtId="0" fontId="21" fillId="2" borderId="5" xfId="4" applyFont="1" applyFill="1" applyBorder="1" applyAlignment="1">
      <alignment vertical="center"/>
    </xf>
    <xf numFmtId="0" fontId="6" fillId="2" borderId="6" xfId="4" applyFont="1" applyFill="1" applyBorder="1" applyAlignment="1">
      <alignment horizontal="left" wrapText="1"/>
    </xf>
    <xf numFmtId="49" fontId="21" fillId="2" borderId="5" xfId="4" applyNumberFormat="1" applyFont="1" applyFill="1" applyBorder="1" applyAlignment="1">
      <alignment horizontal="left" vertical="center"/>
    </xf>
    <xf numFmtId="49" fontId="35" fillId="4" borderId="6" xfId="4" applyNumberFormat="1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 vertical="top"/>
    </xf>
    <xf numFmtId="0" fontId="6" fillId="2" borderId="5" xfId="4" applyFont="1" applyFill="1" applyBorder="1"/>
    <xf numFmtId="0" fontId="15" fillId="2" borderId="5" xfId="4" applyFont="1" applyFill="1" applyBorder="1"/>
    <xf numFmtId="0" fontId="12" fillId="2" borderId="6" xfId="4" applyFont="1" applyFill="1" applyBorder="1"/>
    <xf numFmtId="49" fontId="12" fillId="2" borderId="6" xfId="4" applyNumberFormat="1" applyFont="1" applyFill="1" applyBorder="1" applyAlignment="1">
      <alignment horizontal="left"/>
    </xf>
    <xf numFmtId="0" fontId="5" fillId="2" borderId="5" xfId="4" applyFont="1" applyFill="1" applyBorder="1"/>
    <xf numFmtId="49" fontId="6" fillId="2" borderId="6" xfId="4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/>
    </xf>
    <xf numFmtId="0" fontId="13" fillId="2" borderId="6" xfId="4" applyFont="1" applyFill="1" applyBorder="1"/>
    <xf numFmtId="49" fontId="13" fillId="2" borderId="6" xfId="4" quotePrefix="1" applyNumberFormat="1" applyFont="1" applyFill="1" applyBorder="1" applyAlignment="1">
      <alignment horizontal="left" vertical="top"/>
    </xf>
    <xf numFmtId="49" fontId="13" fillId="2" borderId="5" xfId="4" quotePrefix="1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 wrapText="1"/>
    </xf>
    <xf numFmtId="49" fontId="13" fillId="2" borderId="5" xfId="4" applyNumberFormat="1" applyFont="1" applyFill="1" applyBorder="1" applyAlignment="1">
      <alignment horizontal="left" vertical="center"/>
    </xf>
    <xf numFmtId="164" fontId="13" fillId="2" borderId="5" xfId="1" applyFont="1" applyFill="1" applyBorder="1" applyAlignment="1">
      <alignment horizontal="left" vertical="top"/>
    </xf>
    <xf numFmtId="0" fontId="13" fillId="4" borderId="18" xfId="0" applyFont="1" applyFill="1" applyBorder="1" applyAlignment="1">
      <alignment horizontal="left"/>
    </xf>
    <xf numFmtId="49" fontId="13" fillId="2" borderId="9" xfId="4" applyNumberFormat="1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 wrapText="1"/>
    </xf>
    <xf numFmtId="49" fontId="17" fillId="2" borderId="13" xfId="4" applyNumberFormat="1" applyFont="1" applyFill="1" applyBorder="1" applyAlignment="1">
      <alignment horizontal="left" vertical="top"/>
    </xf>
    <xf numFmtId="0" fontId="6" fillId="0" borderId="5" xfId="2" applyFont="1" applyBorder="1" applyAlignment="1">
      <alignment horizontal="left" indent="3"/>
    </xf>
    <xf numFmtId="0" fontId="6" fillId="0" borderId="6" xfId="2" applyFont="1" applyBorder="1" applyAlignment="1">
      <alignment horizontal="left" indent="3"/>
    </xf>
    <xf numFmtId="0" fontId="35" fillId="11" borderId="6" xfId="2" quotePrefix="1" applyFont="1" applyFill="1" applyBorder="1" applyAlignment="1">
      <alignment horizontal="left"/>
    </xf>
    <xf numFmtId="4" fontId="17" fillId="12" borderId="4" xfId="2" applyNumberFormat="1" applyFont="1" applyFill="1" applyBorder="1" applyAlignment="1">
      <alignment horizontal="right"/>
    </xf>
    <xf numFmtId="4" fontId="17" fillId="11" borderId="6" xfId="2" applyNumberFormat="1" applyFont="1" applyFill="1" applyBorder="1" applyAlignment="1">
      <alignment horizontal="right"/>
    </xf>
    <xf numFmtId="0" fontId="13" fillId="13" borderId="5" xfId="0" applyFont="1" applyFill="1" applyBorder="1"/>
    <xf numFmtId="0" fontId="13" fillId="13" borderId="6" xfId="0" applyFont="1" applyFill="1" applyBorder="1"/>
    <xf numFmtId="0" fontId="13" fillId="13" borderId="6" xfId="0" applyFont="1" applyFill="1" applyBorder="1" applyAlignment="1">
      <alignment horizontal="center"/>
    </xf>
    <xf numFmtId="0" fontId="13" fillId="13" borderId="6" xfId="2" applyFont="1" applyFill="1" applyBorder="1" applyAlignment="1">
      <alignment horizontal="left"/>
    </xf>
    <xf numFmtId="4" fontId="13" fillId="13" borderId="4" xfId="2" applyNumberFormat="1" applyFont="1" applyFill="1" applyBorder="1" applyAlignment="1">
      <alignment horizontal="right"/>
    </xf>
    <xf numFmtId="4" fontId="13" fillId="13" borderId="6" xfId="2" applyNumberFormat="1" applyFont="1" applyFill="1" applyBorder="1" applyAlignment="1">
      <alignment horizontal="right"/>
    </xf>
    <xf numFmtId="0" fontId="13" fillId="9" borderId="12" xfId="2" applyFont="1" applyFill="1" applyBorder="1" applyAlignment="1">
      <alignment horizontal="left"/>
    </xf>
    <xf numFmtId="4" fontId="13" fillId="9" borderId="4" xfId="2" applyNumberFormat="1" applyFont="1" applyFill="1" applyBorder="1" applyAlignment="1">
      <alignment horizontal="right"/>
    </xf>
    <xf numFmtId="4" fontId="13" fillId="9" borderId="6" xfId="2" applyNumberFormat="1" applyFont="1" applyFill="1" applyBorder="1" applyAlignment="1">
      <alignment horizontal="right"/>
    </xf>
    <xf numFmtId="49" fontId="35" fillId="2" borderId="34" xfId="4" applyNumberFormat="1" applyFont="1" applyFill="1" applyBorder="1" applyAlignment="1">
      <alignment horizontal="left" vertical="center"/>
    </xf>
    <xf numFmtId="0" fontId="13" fillId="13" borderId="12" xfId="0" applyFont="1" applyFill="1" applyBorder="1" applyAlignment="1">
      <alignment horizontal="center"/>
    </xf>
    <xf numFmtId="0" fontId="13" fillId="13" borderId="12" xfId="2" applyFont="1" applyFill="1" applyBorder="1" applyAlignment="1">
      <alignment horizontal="left"/>
    </xf>
    <xf numFmtId="49" fontId="17" fillId="0" borderId="5" xfId="0" applyNumberFormat="1" applyFont="1" applyBorder="1" applyAlignment="1">
      <alignment horizontal="left" wrapText="1"/>
    </xf>
    <xf numFmtId="49" fontId="35" fillId="2" borderId="12" xfId="4" applyNumberFormat="1" applyFont="1" applyFill="1" applyBorder="1" applyAlignment="1">
      <alignment horizontal="left" vertical="top"/>
    </xf>
    <xf numFmtId="49" fontId="35" fillId="2" borderId="12" xfId="4" applyNumberFormat="1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35" fillId="0" borderId="34" xfId="4" applyNumberFormat="1" applyFont="1" applyBorder="1" applyAlignment="1">
      <alignment horizontal="left" vertical="center"/>
    </xf>
    <xf numFmtId="49" fontId="13" fillId="0" borderId="12" xfId="4" applyNumberFormat="1" applyFont="1" applyBorder="1" applyAlignment="1">
      <alignment horizontal="left" vertical="top"/>
    </xf>
    <xf numFmtId="49" fontId="16" fillId="0" borderId="12" xfId="4" applyNumberFormat="1" applyFont="1" applyBorder="1" applyAlignment="1">
      <alignment horizontal="left"/>
    </xf>
    <xf numFmtId="4" fontId="17" fillId="0" borderId="6" xfId="2" applyNumberFormat="1" applyFont="1" applyBorder="1" applyAlignment="1">
      <alignment horizontal="right"/>
    </xf>
    <xf numFmtId="49" fontId="13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 wrapText="1"/>
    </xf>
    <xf numFmtId="49" fontId="13" fillId="0" borderId="6" xfId="4" applyNumberFormat="1" applyFont="1" applyBorder="1" applyAlignment="1">
      <alignment horizontal="left"/>
    </xf>
    <xf numFmtId="49" fontId="17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/>
    </xf>
    <xf numFmtId="4" fontId="17" fillId="3" borderId="6" xfId="2" applyNumberFormat="1" applyFont="1" applyFill="1" applyBorder="1" applyAlignment="1">
      <alignment horizontal="right"/>
    </xf>
    <xf numFmtId="49" fontId="13" fillId="3" borderId="13" xfId="4" applyNumberFormat="1" applyFont="1" applyFill="1" applyBorder="1" applyAlignment="1">
      <alignment horizontal="left" vertical="top"/>
    </xf>
    <xf numFmtId="4" fontId="13" fillId="3" borderId="8" xfId="0" applyNumberFormat="1" applyFont="1" applyFill="1" applyBorder="1" applyAlignment="1">
      <alignment horizontal="right"/>
    </xf>
    <xf numFmtId="0" fontId="13" fillId="3" borderId="13" xfId="4" applyFont="1" applyFill="1" applyBorder="1"/>
    <xf numFmtId="0" fontId="13" fillId="3" borderId="9" xfId="4" applyFont="1" applyFill="1" applyBorder="1"/>
    <xf numFmtId="0" fontId="13" fillId="3" borderId="9" xfId="4" applyFont="1" applyFill="1" applyBorder="1" applyAlignment="1">
      <alignment wrapText="1"/>
    </xf>
    <xf numFmtId="49" fontId="17" fillId="3" borderId="13" xfId="4" applyNumberFormat="1" applyFont="1" applyFill="1" applyBorder="1" applyAlignment="1">
      <alignment horizontal="left" vertical="top"/>
    </xf>
    <xf numFmtId="0" fontId="13" fillId="3" borderId="6" xfId="4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/>
    </xf>
    <xf numFmtId="49" fontId="16" fillId="3" borderId="6" xfId="4" applyNumberFormat="1" applyFont="1" applyFill="1" applyBorder="1" applyAlignment="1">
      <alignment horizontal="left"/>
    </xf>
    <xf numFmtId="49" fontId="13" fillId="3" borderId="5" xfId="4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/>
    </xf>
    <xf numFmtId="49" fontId="17" fillId="3" borderId="5" xfId="4" applyNumberFormat="1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/>
    </xf>
    <xf numFmtId="49" fontId="17" fillId="3" borderId="35" xfId="4" applyNumberFormat="1" applyFont="1" applyFill="1" applyBorder="1" applyAlignment="1">
      <alignment horizontal="left" vertical="top"/>
    </xf>
    <xf numFmtId="0" fontId="13" fillId="3" borderId="36" xfId="4" applyFont="1" applyFill="1" applyBorder="1"/>
    <xf numFmtId="49" fontId="17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 wrapText="1"/>
    </xf>
    <xf numFmtId="49" fontId="35" fillId="3" borderId="6" xfId="4" applyNumberFormat="1" applyFont="1" applyFill="1" applyBorder="1" applyAlignment="1">
      <alignment horizontal="left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/>
    <xf numFmtId="4" fontId="13" fillId="3" borderId="6" xfId="2" applyNumberFormat="1" applyFont="1" applyFill="1" applyBorder="1" applyAlignment="1">
      <alignment horizontal="right"/>
    </xf>
    <xf numFmtId="0" fontId="16" fillId="3" borderId="13" xfId="4" applyFont="1" applyFill="1" applyBorder="1"/>
    <xf numFmtId="0" fontId="16" fillId="3" borderId="9" xfId="4" applyFont="1" applyFill="1" applyBorder="1" applyAlignment="1">
      <alignment wrapText="1"/>
    </xf>
    <xf numFmtId="49" fontId="35" fillId="3" borderId="9" xfId="4" applyNumberFormat="1" applyFont="1" applyFill="1" applyBorder="1" applyAlignment="1">
      <alignment horizontal="left" vertical="top"/>
    </xf>
    <xf numFmtId="0" fontId="13" fillId="3" borderId="30" xfId="5" applyFont="1" applyFill="1" applyBorder="1"/>
    <xf numFmtId="0" fontId="13" fillId="3" borderId="5" xfId="5" applyFont="1" applyFill="1" applyBorder="1"/>
    <xf numFmtId="0" fontId="13" fillId="3" borderId="6" xfId="4" applyFont="1" applyFill="1" applyBorder="1"/>
    <xf numFmtId="0" fontId="17" fillId="3" borderId="13" xfId="4" applyFont="1" applyFill="1" applyBorder="1" applyAlignment="1">
      <alignment horizontal="left" vertical="center"/>
    </xf>
    <xf numFmtId="0" fontId="13" fillId="3" borderId="9" xfId="4" applyFont="1" applyFill="1" applyBorder="1" applyAlignment="1">
      <alignment horizontal="left" vertical="center"/>
    </xf>
    <xf numFmtId="49" fontId="13" fillId="3" borderId="13" xfId="4" quotePrefix="1" applyNumberFormat="1" applyFont="1" applyFill="1" applyBorder="1" applyAlignment="1">
      <alignment horizontal="left" vertical="top"/>
    </xf>
    <xf numFmtId="4" fontId="17" fillId="4" borderId="6" xfId="2" applyNumberFormat="1" applyFont="1" applyFill="1" applyBorder="1" applyAlignment="1">
      <alignment horizontal="right"/>
    </xf>
    <xf numFmtId="0" fontId="13" fillId="3" borderId="6" xfId="5" applyFont="1" applyFill="1" applyBorder="1" applyAlignment="1">
      <alignment horizontal="left"/>
    </xf>
    <xf numFmtId="49" fontId="17" fillId="3" borderId="30" xfId="4" applyNumberFormat="1" applyFont="1" applyFill="1" applyBorder="1" applyAlignment="1">
      <alignment horizontal="left" vertical="top"/>
    </xf>
    <xf numFmtId="0" fontId="17" fillId="0" borderId="0" xfId="0" applyFont="1"/>
    <xf numFmtId="0" fontId="17" fillId="3" borderId="9" xfId="4" applyFont="1" applyFill="1" applyBorder="1"/>
    <xf numFmtId="0" fontId="17" fillId="3" borderId="13" xfId="4" applyFont="1" applyFill="1" applyBorder="1"/>
    <xf numFmtId="0" fontId="17" fillId="3" borderId="13" xfId="4" applyFont="1" applyFill="1" applyBorder="1" applyAlignment="1">
      <alignment horizontal="left"/>
    </xf>
    <xf numFmtId="0" fontId="17" fillId="3" borderId="9" xfId="4" applyFont="1" applyFill="1" applyBorder="1" applyAlignment="1">
      <alignment horizontal="left" wrapText="1"/>
    </xf>
    <xf numFmtId="49" fontId="35" fillId="3" borderId="9" xfId="4" applyNumberFormat="1" applyFont="1" applyFill="1" applyBorder="1" applyAlignment="1">
      <alignment horizontal="left" vertical="center" wrapText="1"/>
    </xf>
    <xf numFmtId="4" fontId="17" fillId="3" borderId="4" xfId="2" applyNumberFormat="1" applyFont="1" applyFill="1" applyBorder="1" applyAlignment="1">
      <alignment horizontal="right"/>
    </xf>
    <xf numFmtId="0" fontId="17" fillId="3" borderId="14" xfId="4" applyFont="1" applyFill="1" applyBorder="1"/>
    <xf numFmtId="0" fontId="16" fillId="3" borderId="13" xfId="4" applyFont="1" applyFill="1" applyBorder="1" applyAlignment="1">
      <alignment wrapText="1"/>
    </xf>
    <xf numFmtId="0" fontId="37" fillId="3" borderId="13" xfId="4" applyFont="1" applyFill="1" applyBorder="1"/>
    <xf numFmtId="49" fontId="37" fillId="3" borderId="9" xfId="4" applyNumberFormat="1" applyFont="1" applyFill="1" applyBorder="1" applyAlignment="1">
      <alignment horizontal="left" vertical="top"/>
    </xf>
    <xf numFmtId="49" fontId="35" fillId="3" borderId="13" xfId="4" quotePrefix="1" applyNumberFormat="1" applyFont="1" applyFill="1" applyBorder="1" applyAlignment="1">
      <alignment horizontal="left" vertical="top"/>
    </xf>
    <xf numFmtId="49" fontId="13" fillId="3" borderId="13" xfId="4" applyNumberFormat="1" applyFont="1" applyFill="1" applyBorder="1" applyAlignment="1">
      <alignment horizontal="left"/>
    </xf>
    <xf numFmtId="49" fontId="17" fillId="3" borderId="9" xfId="4" applyNumberFormat="1" applyFont="1" applyFill="1" applyBorder="1" applyAlignment="1">
      <alignment horizontal="left" wrapText="1"/>
    </xf>
    <xf numFmtId="49" fontId="13" fillId="0" borderId="5" xfId="4" applyNumberFormat="1" applyFont="1" applyBorder="1" applyAlignment="1">
      <alignment horizontal="left" vertical="top"/>
    </xf>
    <xf numFmtId="0" fontId="13" fillId="0" borderId="6" xfId="4" applyFont="1" applyBorder="1"/>
    <xf numFmtId="0" fontId="17" fillId="10" borderId="6" xfId="2" applyFont="1" applyFill="1" applyBorder="1" applyAlignment="1">
      <alignment horizontal="left"/>
    </xf>
    <xf numFmtId="4" fontId="17" fillId="10" borderId="6" xfId="2" applyNumberFormat="1" applyFont="1" applyFill="1" applyBorder="1" applyAlignment="1">
      <alignment horizontal="right"/>
    </xf>
    <xf numFmtId="49" fontId="38" fillId="2" borderId="13" xfId="0" applyNumberFormat="1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49" fontId="17" fillId="3" borderId="13" xfId="0" applyNumberFormat="1" applyFont="1" applyFill="1" applyBorder="1" applyAlignment="1">
      <alignment horizontal="left" wrapText="1"/>
    </xf>
    <xf numFmtId="49" fontId="16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center" wrapText="1"/>
    </xf>
    <xf numFmtId="49" fontId="35" fillId="3" borderId="5" xfId="4" applyNumberFormat="1" applyFont="1" applyFill="1" applyBorder="1" applyAlignment="1">
      <alignment horizontal="left" vertical="center" wrapText="1"/>
    </xf>
    <xf numFmtId="49" fontId="13" fillId="3" borderId="6" xfId="4" applyNumberFormat="1" applyFont="1" applyFill="1" applyBorder="1" applyAlignment="1">
      <alignment horizontal="left" vertical="center" wrapText="1"/>
    </xf>
    <xf numFmtId="0" fontId="13" fillId="3" borderId="6" xfId="5" applyFont="1" applyFill="1" applyBorder="1" applyAlignment="1">
      <alignment horizontal="left" wrapText="1"/>
    </xf>
    <xf numFmtId="0" fontId="17" fillId="3" borderId="6" xfId="5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 wrapText="1"/>
    </xf>
    <xf numFmtId="1" fontId="17" fillId="3" borderId="5" xfId="6" applyNumberFormat="1" applyFont="1" applyFill="1" applyBorder="1" applyAlignment="1">
      <alignment horizontal="left" vertical="center" wrapText="1"/>
    </xf>
    <xf numFmtId="1" fontId="13" fillId="3" borderId="6" xfId="6" applyNumberFormat="1" applyFont="1" applyFill="1" applyBorder="1" applyAlignment="1">
      <alignment horizontal="left" vertical="center" wrapText="1"/>
    </xf>
    <xf numFmtId="1" fontId="17" fillId="3" borderId="6" xfId="6" applyNumberFormat="1" applyFont="1" applyFill="1" applyBorder="1" applyAlignment="1">
      <alignment horizontal="left" vertical="center" wrapText="1"/>
    </xf>
    <xf numFmtId="1" fontId="17" fillId="3" borderId="5" xfId="6" applyNumberFormat="1" applyFont="1" applyFill="1" applyBorder="1" applyAlignment="1">
      <alignment horizontal="center" vertical="center" wrapText="1"/>
    </xf>
    <xf numFmtId="0" fontId="35" fillId="3" borderId="5" xfId="4" applyFont="1" applyFill="1" applyBorder="1" applyAlignment="1">
      <alignment vertical="center"/>
    </xf>
    <xf numFmtId="49" fontId="35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 vertical="top"/>
    </xf>
    <xf numFmtId="0" fontId="17" fillId="3" borderId="5" xfId="4" applyFont="1" applyFill="1" applyBorder="1"/>
    <xf numFmtId="0" fontId="40" fillId="3" borderId="5" xfId="4" applyFont="1" applyFill="1" applyBorder="1"/>
    <xf numFmtId="0" fontId="41" fillId="3" borderId="6" xfId="4" applyFont="1" applyFill="1" applyBorder="1"/>
    <xf numFmtId="49" fontId="40" fillId="3" borderId="6" xfId="4" applyNumberFormat="1" applyFont="1" applyFill="1" applyBorder="1" applyAlignment="1">
      <alignment horizontal="left"/>
    </xf>
    <xf numFmtId="4" fontId="17" fillId="3" borderId="8" xfId="0" applyNumberFormat="1" applyFont="1" applyFill="1" applyBorder="1" applyAlignment="1">
      <alignment horizontal="right"/>
    </xf>
    <xf numFmtId="49" fontId="13" fillId="3" borderId="6" xfId="4" applyNumberFormat="1" applyFont="1" applyFill="1" applyBorder="1" applyAlignment="1">
      <alignment horizontal="left" vertical="top"/>
    </xf>
    <xf numFmtId="49" fontId="13" fillId="3" borderId="6" xfId="4" quotePrefix="1" applyNumberFormat="1" applyFont="1" applyFill="1" applyBorder="1" applyAlignment="1">
      <alignment horizontal="left" vertical="top"/>
    </xf>
    <xf numFmtId="49" fontId="13" fillId="3" borderId="5" xfId="4" quotePrefix="1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 vertical="top" wrapText="1"/>
    </xf>
    <xf numFmtId="49" fontId="13" fillId="3" borderId="5" xfId="4" applyNumberFormat="1" applyFont="1" applyFill="1" applyBorder="1" applyAlignment="1">
      <alignment horizontal="left" vertical="center"/>
    </xf>
    <xf numFmtId="164" fontId="13" fillId="3" borderId="5" xfId="1" applyFont="1" applyFill="1" applyBorder="1" applyAlignment="1">
      <alignment horizontal="left" vertical="top"/>
    </xf>
    <xf numFmtId="0" fontId="17" fillId="0" borderId="18" xfId="0" applyFont="1" applyBorder="1" applyAlignment="1">
      <alignment horizontal="right"/>
    </xf>
    <xf numFmtId="4" fontId="13" fillId="14" borderId="6" xfId="2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4" fontId="42" fillId="0" borderId="6" xfId="2" applyNumberFormat="1" applyFont="1" applyBorder="1" applyAlignment="1">
      <alignment horizontal="right"/>
    </xf>
    <xf numFmtId="2" fontId="43" fillId="0" borderId="0" xfId="0" applyNumberFormat="1" applyFont="1"/>
    <xf numFmtId="0" fontId="17" fillId="3" borderId="13" xfId="2" applyFont="1" applyFill="1" applyBorder="1" applyAlignment="1">
      <alignment horizontal="left"/>
    </xf>
    <xf numFmtId="0" fontId="17" fillId="3" borderId="9" xfId="2" applyFont="1" applyFill="1" applyBorder="1" applyAlignment="1">
      <alignment horizontal="left" wrapText="1"/>
    </xf>
    <xf numFmtId="0" fontId="16" fillId="0" borderId="5" xfId="2" applyFont="1" applyBorder="1" applyAlignment="1">
      <alignment horizontal="left" indent="2"/>
    </xf>
    <xf numFmtId="0" fontId="16" fillId="0" borderId="6" xfId="2" applyFont="1" applyBorder="1" applyAlignment="1">
      <alignment horizontal="left" indent="2"/>
    </xf>
    <xf numFmtId="0" fontId="13" fillId="0" borderId="6" xfId="2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2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6" xfId="2" applyFont="1" applyBorder="1" applyAlignment="1">
      <alignment horizontal="left"/>
    </xf>
    <xf numFmtId="0" fontId="13" fillId="0" borderId="5" xfId="2" applyFont="1" applyBorder="1" applyAlignment="1">
      <alignment horizontal="left" indent="4"/>
    </xf>
    <xf numFmtId="0" fontId="13" fillId="0" borderId="6" xfId="2" applyFont="1" applyBorder="1" applyAlignment="1">
      <alignment horizontal="left" indent="4"/>
    </xf>
    <xf numFmtId="0" fontId="17" fillId="15" borderId="5" xfId="0" applyFont="1" applyFill="1" applyBorder="1"/>
    <xf numFmtId="0" fontId="17" fillId="15" borderId="6" xfId="0" applyFont="1" applyFill="1" applyBorder="1"/>
    <xf numFmtId="0" fontId="17" fillId="15" borderId="6" xfId="0" applyFont="1" applyFill="1" applyBorder="1" applyAlignment="1">
      <alignment horizontal="center"/>
    </xf>
    <xf numFmtId="0" fontId="17" fillId="15" borderId="6" xfId="2" applyFont="1" applyFill="1" applyBorder="1" applyAlignment="1">
      <alignment horizontal="left"/>
    </xf>
    <xf numFmtId="4" fontId="17" fillId="15" borderId="4" xfId="2" applyNumberFormat="1" applyFont="1" applyFill="1" applyBorder="1" applyAlignment="1">
      <alignment horizontal="right"/>
    </xf>
    <xf numFmtId="4" fontId="17" fillId="15" borderId="6" xfId="2" applyNumberFormat="1" applyFont="1" applyFill="1" applyBorder="1" applyAlignment="1">
      <alignment horizontal="right"/>
    </xf>
    <xf numFmtId="49" fontId="13" fillId="3" borderId="13" xfId="0" applyNumberFormat="1" applyFont="1" applyFill="1" applyBorder="1" applyAlignment="1">
      <alignment horizontal="left" wrapText="1"/>
    </xf>
    <xf numFmtId="49" fontId="13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horizontal="right"/>
    </xf>
    <xf numFmtId="49" fontId="35" fillId="0" borderId="5" xfId="4" applyNumberFormat="1" applyFont="1" applyBorder="1" applyAlignment="1">
      <alignment horizontal="left" vertical="center"/>
    </xf>
    <xf numFmtId="49" fontId="35" fillId="0" borderId="6" xfId="4" applyNumberFormat="1" applyFont="1" applyBorder="1" applyAlignment="1">
      <alignment horizontal="left" vertical="center" wrapText="1"/>
    </xf>
    <xf numFmtId="49" fontId="35" fillId="0" borderId="6" xfId="4" applyNumberFormat="1" applyFont="1" applyBorder="1" applyAlignment="1">
      <alignment horizontal="left"/>
    </xf>
    <xf numFmtId="49" fontId="17" fillId="0" borderId="6" xfId="4" applyNumberFormat="1" applyFont="1" applyBorder="1" applyAlignment="1">
      <alignment horizontal="left"/>
    </xf>
    <xf numFmtId="49" fontId="35" fillId="0" borderId="5" xfId="4" applyNumberFormat="1" applyFont="1" applyBorder="1" applyAlignment="1">
      <alignment horizontal="left" vertical="center" wrapText="1"/>
    </xf>
    <xf numFmtId="49" fontId="13" fillId="0" borderId="6" xfId="4" applyNumberFormat="1" applyFont="1" applyBorder="1" applyAlignment="1">
      <alignment horizontal="left" vertical="center" wrapText="1"/>
    </xf>
    <xf numFmtId="0" fontId="13" fillId="0" borderId="6" xfId="5" applyFont="1" applyBorder="1" applyAlignment="1">
      <alignment horizontal="left" wrapText="1"/>
    </xf>
    <xf numFmtId="0" fontId="17" fillId="0" borderId="6" xfId="5" applyFont="1" applyBorder="1" applyAlignment="1">
      <alignment horizontal="left"/>
    </xf>
    <xf numFmtId="0" fontId="13" fillId="0" borderId="5" xfId="5" applyFont="1" applyBorder="1"/>
    <xf numFmtId="1" fontId="13" fillId="0" borderId="6" xfId="5" applyNumberFormat="1" applyFont="1" applyBorder="1" applyAlignment="1">
      <alignment horizontal="left" wrapText="1"/>
    </xf>
    <xf numFmtId="0" fontId="13" fillId="0" borderId="6" xfId="5" applyFont="1" applyBorder="1" applyAlignment="1">
      <alignment horizontal="left"/>
    </xf>
    <xf numFmtId="1" fontId="17" fillId="0" borderId="6" xfId="6" applyNumberFormat="1" applyFont="1" applyBorder="1" applyAlignment="1">
      <alignment horizontal="left" vertical="center" wrapText="1"/>
    </xf>
    <xf numFmtId="1" fontId="17" fillId="8" borderId="5" xfId="6" applyNumberFormat="1" applyFont="1" applyFill="1" applyBorder="1" applyAlignment="1">
      <alignment horizontal="center" vertical="center" wrapText="1"/>
    </xf>
    <xf numFmtId="1" fontId="13" fillId="0" borderId="6" xfId="6" applyNumberFormat="1" applyFont="1" applyBorder="1" applyAlignment="1">
      <alignment horizontal="left" vertical="center" wrapText="1"/>
    </xf>
    <xf numFmtId="1" fontId="17" fillId="2" borderId="6" xfId="6" applyNumberFormat="1" applyFont="1" applyFill="1" applyBorder="1" applyAlignment="1">
      <alignment horizontal="left" vertical="center" wrapText="1"/>
    </xf>
    <xf numFmtId="0" fontId="35" fillId="2" borderId="5" xfId="4" applyFont="1" applyFill="1" applyBorder="1" applyAlignment="1">
      <alignment vertical="center"/>
    </xf>
    <xf numFmtId="0" fontId="13" fillId="2" borderId="6" xfId="4" applyFont="1" applyFill="1" applyBorder="1" applyAlignment="1">
      <alignment horizontal="left"/>
    </xf>
    <xf numFmtId="49" fontId="35" fillId="2" borderId="5" xfId="4" applyNumberFormat="1" applyFont="1" applyFill="1" applyBorder="1" applyAlignment="1">
      <alignment horizontal="left" vertical="center"/>
    </xf>
    <xf numFmtId="0" fontId="6" fillId="5" borderId="6" xfId="4" applyFont="1" applyFill="1" applyBorder="1" applyAlignment="1">
      <alignment horizontal="left"/>
    </xf>
    <xf numFmtId="49" fontId="5" fillId="5" borderId="6" xfId="4" applyNumberFormat="1" applyFont="1" applyFill="1" applyBorder="1" applyAlignment="1">
      <alignment horizontal="left"/>
    </xf>
    <xf numFmtId="0" fontId="13" fillId="3" borderId="5" xfId="4" applyFont="1" applyFill="1" applyBorder="1"/>
    <xf numFmtId="49" fontId="41" fillId="3" borderId="6" xfId="4" applyNumberFormat="1" applyFont="1" applyFill="1" applyBorder="1" applyAlignment="1">
      <alignment horizontal="left"/>
    </xf>
    <xf numFmtId="49" fontId="17" fillId="3" borderId="5" xfId="4" quotePrefix="1" applyNumberFormat="1" applyFont="1" applyFill="1" applyBorder="1" applyAlignment="1">
      <alignment horizontal="left" vertical="top"/>
    </xf>
    <xf numFmtId="49" fontId="17" fillId="3" borderId="5" xfId="4" applyNumberFormat="1" applyFont="1" applyFill="1" applyBorder="1" applyAlignment="1">
      <alignment horizontal="left" vertical="center"/>
    </xf>
    <xf numFmtId="0" fontId="17" fillId="3" borderId="6" xfId="4" applyFont="1" applyFill="1" applyBorder="1"/>
    <xf numFmtId="164" fontId="17" fillId="3" borderId="5" xfId="1" applyFont="1" applyFill="1" applyBorder="1" applyAlignment="1">
      <alignment horizontal="left" vertical="top"/>
    </xf>
    <xf numFmtId="49" fontId="17" fillId="0" borderId="5" xfId="0" applyNumberFormat="1" applyFont="1" applyBorder="1"/>
    <xf numFmtId="49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3" fillId="0" borderId="6" xfId="0" applyFont="1" applyBorder="1"/>
    <xf numFmtId="49" fontId="13" fillId="0" borderId="6" xfId="0" applyNumberFormat="1" applyFont="1" applyBorder="1" applyAlignment="1">
      <alignment horizontal="left"/>
    </xf>
    <xf numFmtId="0" fontId="16" fillId="0" borderId="6" xfId="2" applyFont="1" applyBorder="1" applyAlignment="1">
      <alignment horizontal="left" indent="4"/>
    </xf>
    <xf numFmtId="49" fontId="17" fillId="13" borderId="5" xfId="0" applyNumberFormat="1" applyFont="1" applyFill="1" applyBorder="1"/>
    <xf numFmtId="49" fontId="35" fillId="13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0" fontId="17" fillId="13" borderId="6" xfId="2" applyFont="1" applyFill="1" applyBorder="1" applyAlignment="1">
      <alignment horizontal="left"/>
    </xf>
    <xf numFmtId="4" fontId="17" fillId="13" borderId="4" xfId="2" applyNumberFormat="1" applyFont="1" applyFill="1" applyBorder="1" applyAlignment="1">
      <alignment horizontal="right"/>
    </xf>
    <xf numFmtId="4" fontId="17" fillId="13" borderId="6" xfId="2" applyNumberFormat="1" applyFont="1" applyFill="1" applyBorder="1" applyAlignment="1">
      <alignment horizontal="right"/>
    </xf>
    <xf numFmtId="0" fontId="17" fillId="13" borderId="12" xfId="2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21" fillId="0" borderId="34" xfId="4" applyNumberFormat="1" applyFont="1" applyBorder="1" applyAlignment="1">
      <alignment horizontal="left" vertical="center"/>
    </xf>
    <xf numFmtId="49" fontId="6" fillId="0" borderId="12" xfId="4" applyNumberFormat="1" applyFont="1" applyBorder="1" applyAlignment="1">
      <alignment horizontal="left" vertical="top"/>
    </xf>
    <xf numFmtId="49" fontId="10" fillId="0" borderId="12" xfId="4" applyNumberFormat="1" applyFont="1" applyBorder="1" applyAlignment="1">
      <alignment horizontal="left"/>
    </xf>
    <xf numFmtId="49" fontId="6" fillId="0" borderId="13" xfId="4" quotePrefix="1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 wrapText="1"/>
    </xf>
    <xf numFmtId="49" fontId="6" fillId="0" borderId="6" xfId="4" applyNumberFormat="1" applyFont="1" applyBorder="1" applyAlignment="1">
      <alignment horizontal="left"/>
    </xf>
    <xf numFmtId="4" fontId="17" fillId="0" borderId="8" xfId="0" applyNumberFormat="1" applyFont="1" applyBorder="1" applyAlignment="1">
      <alignment horizontal="right"/>
    </xf>
    <xf numFmtId="49" fontId="5" fillId="3" borderId="13" xfId="0" applyNumberFormat="1" applyFont="1" applyFill="1" applyBorder="1" applyAlignment="1">
      <alignment horizontal="left" wrapText="1"/>
    </xf>
    <xf numFmtId="49" fontId="5" fillId="3" borderId="13" xfId="4" quotePrefix="1" applyNumberFormat="1" applyFont="1" applyFill="1" applyBorder="1" applyAlignment="1">
      <alignment horizontal="left" vertical="top"/>
    </xf>
    <xf numFmtId="49" fontId="6" fillId="3" borderId="9" xfId="4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/>
    </xf>
    <xf numFmtId="4" fontId="5" fillId="3" borderId="6" xfId="2" applyNumberFormat="1" applyFont="1" applyFill="1" applyBorder="1" applyAlignment="1">
      <alignment horizontal="right"/>
    </xf>
    <xf numFmtId="49" fontId="5" fillId="3" borderId="13" xfId="4" applyNumberFormat="1" applyFont="1" applyFill="1" applyBorder="1" applyAlignment="1">
      <alignment horizontal="left" vertical="top"/>
    </xf>
    <xf numFmtId="0" fontId="6" fillId="3" borderId="9" xfId="4" applyFont="1" applyFill="1" applyBorder="1" applyAlignment="1">
      <alignment wrapText="1"/>
    </xf>
    <xf numFmtId="4" fontId="6" fillId="3" borderId="8" xfId="0" applyNumberFormat="1" applyFont="1" applyFill="1" applyBorder="1" applyAlignment="1">
      <alignment horizontal="right"/>
    </xf>
    <xf numFmtId="0" fontId="6" fillId="3" borderId="9" xfId="4" applyFont="1" applyFill="1" applyBorder="1"/>
    <xf numFmtId="0" fontId="6" fillId="3" borderId="6" xfId="4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/>
    </xf>
    <xf numFmtId="49" fontId="21" fillId="3" borderId="6" xfId="4" applyNumberFormat="1" applyFont="1" applyFill="1" applyBorder="1" applyAlignment="1">
      <alignment horizontal="left"/>
    </xf>
    <xf numFmtId="49" fontId="6" fillId="3" borderId="5" xfId="4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/>
    </xf>
    <xf numFmtId="49" fontId="5" fillId="3" borderId="5" xfId="4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49" fontId="5" fillId="3" borderId="6" xfId="4" applyNumberFormat="1" applyFont="1" applyFill="1" applyBorder="1" applyAlignment="1">
      <alignment horizontal="left"/>
    </xf>
    <xf numFmtId="49" fontId="5" fillId="3" borderId="35" xfId="4" applyNumberFormat="1" applyFont="1" applyFill="1" applyBorder="1" applyAlignment="1">
      <alignment horizontal="left" vertical="top"/>
    </xf>
    <xf numFmtId="0" fontId="6" fillId="3" borderId="36" xfId="4" applyFont="1" applyFill="1" applyBorder="1"/>
    <xf numFmtId="49" fontId="5" fillId="3" borderId="10" xfId="4" applyNumberFormat="1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 wrapText="1"/>
    </xf>
    <xf numFmtId="49" fontId="10" fillId="3" borderId="9" xfId="4" applyNumberFormat="1" applyFont="1" applyFill="1" applyBorder="1" applyAlignment="1">
      <alignment horizontal="left" vertical="top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/>
    <xf numFmtId="0" fontId="6" fillId="3" borderId="13" xfId="4" applyFont="1" applyFill="1" applyBorder="1"/>
    <xf numFmtId="0" fontId="10" fillId="3" borderId="13" xfId="4" applyFont="1" applyFill="1" applyBorder="1"/>
    <xf numFmtId="0" fontId="10" fillId="3" borderId="9" xfId="4" applyFont="1" applyFill="1" applyBorder="1" applyAlignment="1">
      <alignment wrapText="1"/>
    </xf>
    <xf numFmtId="49" fontId="10" fillId="3" borderId="6" xfId="4" applyNumberFormat="1" applyFont="1" applyFill="1" applyBorder="1" applyAlignment="1">
      <alignment horizontal="left"/>
    </xf>
    <xf numFmtId="49" fontId="21" fillId="3" borderId="9" xfId="4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 vertical="top"/>
    </xf>
    <xf numFmtId="0" fontId="6" fillId="3" borderId="30" xfId="5" applyFont="1" applyFill="1" applyBorder="1"/>
    <xf numFmtId="0" fontId="6" fillId="3" borderId="5" xfId="5" applyFont="1" applyFill="1" applyBorder="1"/>
    <xf numFmtId="0" fontId="6" fillId="3" borderId="6" xfId="4" applyFont="1" applyFill="1" applyBorder="1"/>
    <xf numFmtId="0" fontId="5" fillId="3" borderId="13" xfId="4" applyFont="1" applyFill="1" applyBorder="1" applyAlignment="1">
      <alignment horizontal="left" vertical="center"/>
    </xf>
    <xf numFmtId="0" fontId="6" fillId="3" borderId="9" xfId="4" applyFont="1" applyFill="1" applyBorder="1" applyAlignment="1">
      <alignment horizontal="left" vertical="center"/>
    </xf>
    <xf numFmtId="49" fontId="6" fillId="3" borderId="13" xfId="4" quotePrefix="1" applyNumberFormat="1" applyFont="1" applyFill="1" applyBorder="1" applyAlignment="1">
      <alignment horizontal="left" vertical="top"/>
    </xf>
    <xf numFmtId="0" fontId="6" fillId="3" borderId="6" xfId="5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center"/>
    </xf>
    <xf numFmtId="49" fontId="21" fillId="3" borderId="9" xfId="4" applyNumberFormat="1" applyFont="1" applyFill="1" applyBorder="1" applyAlignment="1">
      <alignment horizontal="left" vertical="center" wrapText="1"/>
    </xf>
    <xf numFmtId="0" fontId="5" fillId="3" borderId="9" xfId="4" applyFont="1" applyFill="1" applyBorder="1"/>
    <xf numFmtId="0" fontId="5" fillId="3" borderId="13" xfId="4" applyFont="1" applyFill="1" applyBorder="1"/>
    <xf numFmtId="0" fontId="5" fillId="3" borderId="13" xfId="4" applyFont="1" applyFill="1" applyBorder="1" applyAlignment="1">
      <alignment horizontal="left"/>
    </xf>
    <xf numFmtId="0" fontId="5" fillId="3" borderId="9" xfId="4" applyFont="1" applyFill="1" applyBorder="1" applyAlignment="1">
      <alignment horizontal="left" wrapText="1"/>
    </xf>
    <xf numFmtId="0" fontId="5" fillId="3" borderId="14" xfId="4" applyFont="1" applyFill="1" applyBorder="1"/>
    <xf numFmtId="0" fontId="10" fillId="3" borderId="13" xfId="4" applyFont="1" applyFill="1" applyBorder="1" applyAlignment="1">
      <alignment wrapText="1"/>
    </xf>
    <xf numFmtId="0" fontId="32" fillId="3" borderId="13" xfId="4" applyFont="1" applyFill="1" applyBorder="1"/>
    <xf numFmtId="49" fontId="32" fillId="3" borderId="9" xfId="4" applyNumberFormat="1" applyFont="1" applyFill="1" applyBorder="1" applyAlignment="1">
      <alignment horizontal="left" vertical="top"/>
    </xf>
    <xf numFmtId="49" fontId="21" fillId="3" borderId="13" xfId="4" quotePrefix="1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/>
    </xf>
    <xf numFmtId="49" fontId="5" fillId="3" borderId="9" xfId="4" applyNumberFormat="1" applyFont="1" applyFill="1" applyBorder="1" applyAlignment="1">
      <alignment horizontal="left" wrapText="1"/>
    </xf>
    <xf numFmtId="0" fontId="5" fillId="3" borderId="6" xfId="2" applyFont="1" applyFill="1" applyBorder="1" applyAlignment="1">
      <alignment horizontal="left"/>
    </xf>
    <xf numFmtId="49" fontId="10" fillId="0" borderId="5" xfId="4" applyNumberFormat="1" applyFont="1" applyBorder="1" applyAlignment="1">
      <alignment horizontal="left" vertical="center"/>
    </xf>
    <xf numFmtId="49" fontId="21" fillId="0" borderId="6" xfId="4" applyNumberFormat="1" applyFont="1" applyBorder="1" applyAlignment="1">
      <alignment horizontal="left" vertical="center" wrapText="1"/>
    </xf>
    <xf numFmtId="49" fontId="21" fillId="0" borderId="6" xfId="4" applyNumberFormat="1" applyFont="1" applyBorder="1" applyAlignment="1">
      <alignment horizontal="left"/>
    </xf>
    <xf numFmtId="49" fontId="5" fillId="0" borderId="5" xfId="4" applyNumberFormat="1" applyFont="1" applyBorder="1" applyAlignment="1">
      <alignment horizontal="left" vertical="top"/>
    </xf>
    <xf numFmtId="0" fontId="6" fillId="0" borderId="6" xfId="4" applyFont="1" applyBorder="1"/>
    <xf numFmtId="49" fontId="5" fillId="0" borderId="6" xfId="4" applyNumberFormat="1" applyFont="1" applyBorder="1" applyAlignment="1">
      <alignment horizontal="left"/>
    </xf>
    <xf numFmtId="49" fontId="21" fillId="0" borderId="5" xfId="4" applyNumberFormat="1" applyFont="1" applyBorder="1" applyAlignment="1">
      <alignment horizontal="left" vertical="center" wrapText="1"/>
    </xf>
    <xf numFmtId="49" fontId="6" fillId="0" borderId="6" xfId="4" applyNumberFormat="1" applyFont="1" applyBorder="1" applyAlignment="1">
      <alignment horizontal="left" vertical="center" wrapText="1"/>
    </xf>
    <xf numFmtId="0" fontId="6" fillId="0" borderId="6" xfId="5" applyFont="1" applyBorder="1" applyAlignment="1">
      <alignment horizontal="left" wrapText="1"/>
    </xf>
    <xf numFmtId="0" fontId="5" fillId="0" borderId="6" xfId="5" applyFont="1" applyBorder="1" applyAlignment="1">
      <alignment horizontal="left"/>
    </xf>
    <xf numFmtId="0" fontId="6" fillId="0" borderId="5" xfId="5" applyFont="1" applyBorder="1"/>
    <xf numFmtId="1" fontId="6" fillId="0" borderId="6" xfId="5" applyNumberFormat="1" applyFont="1" applyBorder="1" applyAlignment="1">
      <alignment horizontal="left" wrapText="1"/>
    </xf>
    <xf numFmtId="0" fontId="6" fillId="0" borderId="6" xfId="5" applyFont="1" applyBorder="1" applyAlignment="1">
      <alignment horizontal="left"/>
    </xf>
    <xf numFmtId="1" fontId="5" fillId="3" borderId="5" xfId="6" applyNumberFormat="1" applyFont="1" applyFill="1" applyBorder="1" applyAlignment="1">
      <alignment horizontal="left" vertical="center" wrapText="1"/>
    </xf>
    <xf numFmtId="1" fontId="6" fillId="3" borderId="6" xfId="6" applyNumberFormat="1" applyFont="1" applyFill="1" applyBorder="1" applyAlignment="1">
      <alignment horizontal="left" vertical="center" wrapText="1"/>
    </xf>
    <xf numFmtId="1" fontId="5" fillId="0" borderId="6" xfId="6" applyNumberFormat="1" applyFont="1" applyBorder="1" applyAlignment="1">
      <alignment horizontal="left" vertical="center" wrapText="1"/>
    </xf>
    <xf numFmtId="1" fontId="5" fillId="8" borderId="5" xfId="6" applyNumberFormat="1" applyFont="1" applyFill="1" applyBorder="1" applyAlignment="1">
      <alignment horizontal="center" vertical="center" wrapText="1"/>
    </xf>
    <xf numFmtId="1" fontId="6" fillId="0" borderId="6" xfId="6" applyNumberFormat="1" applyFont="1" applyBorder="1" applyAlignment="1">
      <alignment horizontal="left" vertical="center" wrapText="1"/>
    </xf>
    <xf numFmtId="1" fontId="5" fillId="2" borderId="6" xfId="6" applyNumberFormat="1" applyFont="1" applyFill="1" applyBorder="1" applyAlignment="1">
      <alignment horizontal="left" vertical="center" wrapText="1"/>
    </xf>
    <xf numFmtId="49" fontId="21" fillId="2" borderId="6" xfId="4" applyNumberFormat="1" applyFont="1" applyFill="1" applyBorder="1" applyAlignment="1">
      <alignment horizontal="left" vertical="top"/>
    </xf>
    <xf numFmtId="49" fontId="6" fillId="2" borderId="6" xfId="4" quotePrefix="1" applyNumberFormat="1" applyFont="1" applyFill="1" applyBorder="1" applyAlignment="1">
      <alignment horizontal="left" vertical="top"/>
    </xf>
    <xf numFmtId="49" fontId="5" fillId="2" borderId="5" xfId="4" quotePrefix="1" applyNumberFormat="1" applyFont="1" applyFill="1" applyBorder="1" applyAlignment="1">
      <alignment horizontal="left" vertical="top"/>
    </xf>
    <xf numFmtId="49" fontId="6" fillId="2" borderId="6" xfId="4" applyNumberFormat="1" applyFont="1" applyFill="1" applyBorder="1" applyAlignment="1">
      <alignment horizontal="left" vertical="top" wrapText="1"/>
    </xf>
    <xf numFmtId="49" fontId="5" fillId="2" borderId="5" xfId="4" applyNumberFormat="1" applyFont="1" applyFill="1" applyBorder="1" applyAlignment="1">
      <alignment horizontal="left" vertical="center"/>
    </xf>
    <xf numFmtId="0" fontId="5" fillId="2" borderId="6" xfId="4" applyFont="1" applyFill="1" applyBorder="1"/>
    <xf numFmtId="164" fontId="5" fillId="2" borderId="5" xfId="1" applyFont="1" applyFill="1" applyBorder="1" applyAlignment="1">
      <alignment horizontal="left" vertical="top"/>
    </xf>
    <xf numFmtId="49" fontId="5" fillId="2" borderId="9" xfId="4" applyNumberFormat="1" applyFont="1" applyFill="1" applyBorder="1" applyAlignment="1">
      <alignment horizontal="left" vertical="top"/>
    </xf>
    <xf numFmtId="0" fontId="5" fillId="13" borderId="6" xfId="2" applyFont="1" applyFill="1" applyBorder="1" applyAlignment="1">
      <alignment horizontal="left"/>
    </xf>
    <xf numFmtId="4" fontId="6" fillId="13" borderId="6" xfId="2" applyNumberFormat="1" applyFont="1" applyFill="1" applyBorder="1" applyAlignment="1">
      <alignment horizontal="right"/>
    </xf>
    <xf numFmtId="0" fontId="33" fillId="6" borderId="5" xfId="0" applyFont="1" applyFill="1" applyBorder="1"/>
    <xf numFmtId="0" fontId="5" fillId="6" borderId="33" xfId="0" applyFont="1" applyFill="1" applyBorder="1"/>
    <xf numFmtId="0" fontId="34" fillId="6" borderId="12" xfId="0" applyFont="1" applyFill="1" applyBorder="1" applyAlignment="1">
      <alignment horizontal="center"/>
    </xf>
    <xf numFmtId="0" fontId="33" fillId="6" borderId="12" xfId="2" applyFont="1" applyFill="1" applyBorder="1" applyAlignment="1">
      <alignment horizontal="left"/>
    </xf>
    <xf numFmtId="4" fontId="5" fillId="6" borderId="6" xfId="2" applyNumberFormat="1" applyFont="1" applyFill="1" applyBorder="1" applyAlignment="1">
      <alignment horizontal="right"/>
    </xf>
    <xf numFmtId="49" fontId="21" fillId="3" borderId="34" xfId="4" applyNumberFormat="1" applyFont="1" applyFill="1" applyBorder="1" applyAlignment="1">
      <alignment horizontal="left" vertical="center"/>
    </xf>
    <xf numFmtId="49" fontId="21" fillId="3" borderId="12" xfId="4" applyNumberFormat="1" applyFont="1" applyFill="1" applyBorder="1" applyAlignment="1">
      <alignment horizontal="left" vertical="top"/>
    </xf>
    <xf numFmtId="49" fontId="21" fillId="3" borderId="12" xfId="4" applyNumberFormat="1" applyFont="1" applyFill="1" applyBorder="1" applyAlignment="1">
      <alignment horizontal="left"/>
    </xf>
    <xf numFmtId="49" fontId="6" fillId="3" borderId="12" xfId="4" applyNumberFormat="1" applyFont="1" applyFill="1" applyBorder="1" applyAlignment="1">
      <alignment horizontal="left" vertical="top"/>
    </xf>
    <xf numFmtId="49" fontId="10" fillId="3" borderId="12" xfId="4" applyNumberFormat="1" applyFont="1" applyFill="1" applyBorder="1" applyAlignment="1">
      <alignment horizontal="left"/>
    </xf>
    <xf numFmtId="49" fontId="6" fillId="3" borderId="9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/>
    </xf>
    <xf numFmtId="0" fontId="44" fillId="3" borderId="13" xfId="4" applyFont="1" applyFill="1" applyBorder="1"/>
    <xf numFmtId="49" fontId="44" fillId="3" borderId="9" xfId="4" applyNumberFormat="1" applyFont="1" applyFill="1" applyBorder="1" applyAlignment="1">
      <alignment horizontal="left" vertical="top"/>
    </xf>
    <xf numFmtId="4" fontId="6" fillId="10" borderId="8" xfId="0" applyNumberFormat="1" applyFont="1" applyFill="1" applyBorder="1" applyAlignment="1">
      <alignment horizontal="right"/>
    </xf>
    <xf numFmtId="49" fontId="10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center" wrapText="1"/>
    </xf>
    <xf numFmtId="49" fontId="21" fillId="3" borderId="5" xfId="4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left" vertical="center" wrapText="1"/>
    </xf>
    <xf numFmtId="0" fontId="6" fillId="3" borderId="6" xfId="5" applyFont="1" applyFill="1" applyBorder="1" applyAlignment="1">
      <alignment horizontal="left" wrapText="1"/>
    </xf>
    <xf numFmtId="0" fontId="5" fillId="3" borderId="6" xfId="5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 wrapText="1"/>
    </xf>
    <xf numFmtId="1" fontId="5" fillId="3" borderId="6" xfId="6" applyNumberFormat="1" applyFont="1" applyFill="1" applyBorder="1" applyAlignment="1">
      <alignment horizontal="left" vertical="center" wrapText="1"/>
    </xf>
    <xf numFmtId="1" fontId="5" fillId="3" borderId="5" xfId="6" applyNumberFormat="1" applyFont="1" applyFill="1" applyBorder="1" applyAlignment="1">
      <alignment horizontal="center" vertical="center" wrapText="1"/>
    </xf>
    <xf numFmtId="0" fontId="21" fillId="3" borderId="5" xfId="4" applyFont="1" applyFill="1" applyBorder="1" applyAlignment="1">
      <alignment vertical="center"/>
    </xf>
    <xf numFmtId="49" fontId="21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  <xf numFmtId="0" fontId="6" fillId="3" borderId="5" xfId="4" applyFont="1" applyFill="1" applyBorder="1"/>
    <xf numFmtId="0" fontId="15" fillId="3" borderId="5" xfId="4" applyFont="1" applyFill="1" applyBorder="1"/>
    <xf numFmtId="0" fontId="12" fillId="3" borderId="6" xfId="4" applyFont="1" applyFill="1" applyBorder="1"/>
    <xf numFmtId="49" fontId="12" fillId="3" borderId="6" xfId="4" applyNumberFormat="1" applyFont="1" applyFill="1" applyBorder="1" applyAlignment="1">
      <alignment horizontal="left"/>
    </xf>
    <xf numFmtId="0" fontId="5" fillId="3" borderId="5" xfId="4" applyFont="1" applyFill="1" applyBorder="1"/>
    <xf numFmtId="49" fontId="6" fillId="3" borderId="6" xfId="4" applyNumberFormat="1" applyFont="1" applyFill="1" applyBorder="1" applyAlignment="1">
      <alignment horizontal="left" vertical="top"/>
    </xf>
    <xf numFmtId="49" fontId="6" fillId="3" borderId="6" xfId="4" quotePrefix="1" applyNumberFormat="1" applyFont="1" applyFill="1" applyBorder="1" applyAlignment="1">
      <alignment horizontal="left" vertical="top"/>
    </xf>
    <xf numFmtId="49" fontId="5" fillId="3" borderId="5" xfId="4" quotePrefix="1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 vertical="top" wrapText="1"/>
    </xf>
    <xf numFmtId="49" fontId="5" fillId="3" borderId="5" xfId="4" applyNumberFormat="1" applyFont="1" applyFill="1" applyBorder="1" applyAlignment="1">
      <alignment horizontal="left" vertical="center"/>
    </xf>
    <xf numFmtId="0" fontId="5" fillId="3" borderId="6" xfId="4" applyFont="1" applyFill="1" applyBorder="1"/>
    <xf numFmtId="164" fontId="5" fillId="3" borderId="5" xfId="1" applyFont="1" applyFill="1" applyBorder="1" applyAlignment="1">
      <alignment horizontal="left" vertical="top"/>
    </xf>
    <xf numFmtId="49" fontId="5" fillId="3" borderId="9" xfId="4" applyNumberFormat="1" applyFont="1" applyFill="1" applyBorder="1" applyAlignment="1">
      <alignment horizontal="left" vertical="top"/>
    </xf>
    <xf numFmtId="0" fontId="5" fillId="3" borderId="13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 wrapText="1"/>
    </xf>
    <xf numFmtId="0" fontId="10" fillId="0" borderId="5" xfId="2" applyFont="1" applyBorder="1" applyAlignment="1">
      <alignment horizontal="left" indent="2"/>
    </xf>
    <xf numFmtId="0" fontId="10" fillId="3" borderId="6" xfId="2" applyFont="1" applyFill="1" applyBorder="1" applyAlignment="1">
      <alignment horizontal="left" indent="2"/>
    </xf>
    <xf numFmtId="4" fontId="6" fillId="3" borderId="6" xfId="2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fill" wrapText="1"/>
    </xf>
    <xf numFmtId="0" fontId="6" fillId="0" borderId="5" xfId="2" applyFont="1" applyBorder="1" applyAlignment="1">
      <alignment horizontal="left" indent="4"/>
    </xf>
    <xf numFmtId="0" fontId="6" fillId="0" borderId="6" xfId="2" applyFont="1" applyBorder="1" applyAlignment="1">
      <alignment horizontal="left" indent="4"/>
    </xf>
    <xf numFmtId="0" fontId="21" fillId="11" borderId="6" xfId="2" applyFont="1" applyFill="1" applyBorder="1" applyAlignment="1">
      <alignment horizontal="left" vertical="center"/>
    </xf>
    <xf numFmtId="4" fontId="5" fillId="2" borderId="4" xfId="2" applyNumberFormat="1" applyFont="1" applyFill="1" applyBorder="1" applyAlignment="1">
      <alignment horizontal="right"/>
    </xf>
    <xf numFmtId="4" fontId="5" fillId="11" borderId="6" xfId="2" applyNumberFormat="1" applyFont="1" applyFill="1" applyBorder="1" applyAlignment="1">
      <alignment horizontal="right"/>
    </xf>
    <xf numFmtId="0" fontId="5" fillId="13" borderId="5" xfId="0" quotePrefix="1" applyFont="1" applyFill="1" applyBorder="1" applyAlignment="1">
      <alignment horizontal="left"/>
    </xf>
    <xf numFmtId="0" fontId="21" fillId="13" borderId="6" xfId="0" applyFont="1" applyFill="1" applyBorder="1" applyAlignment="1">
      <alignment horizontal="center"/>
    </xf>
    <xf numFmtId="0" fontId="5" fillId="13" borderId="6" xfId="0" quotePrefix="1" applyFont="1" applyFill="1" applyBorder="1" applyAlignment="1">
      <alignment horizontal="left"/>
    </xf>
    <xf numFmtId="4" fontId="5" fillId="13" borderId="6" xfId="2" applyNumberFormat="1" applyFont="1" applyFill="1" applyBorder="1" applyAlignment="1">
      <alignment horizontal="right"/>
    </xf>
    <xf numFmtId="0" fontId="5" fillId="9" borderId="12" xfId="2" applyFont="1" applyFill="1" applyBorder="1" applyAlignment="1">
      <alignment horizontal="left"/>
    </xf>
    <xf numFmtId="4" fontId="5" fillId="9" borderId="4" xfId="2" applyNumberFormat="1" applyFont="1" applyFill="1" applyBorder="1" applyAlignment="1">
      <alignment horizontal="right"/>
    </xf>
    <xf numFmtId="4" fontId="5" fillId="9" borderId="6" xfId="2" applyNumberFormat="1" applyFont="1" applyFill="1" applyBorder="1" applyAlignment="1">
      <alignment horizontal="right"/>
    </xf>
    <xf numFmtId="0" fontId="5" fillId="6" borderId="5" xfId="0" applyFont="1" applyFill="1" applyBorder="1"/>
    <xf numFmtId="0" fontId="5" fillId="6" borderId="12" xfId="0" applyFont="1" applyFill="1" applyBorder="1" applyAlignment="1">
      <alignment horizontal="center"/>
    </xf>
    <xf numFmtId="0" fontId="5" fillId="6" borderId="12" xfId="2" applyFont="1" applyFill="1" applyBorder="1" applyAlignment="1">
      <alignment horizontal="left"/>
    </xf>
    <xf numFmtId="4" fontId="5" fillId="6" borderId="4" xfId="2" applyNumberFormat="1" applyFont="1" applyFill="1" applyBorder="1" applyAlignment="1">
      <alignment horizontal="right"/>
    </xf>
    <xf numFmtId="49" fontId="21" fillId="0" borderId="12" xfId="4" applyNumberFormat="1" applyFont="1" applyBorder="1" applyAlignment="1">
      <alignment horizontal="left" vertical="top"/>
    </xf>
    <xf numFmtId="49" fontId="21" fillId="0" borderId="12" xfId="4" applyNumberFormat="1" applyFont="1" applyBorder="1" applyAlignment="1">
      <alignment horizontal="left"/>
    </xf>
    <xf numFmtId="49" fontId="13" fillId="3" borderId="9" xfId="4" applyNumberFormat="1" applyFont="1" applyFill="1" applyBorder="1" applyAlignment="1">
      <alignment horizontal="left" vertical="top" wrapText="1"/>
    </xf>
    <xf numFmtId="49" fontId="16" fillId="3" borderId="13" xfId="4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top" wrapText="1"/>
    </xf>
    <xf numFmtId="49" fontId="13" fillId="3" borderId="35" xfId="4" applyNumberFormat="1" applyFont="1" applyFill="1" applyBorder="1" applyAlignment="1">
      <alignment horizontal="left" vertical="top"/>
    </xf>
    <xf numFmtId="49" fontId="16" fillId="3" borderId="13" xfId="4" applyNumberFormat="1" applyFont="1" applyFill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13" fillId="3" borderId="13" xfId="4" applyFont="1" applyFill="1" applyBorder="1" applyAlignment="1">
      <alignment horizontal="left" vertical="center"/>
    </xf>
    <xf numFmtId="49" fontId="16" fillId="3" borderId="9" xfId="4" applyNumberFormat="1" applyFont="1" applyFill="1" applyBorder="1" applyAlignment="1">
      <alignment horizontal="left" vertical="center" wrapText="1"/>
    </xf>
    <xf numFmtId="0" fontId="13" fillId="3" borderId="13" xfId="4" applyFont="1" applyFill="1" applyBorder="1" applyAlignment="1">
      <alignment horizontal="left"/>
    </xf>
    <xf numFmtId="0" fontId="13" fillId="3" borderId="9" xfId="4" applyFont="1" applyFill="1" applyBorder="1" applyAlignment="1">
      <alignment horizontal="left" wrapText="1"/>
    </xf>
    <xf numFmtId="0" fontId="13" fillId="3" borderId="14" xfId="4" applyFont="1" applyFill="1" applyBorder="1"/>
    <xf numFmtId="49" fontId="16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wrapText="1"/>
    </xf>
    <xf numFmtId="0" fontId="10" fillId="3" borderId="5" xfId="2" applyFont="1" applyFill="1" applyBorder="1" applyAlignment="1">
      <alignment horizontal="left" indent="2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49" fontId="5" fillId="13" borderId="5" xfId="0" applyNumberFormat="1" applyFont="1" applyFill="1" applyBorder="1" applyAlignment="1">
      <alignment horizontal="left"/>
    </xf>
    <xf numFmtId="49" fontId="5" fillId="13" borderId="6" xfId="0" applyNumberFormat="1" applyFont="1" applyFill="1" applyBorder="1"/>
    <xf numFmtId="0" fontId="38" fillId="6" borderId="5" xfId="0" applyFont="1" applyFill="1" applyBorder="1"/>
    <xf numFmtId="0" fontId="39" fillId="6" borderId="12" xfId="0" applyFont="1" applyFill="1" applyBorder="1" applyAlignment="1">
      <alignment horizontal="center"/>
    </xf>
    <xf numFmtId="0" fontId="38" fillId="6" borderId="12" xfId="2" applyFont="1" applyFill="1" applyBorder="1" applyAlignment="1">
      <alignment horizontal="left"/>
    </xf>
    <xf numFmtId="49" fontId="17" fillId="3" borderId="5" xfId="0" applyNumberFormat="1" applyFont="1" applyFill="1" applyBorder="1" applyAlignment="1">
      <alignment horizontal="left" wrapText="1"/>
    </xf>
    <xf numFmtId="49" fontId="35" fillId="3" borderId="34" xfId="4" applyNumberFormat="1" applyFont="1" applyFill="1" applyBorder="1" applyAlignment="1">
      <alignment horizontal="left" vertical="center"/>
    </xf>
    <xf numFmtId="49" fontId="35" fillId="3" borderId="12" xfId="4" applyNumberFormat="1" applyFont="1" applyFill="1" applyBorder="1" applyAlignment="1">
      <alignment horizontal="left" vertical="top"/>
    </xf>
    <xf numFmtId="49" fontId="35" fillId="3" borderId="12" xfId="4" applyNumberFormat="1" applyFont="1" applyFill="1" applyBorder="1" applyAlignment="1">
      <alignment horizontal="left"/>
    </xf>
    <xf numFmtId="49" fontId="13" fillId="3" borderId="12" xfId="4" applyNumberFormat="1" applyFont="1" applyFill="1" applyBorder="1" applyAlignment="1">
      <alignment horizontal="left" vertical="top"/>
    </xf>
    <xf numFmtId="49" fontId="16" fillId="3" borderId="12" xfId="4" applyNumberFormat="1" applyFont="1" applyFill="1" applyBorder="1" applyAlignment="1">
      <alignment horizontal="left"/>
    </xf>
    <xf numFmtId="49" fontId="35" fillId="3" borderId="6" xfId="4" applyNumberFormat="1" applyFont="1" applyFill="1" applyBorder="1" applyAlignment="1">
      <alignment horizontal="left" vertical="top"/>
    </xf>
    <xf numFmtId="0" fontId="13" fillId="3" borderId="13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4" fontId="13" fillId="3" borderId="7" xfId="0" applyNumberFormat="1" applyFont="1" applyFill="1" applyBorder="1" applyAlignment="1">
      <alignment horizontal="right"/>
    </xf>
    <xf numFmtId="0" fontId="35" fillId="11" borderId="6" xfId="2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/>
    </xf>
    <xf numFmtId="0" fontId="35" fillId="13" borderId="6" xfId="0" applyFont="1" applyFill="1" applyBorder="1" applyAlignment="1">
      <alignment horizontal="center"/>
    </xf>
    <xf numFmtId="0" fontId="17" fillId="13" borderId="6" xfId="0" applyFont="1" applyFill="1" applyBorder="1" applyAlignment="1">
      <alignment horizontal="left" wrapText="1"/>
    </xf>
    <xf numFmtId="0" fontId="17" fillId="13" borderId="12" xfId="0" applyFont="1" applyFill="1" applyBorder="1" applyAlignment="1">
      <alignment horizontal="left" wrapText="1"/>
    </xf>
    <xf numFmtId="49" fontId="35" fillId="0" borderId="12" xfId="4" applyNumberFormat="1" applyFont="1" applyBorder="1" applyAlignment="1">
      <alignment horizontal="left" vertical="top"/>
    </xf>
    <xf numFmtId="49" fontId="35" fillId="0" borderId="12" xfId="4" applyNumberFormat="1" applyFont="1" applyBorder="1" applyAlignment="1">
      <alignment horizontal="left"/>
    </xf>
    <xf numFmtId="49" fontId="17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/>
    </xf>
    <xf numFmtId="49" fontId="17" fillId="0" borderId="13" xfId="4" applyNumberFormat="1" applyFont="1" applyBorder="1" applyAlignment="1">
      <alignment horizontal="left" vertical="top"/>
    </xf>
    <xf numFmtId="0" fontId="13" fillId="0" borderId="9" xfId="4" applyFont="1" applyBorder="1" applyAlignment="1">
      <alignment wrapText="1"/>
    </xf>
    <xf numFmtId="0" fontId="13" fillId="0" borderId="9" xfId="4" applyFont="1" applyBorder="1"/>
    <xf numFmtId="0" fontId="13" fillId="0" borderId="6" xfId="4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/>
    </xf>
    <xf numFmtId="49" fontId="17" fillId="0" borderId="5" xfId="4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 vertical="top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49" fontId="16" fillId="0" borderId="5" xfId="4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wrapText="1"/>
    </xf>
    <xf numFmtId="0" fontId="13" fillId="0" borderId="6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wrapText="1"/>
    </xf>
    <xf numFmtId="0" fontId="17" fillId="0" borderId="6" xfId="0" quotePrefix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4" fontId="13" fillId="16" borderId="6" xfId="2" applyNumberFormat="1" applyFont="1" applyFill="1" applyBorder="1" applyAlignment="1">
      <alignment horizontal="right"/>
    </xf>
    <xf numFmtId="0" fontId="13" fillId="0" borderId="5" xfId="2" applyFont="1" applyBorder="1" applyAlignment="1">
      <alignment horizontal="left" indent="6"/>
    </xf>
    <xf numFmtId="0" fontId="13" fillId="0" borderId="6" xfId="2" applyFont="1" applyBorder="1" applyAlignment="1">
      <alignment horizontal="left" indent="6"/>
    </xf>
    <xf numFmtId="0" fontId="35" fillId="13" borderId="6" xfId="0" applyFont="1" applyFill="1" applyBorder="1"/>
    <xf numFmtId="0" fontId="17" fillId="13" borderId="6" xfId="0" applyFont="1" applyFill="1" applyBorder="1" applyAlignment="1">
      <alignment wrapText="1"/>
    </xf>
    <xf numFmtId="0" fontId="17" fillId="13" borderId="12" xfId="0" applyFont="1" applyFill="1" applyBorder="1" applyAlignment="1">
      <alignment wrapText="1"/>
    </xf>
    <xf numFmtId="4" fontId="13" fillId="6" borderId="4" xfId="2" applyNumberFormat="1" applyFont="1" applyFill="1" applyBorder="1" applyAlignment="1">
      <alignment horizontal="right"/>
    </xf>
    <xf numFmtId="49" fontId="13" fillId="0" borderId="13" xfId="4" applyNumberFormat="1" applyFont="1" applyBorder="1" applyAlignment="1">
      <alignment horizontal="left" vertical="top"/>
    </xf>
    <xf numFmtId="0" fontId="13" fillId="0" borderId="13" xfId="4" applyFont="1" applyBorder="1"/>
    <xf numFmtId="49" fontId="17" fillId="0" borderId="35" xfId="4" applyNumberFormat="1" applyFont="1" applyBorder="1" applyAlignment="1">
      <alignment horizontal="left" vertical="top"/>
    </xf>
    <xf numFmtId="0" fontId="13" fillId="0" borderId="36" xfId="4" applyFont="1" applyBorder="1"/>
    <xf numFmtId="49" fontId="17" fillId="0" borderId="10" xfId="4" applyNumberFormat="1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 wrapText="1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/>
    <xf numFmtId="0" fontId="16" fillId="0" borderId="13" xfId="4" applyFont="1" applyBorder="1"/>
    <xf numFmtId="0" fontId="16" fillId="0" borderId="9" xfId="4" applyFont="1" applyBorder="1" applyAlignment="1">
      <alignment wrapText="1"/>
    </xf>
    <xf numFmtId="49" fontId="16" fillId="0" borderId="6" xfId="4" applyNumberFormat="1" applyFont="1" applyBorder="1" applyAlignment="1">
      <alignment horizontal="left"/>
    </xf>
    <xf numFmtId="0" fontId="13" fillId="0" borderId="30" xfId="5" applyFont="1" applyBorder="1"/>
    <xf numFmtId="0" fontId="17" fillId="0" borderId="13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/>
    </xf>
    <xf numFmtId="49" fontId="35" fillId="0" borderId="13" xfId="4" applyNumberFormat="1" applyFont="1" applyBorder="1" applyAlignment="1">
      <alignment horizontal="left" vertical="center"/>
    </xf>
    <xf numFmtId="49" fontId="35" fillId="0" borderId="9" xfId="4" applyNumberFormat="1" applyFont="1" applyBorder="1" applyAlignment="1">
      <alignment horizontal="left" vertical="center" wrapText="1"/>
    </xf>
    <xf numFmtId="0" fontId="17" fillId="0" borderId="9" xfId="4" applyFont="1" applyBorder="1"/>
    <xf numFmtId="0" fontId="17" fillId="0" borderId="13" xfId="4" applyFont="1" applyBorder="1"/>
    <xf numFmtId="0" fontId="17" fillId="0" borderId="13" xfId="4" applyFont="1" applyBorder="1" applyAlignment="1">
      <alignment horizontal="left"/>
    </xf>
    <xf numFmtId="0" fontId="17" fillId="0" borderId="9" xfId="4" applyFont="1" applyBorder="1" applyAlignment="1">
      <alignment horizontal="left" wrapText="1"/>
    </xf>
    <xf numFmtId="0" fontId="17" fillId="0" borderId="14" xfId="4" applyFont="1" applyBorder="1"/>
    <xf numFmtId="0" fontId="16" fillId="0" borderId="13" xfId="4" applyFont="1" applyBorder="1" applyAlignment="1">
      <alignment wrapText="1"/>
    </xf>
    <xf numFmtId="0" fontId="44" fillId="0" borderId="13" xfId="4" applyFont="1" applyBorder="1"/>
    <xf numFmtId="49" fontId="44" fillId="0" borderId="9" xfId="4" applyNumberFormat="1" applyFont="1" applyBorder="1" applyAlignment="1">
      <alignment horizontal="left" vertical="top"/>
    </xf>
    <xf numFmtId="49" fontId="35" fillId="0" borderId="13" xfId="4" quotePrefix="1" applyNumberFormat="1" applyFont="1" applyBorder="1" applyAlignment="1">
      <alignment horizontal="left" vertical="top"/>
    </xf>
    <xf numFmtId="49" fontId="35" fillId="0" borderId="9" xfId="4" applyNumberFormat="1" applyFont="1" applyBorder="1" applyAlignment="1">
      <alignment horizontal="left" vertical="top"/>
    </xf>
    <xf numFmtId="49" fontId="13" fillId="0" borderId="13" xfId="4" applyNumberFormat="1" applyFont="1" applyBorder="1" applyAlignment="1">
      <alignment horizontal="left"/>
    </xf>
    <xf numFmtId="49" fontId="17" fillId="0" borderId="9" xfId="4" applyNumberFormat="1" applyFont="1" applyBorder="1" applyAlignment="1">
      <alignment horizontal="left" wrapText="1"/>
    </xf>
    <xf numFmtId="0" fontId="41" fillId="3" borderId="5" xfId="4" applyFont="1" applyFill="1" applyBorder="1"/>
    <xf numFmtId="0" fontId="13" fillId="0" borderId="5" xfId="0" applyFont="1" applyBorder="1"/>
    <xf numFmtId="0" fontId="35" fillId="13" borderId="6" xfId="0" applyFont="1" applyFill="1" applyBorder="1" applyAlignment="1">
      <alignment horizontal="left"/>
    </xf>
    <xf numFmtId="0" fontId="17" fillId="13" borderId="6" xfId="0" applyFont="1" applyFill="1" applyBorder="1" applyAlignment="1">
      <alignment horizontal="left"/>
    </xf>
    <xf numFmtId="0" fontId="17" fillId="13" borderId="12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center"/>
    </xf>
    <xf numFmtId="49" fontId="13" fillId="3" borderId="9" xfId="4" applyNumberFormat="1" applyFont="1" applyFill="1" applyBorder="1" applyAlignment="1">
      <alignment horizontal="left" vertical="center" wrapText="1"/>
    </xf>
    <xf numFmtId="4" fontId="13" fillId="10" borderId="4" xfId="2" applyNumberFormat="1" applyFont="1" applyFill="1" applyBorder="1" applyAlignment="1">
      <alignment horizontal="right"/>
    </xf>
    <xf numFmtId="4" fontId="13" fillId="10" borderId="6" xfId="2" applyNumberFormat="1" applyFont="1" applyFill="1" applyBorder="1" applyAlignment="1">
      <alignment horizontal="right"/>
    </xf>
    <xf numFmtId="0" fontId="16" fillId="3" borderId="5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13" fillId="3" borderId="5" xfId="0" applyFont="1" applyFill="1" applyBorder="1"/>
    <xf numFmtId="0" fontId="16" fillId="3" borderId="6" xfId="0" applyFont="1" applyFill="1" applyBorder="1" applyAlignment="1">
      <alignment horizontal="left"/>
    </xf>
    <xf numFmtId="2" fontId="6" fillId="17" borderId="0" xfId="0" applyNumberFormat="1" applyFont="1" applyFill="1"/>
    <xf numFmtId="0" fontId="13" fillId="0" borderId="6" xfId="0" applyFont="1" applyBorder="1" applyAlignment="1">
      <alignment wrapText="1"/>
    </xf>
    <xf numFmtId="4" fontId="23" fillId="0" borderId="6" xfId="2" applyNumberFormat="1" applyFont="1" applyBorder="1" applyAlignment="1">
      <alignment horizontal="right"/>
    </xf>
    <xf numFmtId="4" fontId="23" fillId="0" borderId="7" xfId="0" applyNumberFormat="1" applyFont="1" applyBorder="1" applyAlignment="1">
      <alignment horizontal="right"/>
    </xf>
    <xf numFmtId="0" fontId="13" fillId="3" borderId="6" xfId="0" applyFont="1" applyFill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6" fillId="0" borderId="5" xfId="2" applyFont="1" applyBorder="1" applyAlignment="1">
      <alignment horizontal="left" indent="6"/>
    </xf>
    <xf numFmtId="0" fontId="6" fillId="0" borderId="6" xfId="2" applyFont="1" applyBorder="1" applyAlignment="1">
      <alignment horizontal="left" indent="6"/>
    </xf>
    <xf numFmtId="0" fontId="5" fillId="13" borderId="12" xfId="2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12" xfId="0" applyFont="1" applyFill="1" applyBorder="1" applyAlignment="1">
      <alignment horizontal="left" wrapText="1"/>
    </xf>
    <xf numFmtId="2" fontId="6" fillId="18" borderId="0" xfId="0" applyNumberFormat="1" applyFont="1" applyFill="1"/>
    <xf numFmtId="0" fontId="13" fillId="0" borderId="37" xfId="0" applyFont="1" applyBorder="1" applyAlignment="1">
      <alignment wrapText="1"/>
    </xf>
    <xf numFmtId="0" fontId="13" fillId="0" borderId="38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5" fillId="14" borderId="6" xfId="2" applyNumberFormat="1" applyFont="1" applyFill="1" applyBorder="1" applyAlignment="1">
      <alignment horizontal="right"/>
    </xf>
    <xf numFmtId="4" fontId="6" fillId="10" borderId="4" xfId="2" applyNumberFormat="1" applyFont="1" applyFill="1" applyBorder="1" applyAlignment="1">
      <alignment horizontal="right"/>
    </xf>
    <xf numFmtId="0" fontId="34" fillId="10" borderId="9" xfId="0" applyFont="1" applyFill="1" applyBorder="1" applyAlignment="1">
      <alignment horizontal="left" wrapText="1"/>
    </xf>
    <xf numFmtId="49" fontId="17" fillId="0" borderId="5" xfId="4" applyNumberFormat="1" applyFont="1" applyBorder="1" applyAlignment="1">
      <alignment horizontal="left" vertical="center"/>
    </xf>
    <xf numFmtId="49" fontId="5" fillId="5" borderId="13" xfId="0" applyNumberFormat="1" applyFont="1" applyFill="1" applyBorder="1" applyAlignment="1">
      <alignment horizontal="left" wrapText="1"/>
    </xf>
    <xf numFmtId="0" fontId="21" fillId="5" borderId="5" xfId="4" applyFont="1" applyFill="1" applyBorder="1" applyAlignment="1">
      <alignment vertical="center"/>
    </xf>
    <xf numFmtId="49" fontId="21" fillId="5" borderId="5" xfId="4" applyNumberFormat="1" applyFont="1" applyFill="1" applyBorder="1" applyAlignment="1">
      <alignment horizontal="left" vertical="center"/>
    </xf>
    <xf numFmtId="49" fontId="21" fillId="5" borderId="6" xfId="4" applyNumberFormat="1" applyFont="1" applyFill="1" applyBorder="1" applyAlignment="1">
      <alignment horizontal="left" vertical="top"/>
    </xf>
    <xf numFmtId="49" fontId="21" fillId="5" borderId="6" xfId="4" applyNumberFormat="1" applyFont="1" applyFill="1" applyBorder="1" applyAlignment="1">
      <alignment horizontal="left"/>
    </xf>
    <xf numFmtId="0" fontId="17" fillId="0" borderId="0" xfId="0" applyFont="1" applyAlignment="1">
      <alignment horizontal="right"/>
    </xf>
    <xf numFmtId="4" fontId="13" fillId="3" borderId="8" xfId="2" applyNumberFormat="1" applyFont="1" applyFill="1" applyBorder="1" applyAlignment="1">
      <alignment horizontal="right"/>
    </xf>
    <xf numFmtId="0" fontId="46" fillId="0" borderId="2" xfId="0" applyFont="1" applyBorder="1" applyAlignment="1">
      <alignment horizontal="left"/>
    </xf>
    <xf numFmtId="4" fontId="20" fillId="3" borderId="6" xfId="2" applyNumberFormat="1" applyFont="1" applyFill="1" applyBorder="1" applyAlignment="1">
      <alignment horizontal="right"/>
    </xf>
    <xf numFmtId="4" fontId="23" fillId="3" borderId="6" xfId="2" applyNumberFormat="1" applyFont="1" applyFill="1" applyBorder="1" applyAlignment="1">
      <alignment horizontal="right"/>
    </xf>
    <xf numFmtId="4" fontId="23" fillId="3" borderId="8" xfId="0" applyNumberFormat="1" applyFont="1" applyFill="1" applyBorder="1" applyAlignment="1">
      <alignment horizontal="right"/>
    </xf>
    <xf numFmtId="2" fontId="6" fillId="19" borderId="0" xfId="0" applyNumberFormat="1" applyFont="1" applyFill="1"/>
    <xf numFmtId="0" fontId="10" fillId="0" borderId="6" xfId="2" applyFont="1" applyBorder="1" applyAlignment="1">
      <alignment horizontal="left" indent="2"/>
    </xf>
    <xf numFmtId="4" fontId="6" fillId="4" borderId="0" xfId="0" applyNumberFormat="1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3" borderId="5" xfId="0" applyFont="1" applyFill="1" applyBorder="1"/>
    <xf numFmtId="0" fontId="10" fillId="0" borderId="6" xfId="2" applyFont="1" applyBorder="1" applyAlignment="1">
      <alignment horizontal="left"/>
    </xf>
    <xf numFmtId="0" fontId="21" fillId="20" borderId="6" xfId="2" applyFont="1" applyFill="1" applyBorder="1" applyAlignment="1">
      <alignment horizontal="left" vertical="center"/>
    </xf>
    <xf numFmtId="4" fontId="5" fillId="20" borderId="6" xfId="2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left"/>
    </xf>
    <xf numFmtId="0" fontId="10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left"/>
    </xf>
    <xf numFmtId="0" fontId="5" fillId="13" borderId="12" xfId="0" applyFont="1" applyFill="1" applyBorder="1" applyAlignment="1">
      <alignment horizontal="left"/>
    </xf>
    <xf numFmtId="0" fontId="33" fillId="6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15" borderId="5" xfId="0" applyFont="1" applyFill="1" applyBorder="1" applyAlignment="1">
      <alignment horizontal="left"/>
    </xf>
    <xf numFmtId="0" fontId="10" fillId="15" borderId="6" xfId="0" applyFont="1" applyFill="1" applyBorder="1"/>
    <xf numFmtId="0" fontId="21" fillId="15" borderId="6" xfId="0" applyFont="1" applyFill="1" applyBorder="1" applyAlignment="1">
      <alignment horizontal="left"/>
    </xf>
    <xf numFmtId="0" fontId="5" fillId="15" borderId="6" xfId="2" applyFont="1" applyFill="1" applyBorder="1" applyAlignment="1">
      <alignment horizontal="left"/>
    </xf>
    <xf numFmtId="0" fontId="5" fillId="15" borderId="12" xfId="2" applyFont="1" applyFill="1" applyBorder="1" applyAlignment="1">
      <alignment horizontal="left"/>
    </xf>
    <xf numFmtId="0" fontId="21" fillId="15" borderId="12" xfId="0" applyFont="1" applyFill="1" applyBorder="1" applyAlignment="1">
      <alignment horizontal="left"/>
    </xf>
    <xf numFmtId="0" fontId="38" fillId="6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6" fillId="3" borderId="14" xfId="0" applyFont="1" applyFill="1" applyBorder="1"/>
    <xf numFmtId="0" fontId="17" fillId="3" borderId="6" xfId="2" applyFont="1" applyFill="1" applyBorder="1" applyAlignment="1">
      <alignment horizontal="left"/>
    </xf>
    <xf numFmtId="0" fontId="35" fillId="3" borderId="9" xfId="0" applyFont="1" applyFill="1" applyBorder="1" applyAlignment="1">
      <alignment horizontal="left"/>
    </xf>
    <xf numFmtId="0" fontId="13" fillId="3" borderId="0" xfId="0" applyFont="1" applyFill="1"/>
    <xf numFmtId="0" fontId="13" fillId="3" borderId="14" xfId="0" applyFont="1" applyFill="1" applyBorder="1"/>
    <xf numFmtId="0" fontId="13" fillId="3" borderId="9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10" fillId="3" borderId="14" xfId="0" applyFont="1" applyFill="1" applyBorder="1"/>
    <xf numFmtId="0" fontId="21" fillId="3" borderId="9" xfId="0" applyFont="1" applyFill="1" applyBorder="1" applyAlignment="1">
      <alignment horizontal="left"/>
    </xf>
    <xf numFmtId="0" fontId="38" fillId="10" borderId="9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4" fontId="6" fillId="3" borderId="8" xfId="2" applyNumberFormat="1" applyFont="1" applyFill="1" applyBorder="1" applyAlignment="1">
      <alignment horizontal="right"/>
    </xf>
    <xf numFmtId="0" fontId="35" fillId="20" borderId="6" xfId="2" applyFont="1" applyFill="1" applyBorder="1" applyAlignment="1">
      <alignment horizontal="left" vertical="center"/>
    </xf>
    <xf numFmtId="4" fontId="17" fillId="20" borderId="4" xfId="2" applyNumberFormat="1" applyFont="1" applyFill="1" applyBorder="1" applyAlignment="1">
      <alignment horizontal="right"/>
    </xf>
    <xf numFmtId="4" fontId="17" fillId="20" borderId="6" xfId="2" applyNumberFormat="1" applyFont="1" applyFill="1" applyBorder="1" applyAlignment="1">
      <alignment horizontal="right"/>
    </xf>
    <xf numFmtId="0" fontId="10" fillId="15" borderId="6" xfId="0" applyFont="1" applyFill="1" applyBorder="1" applyAlignment="1">
      <alignment horizontal="left"/>
    </xf>
    <xf numFmtId="0" fontId="6" fillId="15" borderId="6" xfId="0" applyFont="1" applyFill="1" applyBorder="1"/>
    <xf numFmtId="0" fontId="6" fillId="15" borderId="12" xfId="0" applyFont="1" applyFill="1" applyBorder="1"/>
    <xf numFmtId="49" fontId="5" fillId="0" borderId="35" xfId="4" applyNumberFormat="1" applyFont="1" applyBorder="1" applyAlignment="1">
      <alignment horizontal="left" vertical="top"/>
    </xf>
    <xf numFmtId="0" fontId="6" fillId="0" borderId="36" xfId="4" applyFont="1" applyBorder="1"/>
    <xf numFmtId="49" fontId="5" fillId="0" borderId="10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 wrapText="1"/>
    </xf>
    <xf numFmtId="49" fontId="10" fillId="0" borderId="9" xfId="4" applyNumberFormat="1" applyFont="1" applyBorder="1" applyAlignment="1">
      <alignment horizontal="left" vertical="top" wrapText="1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/>
    <xf numFmtId="49" fontId="5" fillId="0" borderId="13" xfId="4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/>
    </xf>
    <xf numFmtId="0" fontId="6" fillId="0" borderId="9" xfId="4" applyFont="1" applyBorder="1"/>
    <xf numFmtId="0" fontId="6" fillId="0" borderId="9" xfId="4" applyFont="1" applyBorder="1" applyAlignment="1">
      <alignment wrapText="1"/>
    </xf>
    <xf numFmtId="0" fontId="6" fillId="0" borderId="13" xfId="4" applyFont="1" applyBorder="1"/>
    <xf numFmtId="0" fontId="10" fillId="0" borderId="13" xfId="4" applyFont="1" applyBorder="1"/>
    <xf numFmtId="0" fontId="10" fillId="0" borderId="9" xfId="4" applyFont="1" applyBorder="1" applyAlignment="1">
      <alignment wrapText="1"/>
    </xf>
    <xf numFmtId="49" fontId="10" fillId="0" borderId="6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 vertical="top"/>
    </xf>
    <xf numFmtId="0" fontId="6" fillId="0" borderId="30" xfId="5" applyFont="1" applyBorder="1"/>
    <xf numFmtId="0" fontId="5" fillId="0" borderId="13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49" fontId="5" fillId="0" borderId="13" xfId="4" quotePrefix="1" applyNumberFormat="1" applyFont="1" applyBorder="1" applyAlignment="1">
      <alignment horizontal="left" vertical="top"/>
    </xf>
    <xf numFmtId="49" fontId="21" fillId="0" borderId="13" xfId="4" applyNumberFormat="1" applyFont="1" applyBorder="1" applyAlignment="1">
      <alignment horizontal="left" vertical="center"/>
    </xf>
    <xf numFmtId="49" fontId="21" fillId="0" borderId="9" xfId="4" applyNumberFormat="1" applyFont="1" applyBorder="1" applyAlignment="1">
      <alignment horizontal="left" vertical="center" wrapText="1"/>
    </xf>
    <xf numFmtId="0" fontId="5" fillId="0" borderId="9" xfId="4" applyFont="1" applyBorder="1"/>
    <xf numFmtId="0" fontId="5" fillId="0" borderId="13" xfId="4" applyFont="1" applyBorder="1"/>
    <xf numFmtId="0" fontId="5" fillId="0" borderId="13" xfId="4" applyFont="1" applyBorder="1" applyAlignment="1">
      <alignment horizontal="left"/>
    </xf>
    <xf numFmtId="0" fontId="5" fillId="0" borderId="9" xfId="4" applyFont="1" applyBorder="1" applyAlignment="1">
      <alignment horizontal="left" wrapText="1"/>
    </xf>
    <xf numFmtId="0" fontId="5" fillId="0" borderId="14" xfId="4" applyFont="1" applyBorder="1"/>
    <xf numFmtId="0" fontId="10" fillId="0" borderId="13" xfId="4" applyFont="1" applyBorder="1" applyAlignment="1">
      <alignment wrapText="1"/>
    </xf>
    <xf numFmtId="0" fontId="32" fillId="0" borderId="13" xfId="4" applyFont="1" applyBorder="1"/>
    <xf numFmtId="49" fontId="32" fillId="0" borderId="9" xfId="4" applyNumberFormat="1" applyFont="1" applyBorder="1" applyAlignment="1">
      <alignment horizontal="left" vertical="top"/>
    </xf>
    <xf numFmtId="49" fontId="21" fillId="0" borderId="13" xfId="4" quotePrefix="1" applyNumberFormat="1" applyFont="1" applyBorder="1" applyAlignment="1">
      <alignment horizontal="left" vertical="top"/>
    </xf>
    <xf numFmtId="49" fontId="21" fillId="0" borderId="9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/>
    </xf>
    <xf numFmtId="49" fontId="5" fillId="0" borderId="9" xfId="4" applyNumberFormat="1" applyFont="1" applyBorder="1" applyAlignment="1">
      <alignment horizontal="left" wrapText="1"/>
    </xf>
    <xf numFmtId="49" fontId="6" fillId="0" borderId="5" xfId="4" applyNumberFormat="1" applyFont="1" applyBorder="1" applyAlignment="1">
      <alignment horizontal="left" vertical="top"/>
    </xf>
    <xf numFmtId="0" fontId="6" fillId="3" borderId="0" xfId="0" applyFont="1" applyFill="1"/>
    <xf numFmtId="0" fontId="10" fillId="0" borderId="6" xfId="0" applyFont="1" applyBorder="1" applyAlignment="1">
      <alignment horizontal="left"/>
    </xf>
    <xf numFmtId="0" fontId="21" fillId="0" borderId="5" xfId="2" applyFont="1" applyBorder="1" applyAlignment="1">
      <alignment horizontal="left" indent="2"/>
    </xf>
    <xf numFmtId="0" fontId="21" fillId="0" borderId="6" xfId="2" applyFont="1" applyBorder="1" applyAlignment="1">
      <alignment horizontal="left" indent="2"/>
    </xf>
    <xf numFmtId="4" fontId="6" fillId="21" borderId="4" xfId="2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left" wrapText="1"/>
    </xf>
    <xf numFmtId="0" fontId="5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15" borderId="5" xfId="0" applyFont="1" applyFill="1" applyBorder="1"/>
    <xf numFmtId="0" fontId="5" fillId="22" borderId="12" xfId="2" applyFont="1" applyFill="1" applyBorder="1" applyAlignment="1">
      <alignment horizontal="left"/>
    </xf>
    <xf numFmtId="4" fontId="17" fillId="22" borderId="6" xfId="2" applyNumberFormat="1" applyFont="1" applyFill="1" applyBorder="1" applyAlignment="1">
      <alignment horizontal="right"/>
    </xf>
    <xf numFmtId="0" fontId="6" fillId="3" borderId="13" xfId="2" applyFont="1" applyFill="1" applyBorder="1" applyAlignment="1">
      <alignment horizontal="left"/>
    </xf>
    <xf numFmtId="0" fontId="21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" fontId="17" fillId="22" borderId="4" xfId="2" applyNumberFormat="1" applyFont="1" applyFill="1" applyBorder="1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8" xfId="0" applyFont="1" applyFill="1" applyBorder="1" applyAlignment="1">
      <alignment horizontal="left"/>
    </xf>
    <xf numFmtId="4" fontId="17" fillId="5" borderId="4" xfId="2" applyNumberFormat="1" applyFont="1" applyFill="1" applyBorder="1" applyAlignment="1">
      <alignment horizontal="right"/>
    </xf>
    <xf numFmtId="4" fontId="5" fillId="5" borderId="6" xfId="2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indent="3"/>
    </xf>
    <xf numFmtId="0" fontId="17" fillId="15" borderId="5" xfId="0" applyFont="1" applyFill="1" applyBorder="1" applyAlignment="1">
      <alignment horizontal="left"/>
    </xf>
    <xf numFmtId="0" fontId="35" fillId="15" borderId="6" xfId="0" applyFont="1" applyFill="1" applyBorder="1"/>
    <xf numFmtId="0" fontId="17" fillId="15" borderId="12" xfId="2" applyFont="1" applyFill="1" applyBorder="1" applyAlignment="1">
      <alignment horizontal="left"/>
    </xf>
    <xf numFmtId="4" fontId="13" fillId="22" borderId="6" xfId="2" applyNumberFormat="1" applyFont="1" applyFill="1" applyBorder="1" applyAlignment="1">
      <alignment horizontal="right"/>
    </xf>
    <xf numFmtId="0" fontId="40" fillId="0" borderId="5" xfId="0" applyFont="1" applyBorder="1" applyAlignment="1">
      <alignment horizontal="left"/>
    </xf>
    <xf numFmtId="0" fontId="17" fillId="2" borderId="5" xfId="2" applyFont="1" applyFill="1" applyBorder="1" applyAlignment="1">
      <alignment horizontal="left" indent="2"/>
    </xf>
    <xf numFmtId="0" fontId="17" fillId="2" borderId="6" xfId="2" applyFont="1" applyFill="1" applyBorder="1" applyAlignment="1">
      <alignment horizontal="left" indent="2"/>
    </xf>
    <xf numFmtId="0" fontId="13" fillId="0" borderId="5" xfId="2" applyFont="1" applyBorder="1" applyAlignment="1">
      <alignment horizontal="left" indent="3"/>
    </xf>
    <xf numFmtId="0" fontId="13" fillId="0" borderId="6" xfId="2" applyFont="1" applyBorder="1" applyAlignment="1">
      <alignment horizontal="left" indent="3"/>
    </xf>
    <xf numFmtId="0" fontId="17" fillId="2" borderId="5" xfId="2" applyFont="1" applyFill="1" applyBorder="1" applyAlignment="1">
      <alignment horizontal="left" indent="3"/>
    </xf>
    <xf numFmtId="0" fontId="17" fillId="2" borderId="6" xfId="2" applyFont="1" applyFill="1" applyBorder="1" applyAlignment="1">
      <alignment horizontal="left" indent="3"/>
    </xf>
    <xf numFmtId="0" fontId="17" fillId="2" borderId="5" xfId="0" applyFont="1" applyFill="1" applyBorder="1"/>
    <xf numFmtId="0" fontId="17" fillId="2" borderId="0" xfId="0" applyFont="1" applyFill="1"/>
    <xf numFmtId="0" fontId="17" fillId="2" borderId="0" xfId="2" applyFont="1" applyFill="1" applyAlignment="1">
      <alignment horizontal="left"/>
    </xf>
    <xf numFmtId="4" fontId="17" fillId="2" borderId="0" xfId="2" applyNumberFormat="1" applyFont="1" applyFill="1" applyAlignment="1">
      <alignment horizontal="right"/>
    </xf>
    <xf numFmtId="0" fontId="6" fillId="2" borderId="9" xfId="0" applyFont="1" applyFill="1" applyBorder="1"/>
    <xf numFmtId="49" fontId="16" fillId="2" borderId="13" xfId="4" applyNumberFormat="1" applyFont="1" applyFill="1" applyBorder="1" applyAlignment="1">
      <alignment horizontal="left" vertical="top"/>
    </xf>
    <xf numFmtId="49" fontId="16" fillId="2" borderId="9" xfId="4" applyNumberFormat="1" applyFont="1" applyFill="1" applyBorder="1" applyAlignment="1">
      <alignment horizontal="left" vertical="top"/>
    </xf>
    <xf numFmtId="49" fontId="16" fillId="2" borderId="13" xfId="4" applyNumberFormat="1" applyFont="1" applyFill="1" applyBorder="1" applyAlignment="1">
      <alignment horizontal="left" vertical="center"/>
    </xf>
    <xf numFmtId="49" fontId="16" fillId="2" borderId="9" xfId="4" applyNumberFormat="1" applyFont="1" applyFill="1" applyBorder="1" applyAlignment="1">
      <alignment horizontal="left" vertical="center" wrapText="1"/>
    </xf>
    <xf numFmtId="49" fontId="13" fillId="4" borderId="6" xfId="4" applyNumberFormat="1" applyFont="1" applyFill="1" applyBorder="1" applyAlignment="1">
      <alignment horizontal="left"/>
    </xf>
    <xf numFmtId="0" fontId="10" fillId="2" borderId="13" xfId="4" applyFont="1" applyFill="1" applyBorder="1" applyAlignment="1">
      <alignment wrapText="1"/>
    </xf>
    <xf numFmtId="4" fontId="17" fillId="23" borderId="4" xfId="2" applyNumberFormat="1" applyFont="1" applyFill="1" applyBorder="1" applyAlignment="1">
      <alignment horizontal="right"/>
    </xf>
    <xf numFmtId="49" fontId="17" fillId="2" borderId="13" xfId="4" quotePrefix="1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/>
    </xf>
    <xf numFmtId="49" fontId="16" fillId="0" borderId="9" xfId="4" applyNumberFormat="1" applyFont="1" applyBorder="1" applyAlignment="1">
      <alignment horizontal="left" vertical="top" wrapText="1"/>
    </xf>
    <xf numFmtId="0" fontId="16" fillId="2" borderId="13" xfId="4" applyFont="1" applyFill="1" applyBorder="1"/>
    <xf numFmtId="0" fontId="16" fillId="2" borderId="9" xfId="4" applyFont="1" applyFill="1" applyBorder="1" applyAlignment="1">
      <alignment wrapText="1"/>
    </xf>
    <xf numFmtId="2" fontId="6" fillId="24" borderId="0" xfId="0" applyNumberFormat="1" applyFont="1" applyFill="1"/>
    <xf numFmtId="0" fontId="17" fillId="2" borderId="13" xfId="4" applyFont="1" applyFill="1" applyBorder="1"/>
    <xf numFmtId="0" fontId="17" fillId="2" borderId="14" xfId="4" applyFont="1" applyFill="1" applyBorder="1"/>
    <xf numFmtId="0" fontId="37" fillId="0" borderId="13" xfId="4" applyFont="1" applyBorder="1"/>
    <xf numFmtId="49" fontId="37" fillId="0" borderId="9" xfId="4" applyNumberFormat="1" applyFont="1" applyBorder="1" applyAlignment="1">
      <alignment horizontal="left" vertical="top"/>
    </xf>
    <xf numFmtId="49" fontId="13" fillId="2" borderId="13" xfId="4" applyNumberFormat="1" applyFont="1" applyFill="1" applyBorder="1" applyAlignment="1">
      <alignment horizontal="left"/>
    </xf>
    <xf numFmtId="49" fontId="17" fillId="2" borderId="9" xfId="4" applyNumberFormat="1" applyFont="1" applyFill="1" applyBorder="1" applyAlignment="1">
      <alignment horizontal="left" wrapText="1"/>
    </xf>
    <xf numFmtId="49" fontId="13" fillId="0" borderId="10" xfId="4" applyNumberFormat="1" applyFont="1" applyBorder="1" applyAlignment="1">
      <alignment horizontal="left"/>
    </xf>
    <xf numFmtId="0" fontId="13" fillId="2" borderId="30" xfId="5" applyFont="1" applyFill="1" applyBorder="1"/>
    <xf numFmtId="49" fontId="35" fillId="2" borderId="13" xfId="4" applyNumberFormat="1" applyFont="1" applyFill="1" applyBorder="1" applyAlignment="1">
      <alignment horizontal="left" vertical="center"/>
    </xf>
    <xf numFmtId="49" fontId="35" fillId="2" borderId="9" xfId="4" applyNumberFormat="1" applyFont="1" applyFill="1" applyBorder="1" applyAlignment="1">
      <alignment horizontal="left" vertical="center" wrapText="1"/>
    </xf>
    <xf numFmtId="49" fontId="35" fillId="2" borderId="6" xfId="4" applyNumberFormat="1" applyFont="1" applyFill="1" applyBorder="1" applyAlignment="1">
      <alignment horizontal="left"/>
    </xf>
    <xf numFmtId="0" fontId="17" fillId="2" borderId="9" xfId="4" applyFont="1" applyFill="1" applyBorder="1"/>
    <xf numFmtId="0" fontId="17" fillId="2" borderId="13" xfId="4" applyFont="1" applyFill="1" applyBorder="1" applyAlignment="1">
      <alignment horizontal="left"/>
    </xf>
    <xf numFmtId="0" fontId="17" fillId="2" borderId="9" xfId="4" applyFont="1" applyFill="1" applyBorder="1" applyAlignment="1">
      <alignment horizontal="left" wrapText="1"/>
    </xf>
    <xf numFmtId="4" fontId="5" fillId="4" borderId="6" xfId="2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left"/>
    </xf>
    <xf numFmtId="49" fontId="5" fillId="0" borderId="6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/>
    </xf>
    <xf numFmtId="49" fontId="16" fillId="0" borderId="9" xfId="4" applyNumberFormat="1" applyFont="1" applyBorder="1" applyAlignment="1">
      <alignment horizontal="left" vertical="top"/>
    </xf>
    <xf numFmtId="49" fontId="13" fillId="2" borderId="6" xfId="0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center"/>
    </xf>
    <xf numFmtId="49" fontId="21" fillId="2" borderId="9" xfId="4" applyNumberFormat="1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/>
    </xf>
    <xf numFmtId="0" fontId="5" fillId="2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38" fillId="6" borderId="33" xfId="0" applyFont="1" applyFill="1" applyBorder="1"/>
    <xf numFmtId="49" fontId="17" fillId="2" borderId="13" xfId="0" applyNumberFormat="1" applyFont="1" applyFill="1" applyBorder="1" applyAlignment="1">
      <alignment horizontal="left" wrapText="1"/>
    </xf>
    <xf numFmtId="49" fontId="13" fillId="2" borderId="13" xfId="0" applyNumberFormat="1" applyFont="1" applyFill="1" applyBorder="1" applyAlignment="1">
      <alignment horizontal="left" wrapText="1"/>
    </xf>
    <xf numFmtId="4" fontId="17" fillId="25" borderId="4" xfId="2" applyNumberFormat="1" applyFont="1" applyFill="1" applyBorder="1" applyAlignment="1">
      <alignment horizontal="right"/>
    </xf>
    <xf numFmtId="49" fontId="35" fillId="26" borderId="34" xfId="4" applyNumberFormat="1" applyFont="1" applyFill="1" applyBorder="1" applyAlignment="1">
      <alignment horizontal="left" vertical="center"/>
    </xf>
    <xf numFmtId="49" fontId="35" fillId="26" borderId="12" xfId="4" applyNumberFormat="1" applyFont="1" applyFill="1" applyBorder="1" applyAlignment="1">
      <alignment horizontal="left" vertical="top"/>
    </xf>
    <xf numFmtId="49" fontId="35" fillId="26" borderId="12" xfId="4" applyNumberFormat="1" applyFont="1" applyFill="1" applyBorder="1" applyAlignment="1">
      <alignment horizontal="left"/>
    </xf>
    <xf numFmtId="4" fontId="13" fillId="26" borderId="4" xfId="2" applyNumberFormat="1" applyFont="1" applyFill="1" applyBorder="1" applyAlignment="1">
      <alignment horizontal="right"/>
    </xf>
    <xf numFmtId="4" fontId="17" fillId="26" borderId="6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9" fontId="16" fillId="0" borderId="13" xfId="4" applyNumberFormat="1" applyFont="1" applyBorder="1" applyAlignment="1">
      <alignment horizontal="left" vertical="center"/>
    </xf>
    <xf numFmtId="49" fontId="16" fillId="0" borderId="9" xfId="4" applyNumberFormat="1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/>
    </xf>
    <xf numFmtId="0" fontId="13" fillId="0" borderId="9" xfId="4" applyFont="1" applyBorder="1" applyAlignment="1">
      <alignment horizontal="left" wrapText="1"/>
    </xf>
    <xf numFmtId="0" fontId="13" fillId="2" borderId="5" xfId="0" applyFont="1" applyFill="1" applyBorder="1" applyAlignment="1">
      <alignment horizontal="center"/>
    </xf>
    <xf numFmtId="0" fontId="13" fillId="2" borderId="6" xfId="0" quotePrefix="1" applyFont="1" applyFill="1" applyBorder="1" applyAlignment="1">
      <alignment horizontal="left"/>
    </xf>
    <xf numFmtId="0" fontId="13" fillId="2" borderId="6" xfId="0" quotePrefix="1" applyFont="1" applyFill="1" applyBorder="1" applyAlignment="1">
      <alignment horizontal="left" wrapText="1"/>
    </xf>
    <xf numFmtId="0" fontId="17" fillId="2" borderId="6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 wrapText="1"/>
    </xf>
    <xf numFmtId="49" fontId="35" fillId="2" borderId="13" xfId="4" applyNumberFormat="1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 wrapText="1"/>
    </xf>
    <xf numFmtId="49" fontId="35" fillId="2" borderId="6" xfId="4" applyNumberFormat="1" applyFont="1" applyFill="1" applyBorder="1" applyAlignment="1">
      <alignment horizontal="left" vertical="top"/>
    </xf>
    <xf numFmtId="49" fontId="17" fillId="2" borderId="6" xfId="4" applyNumberFormat="1" applyFont="1" applyFill="1" applyBorder="1" applyAlignment="1">
      <alignment horizontal="left" vertical="top"/>
    </xf>
    <xf numFmtId="0" fontId="13" fillId="2" borderId="5" xfId="4" applyFont="1" applyFill="1" applyBorder="1"/>
    <xf numFmtId="0" fontId="40" fillId="2" borderId="5" xfId="4" applyFont="1" applyFill="1" applyBorder="1"/>
    <xf numFmtId="0" fontId="41" fillId="2" borderId="6" xfId="4" applyFont="1" applyFill="1" applyBorder="1"/>
    <xf numFmtId="49" fontId="41" fillId="2" borderId="6" xfId="4" applyNumberFormat="1" applyFont="1" applyFill="1" applyBorder="1" applyAlignment="1">
      <alignment horizontal="left"/>
    </xf>
    <xf numFmtId="0" fontId="17" fillId="2" borderId="5" xfId="4" applyFont="1" applyFill="1" applyBorder="1"/>
    <xf numFmtId="49" fontId="17" fillId="2" borderId="5" xfId="4" quotePrefix="1" applyNumberFormat="1" applyFont="1" applyFill="1" applyBorder="1" applyAlignment="1">
      <alignment horizontal="left" vertical="top"/>
    </xf>
    <xf numFmtId="49" fontId="17" fillId="2" borderId="5" xfId="4" applyNumberFormat="1" applyFont="1" applyFill="1" applyBorder="1" applyAlignment="1">
      <alignment horizontal="left" vertical="center"/>
    </xf>
    <xf numFmtId="0" fontId="17" fillId="2" borderId="6" xfId="4" applyFont="1" applyFill="1" applyBorder="1"/>
    <xf numFmtId="164" fontId="17" fillId="2" borderId="5" xfId="1" applyFont="1" applyFill="1" applyBorder="1" applyAlignment="1">
      <alignment horizontal="left" vertical="top"/>
    </xf>
    <xf numFmtId="49" fontId="17" fillId="2" borderId="9" xfId="4" applyNumberFormat="1" applyFont="1" applyFill="1" applyBorder="1" applyAlignment="1">
      <alignment horizontal="left" vertical="top"/>
    </xf>
    <xf numFmtId="0" fontId="17" fillId="2" borderId="13" xfId="2" applyFont="1" applyFill="1" applyBorder="1" applyAlignment="1">
      <alignment horizontal="left"/>
    </xf>
    <xf numFmtId="0" fontId="17" fillId="2" borderId="9" xfId="2" applyFont="1" applyFill="1" applyBorder="1" applyAlignment="1">
      <alignment horizontal="left" wrapText="1"/>
    </xf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5" xfId="5" applyFont="1" applyFill="1" applyBorder="1"/>
    <xf numFmtId="0" fontId="13" fillId="2" borderId="13" xfId="4" applyFont="1" applyFill="1" applyBorder="1" applyAlignment="1">
      <alignment horizontal="left" vertical="center"/>
    </xf>
    <xf numFmtId="49" fontId="13" fillId="4" borderId="13" xfId="0" applyNumberFormat="1" applyFont="1" applyFill="1" applyBorder="1" applyAlignment="1">
      <alignment horizontal="left" wrapText="1"/>
    </xf>
    <xf numFmtId="0" fontId="13" fillId="4" borderId="13" xfId="4" applyFont="1" applyFill="1" applyBorder="1"/>
    <xf numFmtId="0" fontId="13" fillId="4" borderId="9" xfId="4" applyFont="1" applyFill="1" applyBorder="1"/>
    <xf numFmtId="0" fontId="16" fillId="2" borderId="13" xfId="4" applyFont="1" applyFill="1" applyBorder="1" applyAlignment="1">
      <alignment wrapText="1"/>
    </xf>
    <xf numFmtId="0" fontId="44" fillId="2" borderId="13" xfId="4" applyFont="1" applyFill="1" applyBorder="1"/>
    <xf numFmtId="49" fontId="44" fillId="2" borderId="9" xfId="4" applyNumberFormat="1" applyFont="1" applyFill="1" applyBorder="1" applyAlignment="1">
      <alignment horizontal="left" vertical="top"/>
    </xf>
    <xf numFmtId="49" fontId="16" fillId="2" borderId="13" xfId="4" quotePrefix="1" applyNumberFormat="1" applyFont="1" applyFill="1" applyBorder="1" applyAlignment="1">
      <alignment horizontal="left" vertical="top"/>
    </xf>
    <xf numFmtId="49" fontId="13" fillId="2" borderId="9" xfId="4" applyNumberFormat="1" applyFont="1" applyFill="1" applyBorder="1" applyAlignment="1">
      <alignment horizontal="left" wrapText="1"/>
    </xf>
    <xf numFmtId="2" fontId="1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/>
    <xf numFmtId="4" fontId="24" fillId="0" borderId="6" xfId="2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35" fillId="2" borderId="9" xfId="0" applyFont="1" applyFill="1" applyBorder="1" applyAlignment="1">
      <alignment horizontal="left"/>
    </xf>
    <xf numFmtId="0" fontId="13" fillId="2" borderId="0" xfId="0" applyFont="1" applyFill="1"/>
    <xf numFmtId="0" fontId="5" fillId="0" borderId="6" xfId="2" applyFont="1" applyBorder="1" applyAlignment="1">
      <alignment horizontal="left"/>
    </xf>
    <xf numFmtId="4" fontId="6" fillId="2" borderId="7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left"/>
    </xf>
    <xf numFmtId="4" fontId="5" fillId="15" borderId="4" xfId="2" applyNumberFormat="1" applyFont="1" applyFill="1" applyBorder="1" applyAlignment="1">
      <alignment horizontal="right"/>
    </xf>
    <xf numFmtId="4" fontId="5" fillId="15" borderId="6" xfId="2" applyNumberFormat="1" applyFont="1" applyFill="1" applyBorder="1" applyAlignment="1">
      <alignment horizontal="right"/>
    </xf>
    <xf numFmtId="0" fontId="17" fillId="0" borderId="5" xfId="2" applyFont="1" applyBorder="1" applyAlignment="1">
      <alignment horizontal="left" indent="2"/>
    </xf>
    <xf numFmtId="0" fontId="17" fillId="0" borderId="6" xfId="2" applyFont="1" applyBorder="1" applyAlignment="1">
      <alignment horizontal="left" indent="2"/>
    </xf>
    <xf numFmtId="0" fontId="17" fillId="0" borderId="6" xfId="2" applyFont="1" applyBorder="1" applyAlignment="1">
      <alignment horizontal="left"/>
    </xf>
    <xf numFmtId="0" fontId="17" fillId="8" borderId="5" xfId="0" applyFont="1" applyFill="1" applyBorder="1"/>
    <xf numFmtId="0" fontId="17" fillId="8" borderId="33" xfId="0" applyFont="1" applyFill="1" applyBorder="1" applyAlignment="1">
      <alignment horizontal="center"/>
    </xf>
    <xf numFmtId="0" fontId="17" fillId="8" borderId="12" xfId="0" applyFont="1" applyFill="1" applyBorder="1"/>
    <xf numFmtId="0" fontId="17" fillId="8" borderId="12" xfId="2" applyFont="1" applyFill="1" applyBorder="1" applyAlignment="1">
      <alignment horizontal="left"/>
    </xf>
    <xf numFmtId="49" fontId="16" fillId="2" borderId="5" xfId="4" applyNumberFormat="1" applyFont="1" applyFill="1" applyBorder="1" applyAlignment="1">
      <alignment horizontal="left" vertical="center"/>
    </xf>
    <xf numFmtId="49" fontId="35" fillId="2" borderId="6" xfId="4" applyNumberFormat="1" applyFont="1" applyFill="1" applyBorder="1" applyAlignment="1">
      <alignment horizontal="left" vertical="center" wrapText="1"/>
    </xf>
    <xf numFmtId="49" fontId="35" fillId="2" borderId="5" xfId="4" applyNumberFormat="1" applyFont="1" applyFill="1" applyBorder="1" applyAlignment="1">
      <alignment horizontal="left" vertical="center" wrapText="1"/>
    </xf>
    <xf numFmtId="49" fontId="13" fillId="2" borderId="6" xfId="4" applyNumberFormat="1" applyFont="1" applyFill="1" applyBorder="1" applyAlignment="1">
      <alignment horizontal="left" vertical="center" wrapText="1"/>
    </xf>
    <xf numFmtId="49" fontId="16" fillId="2" borderId="5" xfId="4" applyNumberFormat="1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wrapText="1"/>
    </xf>
    <xf numFmtId="1" fontId="13" fillId="2" borderId="6" xfId="5" applyNumberFormat="1" applyFont="1" applyFill="1" applyBorder="1" applyAlignment="1">
      <alignment horizontal="left" wrapText="1"/>
    </xf>
    <xf numFmtId="1" fontId="13" fillId="2" borderId="5" xfId="6" applyNumberFormat="1" applyFont="1" applyFill="1" applyBorder="1" applyAlignment="1">
      <alignment horizontal="left" vertical="center" wrapText="1"/>
    </xf>
    <xf numFmtId="1" fontId="13" fillId="2" borderId="6" xfId="6" applyNumberFormat="1" applyFont="1" applyFill="1" applyBorder="1" applyAlignment="1">
      <alignment horizontal="left" vertical="center" wrapText="1"/>
    </xf>
    <xf numFmtId="1" fontId="13" fillId="2" borderId="5" xfId="6" applyNumberFormat="1" applyFont="1" applyFill="1" applyBorder="1" applyAlignment="1">
      <alignment horizontal="center" vertical="center" wrapText="1"/>
    </xf>
    <xf numFmtId="0" fontId="16" fillId="2" borderId="5" xfId="4" applyFont="1" applyFill="1" applyBorder="1" applyAlignment="1">
      <alignment vertical="center"/>
    </xf>
    <xf numFmtId="49" fontId="13" fillId="2" borderId="0" xfId="4" applyNumberFormat="1" applyFont="1" applyFill="1" applyAlignment="1">
      <alignment horizontal="left" vertical="top"/>
    </xf>
    <xf numFmtId="0" fontId="22" fillId="4" borderId="2" xfId="0" applyFont="1" applyFill="1" applyBorder="1" applyAlignment="1">
      <alignment horizontal="left"/>
    </xf>
    <xf numFmtId="1" fontId="17" fillId="5" borderId="6" xfId="6" applyNumberFormat="1" applyFont="1" applyFill="1" applyBorder="1" applyAlignment="1">
      <alignment horizontal="left" vertical="center" wrapText="1"/>
    </xf>
    <xf numFmtId="0" fontId="35" fillId="5" borderId="5" xfId="4" applyFont="1" applyFill="1" applyBorder="1" applyAlignment="1">
      <alignment vertical="center"/>
    </xf>
    <xf numFmtId="0" fontId="13" fillId="5" borderId="6" xfId="4" applyFont="1" applyFill="1" applyBorder="1" applyAlignment="1">
      <alignment horizontal="left"/>
    </xf>
    <xf numFmtId="49" fontId="17" fillId="5" borderId="6" xfId="4" applyNumberFormat="1" applyFont="1" applyFill="1" applyBorder="1" applyAlignment="1">
      <alignment horizontal="left"/>
    </xf>
    <xf numFmtId="49" fontId="35" fillId="5" borderId="5" xfId="4" applyNumberFormat="1" applyFont="1" applyFill="1" applyBorder="1" applyAlignment="1">
      <alignment horizontal="left" vertical="center"/>
    </xf>
    <xf numFmtId="49" fontId="16" fillId="5" borderId="6" xfId="4" applyNumberFormat="1" applyFont="1" applyFill="1" applyBorder="1" applyAlignment="1">
      <alignment horizontal="left" vertical="top" wrapText="1"/>
    </xf>
    <xf numFmtId="49" fontId="35" fillId="5" borderId="6" xfId="4" applyNumberFormat="1" applyFont="1" applyFill="1" applyBorder="1" applyAlignment="1">
      <alignment horizontal="left"/>
    </xf>
    <xf numFmtId="49" fontId="40" fillId="2" borderId="6" xfId="4" applyNumberFormat="1" applyFont="1" applyFill="1" applyBorder="1" applyAlignment="1">
      <alignment horizontal="left"/>
    </xf>
    <xf numFmtId="0" fontId="17" fillId="2" borderId="6" xfId="5" applyFont="1" applyFill="1" applyBorder="1" applyAlignment="1">
      <alignment horizontal="left"/>
    </xf>
    <xf numFmtId="1" fontId="17" fillId="2" borderId="5" xfId="6" applyNumberFormat="1" applyFont="1" applyFill="1" applyBorder="1" applyAlignment="1">
      <alignment horizontal="left" vertical="center" wrapText="1"/>
    </xf>
    <xf numFmtId="1" fontId="17" fillId="2" borderId="5" xfId="6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left" wrapText="1"/>
    </xf>
    <xf numFmtId="4" fontId="13" fillId="5" borderId="4" xfId="2" applyNumberFormat="1" applyFont="1" applyFill="1" applyBorder="1" applyAlignment="1">
      <alignment horizontal="right"/>
    </xf>
    <xf numFmtId="0" fontId="17" fillId="10" borderId="5" xfId="0" applyFont="1" applyFill="1" applyBorder="1"/>
    <xf numFmtId="4" fontId="13" fillId="10" borderId="8" xfId="0" applyNumberFormat="1" applyFont="1" applyFill="1" applyBorder="1" applyAlignment="1">
      <alignment horizontal="right"/>
    </xf>
    <xf numFmtId="49" fontId="16" fillId="2" borderId="6" xfId="4" applyNumberFormat="1" applyFont="1" applyFill="1" applyBorder="1" applyAlignment="1">
      <alignment horizontal="left" vertical="center" wrapText="1"/>
    </xf>
    <xf numFmtId="49" fontId="16" fillId="2" borderId="6" xfId="4" applyNumberFormat="1" applyFont="1" applyFill="1" applyBorder="1" applyAlignment="1">
      <alignment horizontal="left" vertical="top"/>
    </xf>
    <xf numFmtId="0" fontId="41" fillId="2" borderId="5" xfId="4" applyFont="1" applyFill="1" applyBorder="1"/>
    <xf numFmtId="0" fontId="13" fillId="2" borderId="13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left" wrapText="1"/>
    </xf>
    <xf numFmtId="0" fontId="13" fillId="0" borderId="5" xfId="0" applyFont="1" applyBorder="1" applyAlignment="1">
      <alignment horizontal="fill" wrapText="1"/>
    </xf>
    <xf numFmtId="0" fontId="17" fillId="13" borderId="5" xfId="0" quotePrefix="1" applyFont="1" applyFill="1" applyBorder="1" applyAlignment="1">
      <alignment horizontal="left"/>
    </xf>
    <xf numFmtId="0" fontId="17" fillId="13" borderId="6" xfId="0" quotePrefix="1" applyFont="1" applyFill="1" applyBorder="1" applyAlignment="1">
      <alignment horizontal="left"/>
    </xf>
    <xf numFmtId="49" fontId="17" fillId="13" borderId="5" xfId="0" applyNumberFormat="1" applyFont="1" applyFill="1" applyBorder="1" applyAlignment="1">
      <alignment horizontal="left"/>
    </xf>
    <xf numFmtId="49" fontId="17" fillId="13" borderId="6" xfId="0" applyNumberFormat="1" applyFont="1" applyFill="1" applyBorder="1"/>
    <xf numFmtId="49" fontId="17" fillId="5" borderId="13" xfId="0" applyNumberFormat="1" applyFont="1" applyFill="1" applyBorder="1" applyAlignment="1">
      <alignment horizontal="left" wrapText="1"/>
    </xf>
    <xf numFmtId="49" fontId="17" fillId="5" borderId="5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/>
    </xf>
    <xf numFmtId="4" fontId="13" fillId="5" borderId="8" xfId="0" applyNumberFormat="1" applyFont="1" applyFill="1" applyBorder="1" applyAlignment="1">
      <alignment horizontal="right"/>
    </xf>
    <xf numFmtId="0" fontId="17" fillId="0" borderId="40" xfId="0" applyFont="1" applyBorder="1" applyAlignment="1">
      <alignment vertical="justify" wrapText="1"/>
    </xf>
    <xf numFmtId="0" fontId="46" fillId="4" borderId="2" xfId="0" applyFont="1" applyFill="1" applyBorder="1" applyAlignment="1">
      <alignment horizontal="left"/>
    </xf>
    <xf numFmtId="4" fontId="23" fillId="2" borderId="6" xfId="2" applyNumberFormat="1" applyFont="1" applyFill="1" applyBorder="1" applyAlignment="1">
      <alignment horizontal="right"/>
    </xf>
    <xf numFmtId="2" fontId="31" fillId="0" borderId="0" xfId="0" applyNumberFormat="1" applyFont="1"/>
    <xf numFmtId="0" fontId="16" fillId="13" borderId="6" xfId="0" applyFont="1" applyFill="1" applyBorder="1" applyAlignment="1">
      <alignment horizontal="left"/>
    </xf>
    <xf numFmtId="0" fontId="16" fillId="15" borderId="6" xfId="0" applyFont="1" applyFill="1" applyBorder="1"/>
    <xf numFmtId="0" fontId="35" fillId="15" borderId="6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3" fillId="0" borderId="6" xfId="2" applyFont="1" applyBorder="1"/>
    <xf numFmtId="0" fontId="16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16" fillId="0" borderId="6" xfId="0" applyFont="1" applyBorder="1" applyAlignment="1">
      <alignment horizontal="left"/>
    </xf>
    <xf numFmtId="0" fontId="35" fillId="0" borderId="5" xfId="2" applyFont="1" applyBorder="1" applyAlignment="1">
      <alignment horizontal="left" indent="2"/>
    </xf>
    <xf numFmtId="0" fontId="35" fillId="0" borderId="6" xfId="2" applyFont="1" applyBorder="1" applyAlignment="1">
      <alignment horizontal="left" indent="2"/>
    </xf>
    <xf numFmtId="0" fontId="17" fillId="0" borderId="5" xfId="0" quotePrefix="1" applyFont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2" fontId="24" fillId="0" borderId="0" xfId="0" applyNumberFormat="1" applyFont="1"/>
    <xf numFmtId="0" fontId="13" fillId="0" borderId="5" xfId="0" applyFont="1" applyBorder="1" applyAlignment="1">
      <alignment horizontal="left" indent="3"/>
    </xf>
    <xf numFmtId="49" fontId="13" fillId="4" borderId="5" xfId="4" applyNumberFormat="1" applyFont="1" applyFill="1" applyBorder="1" applyAlignment="1">
      <alignment horizontal="left" vertical="top"/>
    </xf>
    <xf numFmtId="49" fontId="13" fillId="4" borderId="6" xfId="4" applyNumberFormat="1" applyFont="1" applyFill="1" applyBorder="1" applyAlignment="1">
      <alignment horizontal="left" vertical="top"/>
    </xf>
    <xf numFmtId="0" fontId="17" fillId="2" borderId="8" xfId="2" applyFont="1" applyFill="1" applyBorder="1" applyAlignment="1">
      <alignment horizontal="left"/>
    </xf>
    <xf numFmtId="4" fontId="17" fillId="2" borderId="2" xfId="2" applyNumberFormat="1" applyFont="1" applyFill="1" applyBorder="1" applyAlignment="1">
      <alignment horizontal="right"/>
    </xf>
    <xf numFmtId="0" fontId="17" fillId="2" borderId="41" xfId="0" applyFont="1" applyFill="1" applyBorder="1"/>
    <xf numFmtId="0" fontId="17" fillId="2" borderId="42" xfId="0" applyFont="1" applyFill="1" applyBorder="1"/>
    <xf numFmtId="0" fontId="17" fillId="2" borderId="43" xfId="2" applyFont="1" applyFill="1" applyBorder="1" applyAlignment="1">
      <alignment horizontal="left"/>
    </xf>
    <xf numFmtId="0" fontId="17" fillId="2" borderId="2" xfId="2" applyFont="1" applyFill="1" applyBorder="1" applyAlignment="1">
      <alignment horizontal="left" indent="3"/>
    </xf>
    <xf numFmtId="0" fontId="17" fillId="2" borderId="2" xfId="2" applyFont="1" applyFill="1" applyBorder="1" applyAlignment="1">
      <alignment horizontal="left"/>
    </xf>
    <xf numFmtId="0" fontId="17" fillId="2" borderId="2" xfId="0" applyFont="1" applyFill="1" applyBorder="1"/>
    <xf numFmtId="0" fontId="3" fillId="5" borderId="0" xfId="0" applyFont="1" applyFill="1"/>
    <xf numFmtId="0" fontId="13" fillId="0" borderId="0" xfId="2" applyFont="1" applyAlignment="1">
      <alignment horizontal="left" indent="3"/>
    </xf>
    <xf numFmtId="4" fontId="48" fillId="0" borderId="10" xfId="2" applyNumberFormat="1" applyFont="1" applyBorder="1" applyAlignment="1">
      <alignment horizontal="right" indent="3"/>
    </xf>
    <xf numFmtId="4" fontId="13" fillId="0" borderId="27" xfId="2" applyNumberFormat="1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6" fillId="0" borderId="6" xfId="2" applyFont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1" fontId="16" fillId="3" borderId="6" xfId="5" applyNumberFormat="1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/>
    </xf>
    <xf numFmtId="3" fontId="17" fillId="2" borderId="13" xfId="0" applyNumberFormat="1" applyFont="1" applyFill="1" applyBorder="1" applyAlignment="1">
      <alignment wrapText="1"/>
    </xf>
    <xf numFmtId="0" fontId="17" fillId="2" borderId="14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3" fontId="5" fillId="2" borderId="5" xfId="0" applyNumberFormat="1" applyFont="1" applyFill="1" applyBorder="1" applyAlignment="1">
      <alignment horizontal="left" wrapText="1"/>
    </xf>
    <xf numFmtId="3" fontId="5" fillId="2" borderId="6" xfId="0" applyNumberFormat="1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wrapText="1"/>
    </xf>
    <xf numFmtId="0" fontId="19" fillId="3" borderId="9" xfId="0" applyFont="1" applyFill="1" applyBorder="1" applyAlignment="1">
      <alignment horizontal="left" wrapText="1"/>
    </xf>
    <xf numFmtId="3" fontId="20" fillId="3" borderId="13" xfId="0" applyNumberFormat="1" applyFont="1" applyFill="1" applyBorder="1" applyAlignment="1">
      <alignment horizontal="left" wrapText="1"/>
    </xf>
    <xf numFmtId="3" fontId="20" fillId="3" borderId="14" xfId="0" applyNumberFormat="1" applyFont="1" applyFill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0" fontId="10" fillId="5" borderId="8" xfId="0" applyFont="1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5" fillId="2" borderId="12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wrapText="1"/>
    </xf>
    <xf numFmtId="0" fontId="23" fillId="3" borderId="9" xfId="0" applyFont="1" applyFill="1" applyBorder="1" applyAlignment="1">
      <alignment horizontal="left" wrapText="1"/>
    </xf>
    <xf numFmtId="0" fontId="23" fillId="3" borderId="8" xfId="0" applyFont="1" applyFill="1" applyBorder="1" applyAlignment="1">
      <alignment wrapText="1"/>
    </xf>
    <xf numFmtId="0" fontId="23" fillId="3" borderId="15" xfId="0" applyFont="1" applyFill="1" applyBorder="1" applyAlignment="1">
      <alignment wrapText="1"/>
    </xf>
    <xf numFmtId="0" fontId="23" fillId="3" borderId="9" xfId="0" applyFont="1" applyFill="1" applyBorder="1" applyAlignment="1">
      <alignment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wrapText="1"/>
    </xf>
    <xf numFmtId="0" fontId="13" fillId="3" borderId="13" xfId="0" applyFont="1" applyFill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49" fontId="17" fillId="4" borderId="19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49" fontId="1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1" fontId="10" fillId="3" borderId="6" xfId="5" applyNumberFormat="1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wrapText="1"/>
    </xf>
    <xf numFmtId="0" fontId="13" fillId="0" borderId="14" xfId="0" applyFont="1" applyBorder="1" applyAlignment="1">
      <alignment wrapText="1"/>
    </xf>
    <xf numFmtId="3" fontId="20" fillId="3" borderId="9" xfId="0" applyNumberFormat="1" applyFont="1" applyFill="1" applyBorder="1" applyAlignment="1">
      <alignment horizontal="left" wrapText="1"/>
    </xf>
    <xf numFmtId="3" fontId="20" fillId="4" borderId="13" xfId="0" applyNumberFormat="1" applyFont="1" applyFill="1" applyBorder="1" applyAlignment="1">
      <alignment horizontal="left" wrapText="1"/>
    </xf>
    <xf numFmtId="3" fontId="20" fillId="4" borderId="14" xfId="0" applyNumberFormat="1" applyFont="1" applyFill="1" applyBorder="1" applyAlignment="1">
      <alignment horizontal="left" wrapText="1"/>
    </xf>
    <xf numFmtId="3" fontId="20" fillId="4" borderId="9" xfId="0" applyNumberFormat="1" applyFont="1" applyFill="1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13" fillId="3" borderId="8" xfId="0" applyFont="1" applyFill="1" applyBorder="1" applyAlignment="1">
      <alignment wrapText="1"/>
    </xf>
    <xf numFmtId="0" fontId="13" fillId="3" borderId="15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/>
    </xf>
    <xf numFmtId="2" fontId="29" fillId="0" borderId="0" xfId="2" applyNumberFormat="1" applyFont="1" applyAlignment="1">
      <alignment horizontal="right"/>
    </xf>
    <xf numFmtId="2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9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7" fillId="4" borderId="2" xfId="0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49" fontId="5" fillId="10" borderId="13" xfId="0" applyNumberFormat="1" applyFont="1" applyFill="1" applyBorder="1" applyAlignment="1">
      <alignment horizontal="left" wrapText="1"/>
    </xf>
    <xf numFmtId="0" fontId="6" fillId="10" borderId="14" xfId="0" applyFont="1" applyFill="1" applyBorder="1" applyAlignment="1">
      <alignment horizontal="left" wrapText="1"/>
    </xf>
    <xf numFmtId="0" fontId="6" fillId="10" borderId="9" xfId="0" applyFont="1" applyFill="1" applyBorder="1" applyAlignment="1">
      <alignment horizontal="left" wrapText="1"/>
    </xf>
    <xf numFmtId="0" fontId="13" fillId="4" borderId="19" xfId="0" applyFont="1" applyFill="1" applyBorder="1" applyAlignment="1">
      <alignment horizontal="left" wrapText="1"/>
    </xf>
    <xf numFmtId="0" fontId="13" fillId="4" borderId="17" xfId="0" applyFont="1" applyFill="1" applyBorder="1" applyAlignment="1">
      <alignment horizontal="left" wrapText="1"/>
    </xf>
    <xf numFmtId="0" fontId="36" fillId="4" borderId="13" xfId="0" applyFont="1" applyFill="1" applyBorder="1" applyAlignment="1">
      <alignment horizontal="left" wrapText="1"/>
    </xf>
    <xf numFmtId="0" fontId="36" fillId="4" borderId="15" xfId="0" applyFont="1" applyFill="1" applyBorder="1" applyAlignment="1">
      <alignment horizontal="left" wrapText="1"/>
    </xf>
    <xf numFmtId="0" fontId="35" fillId="11" borderId="13" xfId="0" applyFont="1" applyFill="1" applyBorder="1" applyAlignment="1">
      <alignment horizontal="center"/>
    </xf>
    <xf numFmtId="0" fontId="35" fillId="11" borderId="14" xfId="0" applyFont="1" applyFill="1" applyBorder="1" applyAlignment="1">
      <alignment horizontal="center"/>
    </xf>
    <xf numFmtId="0" fontId="35" fillId="11" borderId="9" xfId="0" applyFont="1" applyFill="1" applyBorder="1" applyAlignment="1">
      <alignment horizontal="center"/>
    </xf>
    <xf numFmtId="0" fontId="17" fillId="9" borderId="13" xfId="0" applyFont="1" applyFill="1" applyBorder="1" applyAlignment="1">
      <alignment horizontal="center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5" fillId="0" borderId="0" xfId="2" applyFont="1" applyAlignment="1">
      <alignment horizontal="center" vertical="center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13" fillId="4" borderId="13" xfId="4" applyFont="1" applyFill="1" applyBorder="1" applyAlignment="1">
      <alignment horizontal="left" wrapText="1"/>
    </xf>
    <xf numFmtId="0" fontId="13" fillId="4" borderId="9" xfId="4" applyFont="1" applyFill="1" applyBorder="1" applyAlignment="1">
      <alignment horizontal="left" wrapText="1"/>
    </xf>
    <xf numFmtId="0" fontId="10" fillId="2" borderId="13" xfId="4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22" fillId="0" borderId="39" xfId="0" applyFont="1" applyBorder="1" applyAlignment="1">
      <alignment horizontal="left"/>
    </xf>
    <xf numFmtId="0" fontId="22" fillId="0" borderId="37" xfId="0" applyFont="1" applyBorder="1" applyAlignment="1">
      <alignment horizontal="lef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14" xfId="0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7" fillId="3" borderId="13" xfId="4" applyFont="1" applyFill="1" applyBorder="1" applyAlignment="1">
      <alignment horizontal="left" wrapText="1"/>
    </xf>
    <xf numFmtId="0" fontId="17" fillId="3" borderId="9" xfId="4" applyFont="1" applyFill="1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13" fillId="5" borderId="17" xfId="0" applyFont="1" applyFill="1" applyBorder="1" applyAlignment="1">
      <alignment horizontal="left" wrapText="1"/>
    </xf>
    <xf numFmtId="0" fontId="17" fillId="0" borderId="19" xfId="0" applyFont="1" applyBorder="1" applyAlignment="1">
      <alignment vertical="justify" wrapText="1"/>
    </xf>
    <xf numFmtId="0" fontId="17" fillId="0" borderId="17" xfId="0" applyFont="1" applyBorder="1" applyAlignment="1">
      <alignment vertical="justify" wrapText="1"/>
    </xf>
    <xf numFmtId="0" fontId="13" fillId="0" borderId="19" xfId="0" applyFont="1" applyBorder="1" applyAlignment="1">
      <alignment vertical="justify" wrapText="1"/>
    </xf>
    <xf numFmtId="0" fontId="13" fillId="0" borderId="17" xfId="0" applyFont="1" applyBorder="1" applyAlignment="1">
      <alignment vertical="justify" wrapText="1"/>
    </xf>
    <xf numFmtId="0" fontId="36" fillId="0" borderId="39" xfId="0" applyFont="1" applyBorder="1" applyAlignment="1">
      <alignment horizontal="left" wrapText="1"/>
    </xf>
    <xf numFmtId="0" fontId="36" fillId="0" borderId="37" xfId="0" applyFont="1" applyBorder="1" applyAlignment="1">
      <alignment horizontal="left" wrapText="1"/>
    </xf>
    <xf numFmtId="49" fontId="21" fillId="11" borderId="5" xfId="0" applyNumberFormat="1" applyFont="1" applyFill="1" applyBorder="1" applyAlignment="1">
      <alignment horizontal="center" vertical="center" wrapText="1"/>
    </xf>
    <xf numFmtId="49" fontId="21" fillId="11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49" fontId="5" fillId="3" borderId="13" xfId="0" applyNumberFormat="1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5" fillId="13" borderId="13" xfId="0" applyFont="1" applyFill="1" applyBorder="1" applyAlignment="1">
      <alignment horizontal="left"/>
    </xf>
    <xf numFmtId="0" fontId="5" fillId="13" borderId="14" xfId="0" applyFont="1" applyFill="1" applyBorder="1" applyAlignment="1">
      <alignment horizontal="left"/>
    </xf>
    <xf numFmtId="0" fontId="5" fillId="13" borderId="9" xfId="0" applyFont="1" applyFill="1" applyBorder="1" applyAlignment="1">
      <alignment horizontal="left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35" fillId="11" borderId="13" xfId="0" applyFont="1" applyFill="1" applyBorder="1" applyAlignment="1">
      <alignment horizontal="center" vertical="center" wrapText="1"/>
    </xf>
    <xf numFmtId="0" fontId="35" fillId="11" borderId="14" xfId="0" applyFont="1" applyFill="1" applyBorder="1" applyAlignment="1">
      <alignment horizontal="center" vertical="center" wrapText="1"/>
    </xf>
    <xf numFmtId="0" fontId="35" fillId="11" borderId="9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wrapText="1"/>
    </xf>
    <xf numFmtId="0" fontId="5" fillId="13" borderId="5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13" fillId="3" borderId="13" xfId="4" applyFont="1" applyFill="1" applyBorder="1" applyAlignment="1">
      <alignment horizontal="left" wrapText="1"/>
    </xf>
    <xf numFmtId="0" fontId="13" fillId="3" borderId="9" xfId="4" applyFont="1" applyFill="1" applyBorder="1" applyAlignment="1">
      <alignment horizontal="left" wrapText="1"/>
    </xf>
    <xf numFmtId="0" fontId="46" fillId="0" borderId="39" xfId="0" applyFont="1" applyBorder="1" applyAlignment="1">
      <alignment horizontal="left"/>
    </xf>
    <xf numFmtId="0" fontId="46" fillId="0" borderId="37" xfId="0" applyFont="1" applyBorder="1" applyAlignment="1">
      <alignment horizontal="left"/>
    </xf>
    <xf numFmtId="0" fontId="21" fillId="20" borderId="5" xfId="0" applyFont="1" applyFill="1" applyBorder="1" applyAlignment="1">
      <alignment horizontal="center" vertical="center" wrapText="1"/>
    </xf>
    <xf numFmtId="0" fontId="21" fillId="20" borderId="6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vertical="justify" wrapText="1"/>
    </xf>
    <xf numFmtId="0" fontId="0" fillId="0" borderId="16" xfId="0" applyBorder="1" applyAlignment="1">
      <alignment vertical="justify" wrapText="1"/>
    </xf>
    <xf numFmtId="0" fontId="17" fillId="0" borderId="40" xfId="0" applyFont="1" applyBorder="1" applyAlignment="1">
      <alignment vertical="justify"/>
    </xf>
    <xf numFmtId="0" fontId="0" fillId="0" borderId="40" xfId="0" applyBorder="1" applyAlignment="1">
      <alignment vertical="justify"/>
    </xf>
    <xf numFmtId="0" fontId="45" fillId="0" borderId="39" xfId="0" applyFont="1" applyBorder="1" applyAlignment="1">
      <alignment horizontal="left" wrapText="1"/>
    </xf>
    <xf numFmtId="0" fontId="45" fillId="0" borderId="37" xfId="0" applyFont="1" applyBorder="1" applyAlignment="1">
      <alignment horizontal="left" wrapText="1"/>
    </xf>
    <xf numFmtId="0" fontId="17" fillId="22" borderId="13" xfId="0" applyFont="1" applyFill="1" applyBorder="1" applyAlignment="1">
      <alignment horizontal="center"/>
    </xf>
    <xf numFmtId="0" fontId="17" fillId="10" borderId="14" xfId="0" applyFont="1" applyFill="1" applyBorder="1" applyAlignment="1">
      <alignment horizontal="left" wrapText="1"/>
    </xf>
    <xf numFmtId="0" fontId="17" fillId="10" borderId="9" xfId="0" applyFont="1" applyFill="1" applyBorder="1" applyAlignment="1">
      <alignment horizontal="left" wrapText="1"/>
    </xf>
    <xf numFmtId="0" fontId="21" fillId="20" borderId="5" xfId="0" applyFont="1" applyFill="1" applyBorder="1" applyAlignment="1">
      <alignment horizontal="center" vertical="center"/>
    </xf>
    <xf numFmtId="0" fontId="21" fillId="20" borderId="6" xfId="0" applyFont="1" applyFill="1" applyBorder="1" applyAlignment="1">
      <alignment horizontal="center" vertical="center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3" fillId="0" borderId="6" xfId="0" applyFont="1" applyBorder="1" applyAlignment="1">
      <alignment vertical="justify"/>
    </xf>
    <xf numFmtId="49" fontId="17" fillId="2" borderId="13" xfId="4" applyNumberFormat="1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49" fontId="13" fillId="2" borderId="13" xfId="4" applyNumberFormat="1" applyFont="1" applyFill="1" applyBorder="1" applyAlignment="1">
      <alignment horizontal="left" vertical="top" wrapText="1"/>
    </xf>
    <xf numFmtId="49" fontId="13" fillId="0" borderId="13" xfId="4" applyNumberFormat="1" applyFont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wrapText="1"/>
    </xf>
    <xf numFmtId="49" fontId="13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36" fillId="4" borderId="39" xfId="0" applyFont="1" applyFill="1" applyBorder="1" applyAlignment="1">
      <alignment horizontal="left" wrapText="1"/>
    </xf>
    <xf numFmtId="0" fontId="36" fillId="4" borderId="37" xfId="0" applyFont="1" applyFill="1" applyBorder="1" applyAlignment="1">
      <alignment horizontal="left" wrapText="1"/>
    </xf>
    <xf numFmtId="0" fontId="22" fillId="4" borderId="39" xfId="0" applyFont="1" applyFill="1" applyBorder="1" applyAlignment="1">
      <alignment horizontal="left"/>
    </xf>
    <xf numFmtId="0" fontId="22" fillId="4" borderId="37" xfId="0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17" fillId="0" borderId="14" xfId="0" applyNumberFormat="1" applyFont="1" applyBorder="1" applyAlignment="1">
      <alignment horizontal="left" wrapText="1"/>
    </xf>
    <xf numFmtId="49" fontId="17" fillId="0" borderId="9" xfId="0" applyNumberFormat="1" applyFont="1" applyBorder="1" applyAlignment="1">
      <alignment horizontal="left" wrapText="1"/>
    </xf>
    <xf numFmtId="0" fontId="17" fillId="13" borderId="5" xfId="0" applyFont="1" applyFill="1" applyBorder="1" applyAlignment="1">
      <alignment horizontal="left" wrapText="1"/>
    </xf>
    <xf numFmtId="0" fontId="17" fillId="13" borderId="6" xfId="0" applyFont="1" applyFill="1" applyBorder="1" applyAlignment="1">
      <alignment horizontal="left" wrapText="1"/>
    </xf>
    <xf numFmtId="49" fontId="35" fillId="11" borderId="5" xfId="0" applyNumberFormat="1" applyFont="1" applyFill="1" applyBorder="1" applyAlignment="1">
      <alignment horizontal="center" vertical="center" wrapText="1"/>
    </xf>
    <xf numFmtId="49" fontId="35" fillId="11" borderId="6" xfId="0" applyNumberFormat="1" applyFont="1" applyFill="1" applyBorder="1" applyAlignment="1">
      <alignment horizontal="center" vertical="center" wrapText="1"/>
    </xf>
    <xf numFmtId="0" fontId="45" fillId="4" borderId="39" xfId="0" applyFont="1" applyFill="1" applyBorder="1" applyAlignment="1">
      <alignment horizontal="left" wrapText="1"/>
    </xf>
    <xf numFmtId="0" fontId="45" fillId="4" borderId="37" xfId="0" applyFont="1" applyFill="1" applyBorder="1" applyAlignment="1">
      <alignment horizontal="left" wrapText="1"/>
    </xf>
    <xf numFmtId="0" fontId="46" fillId="4" borderId="39" xfId="0" applyFont="1" applyFill="1" applyBorder="1" applyAlignment="1">
      <alignment horizontal="left"/>
    </xf>
    <xf numFmtId="0" fontId="46" fillId="4" borderId="37" xfId="0" applyFont="1" applyFill="1" applyBorder="1" applyAlignment="1">
      <alignment horizontal="left"/>
    </xf>
    <xf numFmtId="0" fontId="35" fillId="20" borderId="5" xfId="0" applyFont="1" applyFill="1" applyBorder="1" applyAlignment="1">
      <alignment horizontal="center" vertical="center" wrapText="1"/>
    </xf>
    <xf numFmtId="0" fontId="35" fillId="20" borderId="6" xfId="0" applyFont="1" applyFill="1" applyBorder="1" applyAlignment="1">
      <alignment horizontal="center" vertical="center" wrapText="1"/>
    </xf>
    <xf numFmtId="0" fontId="17" fillId="0" borderId="40" xfId="0" applyFont="1" applyBorder="1" applyAlignment="1">
      <alignment vertical="justify" wrapText="1"/>
    </xf>
    <xf numFmtId="0" fontId="0" fillId="0" borderId="40" xfId="0" applyBorder="1" applyAlignment="1">
      <alignment vertical="justify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14" xfId="0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0" fontId="35" fillId="20" borderId="5" xfId="0" applyFont="1" applyFill="1" applyBorder="1" applyAlignment="1">
      <alignment horizontal="center" vertical="center"/>
    </xf>
    <xf numFmtId="0" fontId="35" fillId="2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23" fillId="3" borderId="8" xfId="0" applyFont="1" applyFill="1" applyBorder="1" applyAlignment="1"/>
    <xf numFmtId="0" fontId="23" fillId="3" borderId="15" xfId="0" applyFont="1" applyFill="1" applyBorder="1" applyAlignment="1"/>
    <xf numFmtId="0" fontId="13" fillId="3" borderId="8" xfId="0" applyFont="1" applyFill="1" applyBorder="1" applyAlignment="1"/>
    <xf numFmtId="0" fontId="13" fillId="3" borderId="15" xfId="0" applyFont="1" applyFill="1" applyBorder="1" applyAlignment="1"/>
    <xf numFmtId="0" fontId="7" fillId="0" borderId="0" xfId="0" applyFont="1" applyAlignment="1"/>
    <xf numFmtId="0" fontId="13" fillId="0" borderId="0" xfId="0" applyFont="1" applyAlignment="1"/>
    <xf numFmtId="0" fontId="0" fillId="0" borderId="14" xfId="0" applyBorder="1" applyAlignment="1"/>
    <xf numFmtId="0" fontId="0" fillId="0" borderId="9" xfId="0" applyBorder="1" applyAlignment="1"/>
    <xf numFmtId="0" fontId="0" fillId="9" borderId="14" xfId="0" applyFill="1" applyBorder="1" applyAlignment="1"/>
    <xf numFmtId="0" fontId="0" fillId="9" borderId="9" xfId="0" applyFill="1" applyBorder="1" applyAlignment="1"/>
    <xf numFmtId="0" fontId="0" fillId="22" borderId="14" xfId="0" applyFill="1" applyBorder="1" applyAlignment="1"/>
    <xf numFmtId="0" fontId="0" fillId="22" borderId="9" xfId="0" applyFill="1" applyBorder="1" applyAlignment="1"/>
  </cellXfs>
  <cellStyles count="7">
    <cellStyle name="Normal" xfId="0" builtinId="0"/>
    <cellStyle name="Normal_Anexa F 140 146 10.07" xfId="4" xr:uid="{00000000-0005-0000-0000-000002000000}"/>
    <cellStyle name="Normal_mach03" xfId="6" xr:uid="{00000000-0005-0000-0000-000003000000}"/>
    <cellStyle name="Normal_mach31" xfId="5" xr:uid="{00000000-0005-0000-0000-000004000000}"/>
    <cellStyle name="Normal_Machete buget 99" xfId="2" xr:uid="{00000000-0005-0000-0000-000005000000}"/>
    <cellStyle name="Normal_VAC 1b" xfId="3" xr:uid="{00000000-0005-0000-0000-000006000000}"/>
    <cellStyle name="Virgulă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D438932C-52D8-4F9A-B5EE-1135C4ED93AB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586</xdr:row>
      <xdr:rowOff>19050</xdr:rowOff>
    </xdr:from>
    <xdr:to>
      <xdr:col>2</xdr:col>
      <xdr:colOff>676275</xdr:colOff>
      <xdr:row>587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49E07D3A-D530-45C1-B757-F86CE8A4EC58}"/>
            </a:ext>
          </a:extLst>
        </xdr:cNvPr>
        <xdr:cNvSpPr txBox="1">
          <a:spLocks noChangeArrowheads="1"/>
        </xdr:cNvSpPr>
      </xdr:nvSpPr>
      <xdr:spPr bwMode="auto">
        <a:xfrm>
          <a:off x="1028700" y="115281075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BD42-1F00-420E-964C-E491976FD188}">
  <sheetPr>
    <tabColor rgb="FFFF0000"/>
  </sheetPr>
  <dimension ref="A1:O5244"/>
  <sheetViews>
    <sheetView tabSelected="1" view="pageBreakPreview" zoomScaleNormal="85" zoomScaleSheetLayoutView="100" workbookViewId="0">
      <pane xSplit="4" ySplit="12" topLeftCell="E13" activePane="bottomRight" state="frozen"/>
      <selection pane="bottomRight" activeCell="I7" sqref="I7"/>
      <selection pane="bottomLeft" activeCell="A13" sqref="A13"/>
      <selection pane="topRight" activeCell="E1" sqref="E1"/>
    </sheetView>
  </sheetViews>
  <sheetFormatPr defaultColWidth="9.140625" defaultRowHeight="12.4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176" t="s">
        <v>3</v>
      </c>
      <c r="D5" s="1176"/>
      <c r="E5" s="1176"/>
      <c r="F5" s="1176"/>
      <c r="G5" s="1176"/>
      <c r="H5" s="1176"/>
      <c r="I5" s="3"/>
      <c r="J5" s="3"/>
      <c r="L5" s="3"/>
      <c r="M5" s="3"/>
    </row>
    <row r="6" spans="1:15">
      <c r="B6" s="8"/>
      <c r="C6" s="1176" t="s">
        <v>4</v>
      </c>
      <c r="D6" s="1176"/>
      <c r="E6" s="1176"/>
      <c r="F6" s="1176"/>
      <c r="G6" s="1176"/>
      <c r="H6" s="1176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5</v>
      </c>
    </row>
    <row r="10" spans="1:15" ht="21.75" customHeight="1">
      <c r="A10" s="1177" t="s">
        <v>6</v>
      </c>
      <c r="B10" s="1177"/>
      <c r="C10" s="1177"/>
      <c r="D10" s="1177" t="s">
        <v>7</v>
      </c>
      <c r="E10" s="1178" t="s">
        <v>8</v>
      </c>
      <c r="F10" s="1179"/>
      <c r="G10" s="1179"/>
      <c r="H10" s="1179"/>
      <c r="I10" s="1179"/>
      <c r="J10" s="1179"/>
      <c r="K10" s="1178" t="s">
        <v>9</v>
      </c>
      <c r="L10" s="1179"/>
      <c r="M10" s="1179"/>
    </row>
    <row r="11" spans="1:15" ht="21.75" customHeight="1">
      <c r="A11" s="1177"/>
      <c r="B11" s="1177"/>
      <c r="C11" s="1177"/>
      <c r="D11" s="1177"/>
      <c r="E11" s="1178" t="s">
        <v>10</v>
      </c>
      <c r="F11" s="1179"/>
      <c r="G11" s="1180" t="s">
        <v>11</v>
      </c>
      <c r="H11" s="1179"/>
      <c r="I11" s="1179"/>
      <c r="J11" s="1179"/>
      <c r="K11" s="1181">
        <v>2026</v>
      </c>
      <c r="L11" s="1181">
        <v>2027</v>
      </c>
      <c r="M11" s="1181">
        <v>2028</v>
      </c>
    </row>
    <row r="12" spans="1:15" ht="21.75" customHeight="1">
      <c r="A12" s="1177"/>
      <c r="B12" s="1177"/>
      <c r="C12" s="1177"/>
      <c r="D12" s="1177"/>
      <c r="E12" s="16" t="s">
        <v>12</v>
      </c>
      <c r="F12" s="17" t="s">
        <v>13</v>
      </c>
      <c r="G12" s="16" t="s">
        <v>14</v>
      </c>
      <c r="H12" s="16" t="s">
        <v>15</v>
      </c>
      <c r="I12" s="16" t="s">
        <v>16</v>
      </c>
      <c r="J12" s="16" t="s">
        <v>17</v>
      </c>
      <c r="K12" s="1182"/>
      <c r="L12" s="1182"/>
      <c r="M12" s="1182"/>
    </row>
    <row r="13" spans="1:15">
      <c r="A13" s="18" t="s">
        <v>18</v>
      </c>
      <c r="B13" s="19"/>
      <c r="C13" s="20"/>
      <c r="D13" s="21" t="s">
        <v>19</v>
      </c>
      <c r="E13" s="22">
        <f t="shared" ref="E13:E79" si="0">G13+H13+I13+J13</f>
        <v>739324.08000000007</v>
      </c>
      <c r="F13" s="22">
        <f>F15+F109+F115+F124+F198</f>
        <v>0</v>
      </c>
      <c r="G13" s="22">
        <f t="shared" ref="G13:M13" si="1">G15+G109+G115+G124+G198+G248</f>
        <v>161157</v>
      </c>
      <c r="H13" s="22">
        <f t="shared" si="1"/>
        <v>200239.08000000002</v>
      </c>
      <c r="I13" s="22">
        <f t="shared" si="1"/>
        <v>199117</v>
      </c>
      <c r="J13" s="22">
        <f t="shared" si="1"/>
        <v>178811</v>
      </c>
      <c r="K13" s="22">
        <f t="shared" si="1"/>
        <v>666189</v>
      </c>
      <c r="L13" s="22">
        <f t="shared" si="1"/>
        <v>636781</v>
      </c>
      <c r="M13" s="22">
        <f t="shared" si="1"/>
        <v>488377</v>
      </c>
      <c r="N13" s="23"/>
      <c r="O13" s="23"/>
    </row>
    <row r="14" spans="1:15">
      <c r="A14" s="24" t="s">
        <v>20</v>
      </c>
      <c r="B14" s="25"/>
      <c r="C14" s="26"/>
      <c r="D14" s="27" t="s">
        <v>21</v>
      </c>
      <c r="E14" s="22">
        <f t="shared" si="0"/>
        <v>219194</v>
      </c>
      <c r="F14" s="28">
        <f t="shared" ref="F14:M14" si="2">F15-F46-F104+F109+F115</f>
        <v>0</v>
      </c>
      <c r="G14" s="28">
        <f t="shared" si="2"/>
        <v>56650</v>
      </c>
      <c r="H14" s="28">
        <f t="shared" si="2"/>
        <v>56050</v>
      </c>
      <c r="I14" s="28">
        <f t="shared" si="2"/>
        <v>54895</v>
      </c>
      <c r="J14" s="28">
        <f t="shared" si="2"/>
        <v>51599</v>
      </c>
      <c r="K14" s="28">
        <f t="shared" si="2"/>
        <v>209307</v>
      </c>
      <c r="L14" s="28">
        <f t="shared" si="2"/>
        <v>214329</v>
      </c>
      <c r="M14" s="28">
        <f t="shared" si="2"/>
        <v>219297</v>
      </c>
      <c r="N14" s="23"/>
      <c r="O14" s="23"/>
    </row>
    <row r="15" spans="1:15">
      <c r="A15" s="24" t="s">
        <v>22</v>
      </c>
      <c r="B15" s="25"/>
      <c r="C15" s="26"/>
      <c r="D15" s="29" t="s">
        <v>23</v>
      </c>
      <c r="E15" s="22">
        <f t="shared" si="0"/>
        <v>376486.28</v>
      </c>
      <c r="F15" s="28">
        <f t="shared" ref="F15:M15" si="3">F16+F66</f>
        <v>0</v>
      </c>
      <c r="G15" s="28">
        <f t="shared" si="3"/>
        <v>101650</v>
      </c>
      <c r="H15" s="28">
        <f t="shared" si="3"/>
        <v>99999.28</v>
      </c>
      <c r="I15" s="28">
        <f t="shared" si="3"/>
        <v>93705</v>
      </c>
      <c r="J15" s="28">
        <f t="shared" si="3"/>
        <v>81132</v>
      </c>
      <c r="K15" s="28">
        <f t="shared" si="3"/>
        <v>355959</v>
      </c>
      <c r="L15" s="28">
        <f t="shared" si="3"/>
        <v>362851</v>
      </c>
      <c r="M15" s="28">
        <f t="shared" si="3"/>
        <v>370378</v>
      </c>
      <c r="N15" s="23"/>
      <c r="O15" s="23"/>
    </row>
    <row r="16" spans="1:15">
      <c r="A16" s="30" t="s">
        <v>24</v>
      </c>
      <c r="B16" s="31"/>
      <c r="C16" s="31"/>
      <c r="D16" s="29" t="s">
        <v>25</v>
      </c>
      <c r="E16" s="22">
        <f t="shared" si="0"/>
        <v>366377</v>
      </c>
      <c r="F16" s="28">
        <f t="shared" ref="F16:M16" si="4">F17+F34+F45+F63</f>
        <v>0</v>
      </c>
      <c r="G16" s="28">
        <f t="shared" si="4"/>
        <v>98972</v>
      </c>
      <c r="H16" s="28">
        <f t="shared" si="4"/>
        <v>97418</v>
      </c>
      <c r="I16" s="28">
        <f t="shared" si="4"/>
        <v>91217</v>
      </c>
      <c r="J16" s="28">
        <f t="shared" si="4"/>
        <v>78770</v>
      </c>
      <c r="K16" s="28">
        <f t="shared" si="4"/>
        <v>346269</v>
      </c>
      <c r="L16" s="28">
        <f t="shared" si="4"/>
        <v>353161</v>
      </c>
      <c r="M16" s="28">
        <f t="shared" si="4"/>
        <v>360688</v>
      </c>
      <c r="N16" s="23"/>
      <c r="O16" s="23"/>
    </row>
    <row r="17" spans="1:15">
      <c r="A17" s="30" t="s">
        <v>26</v>
      </c>
      <c r="B17" s="31"/>
      <c r="C17" s="31"/>
      <c r="D17" s="29" t="s">
        <v>27</v>
      </c>
      <c r="E17" s="22">
        <f t="shared" si="0"/>
        <v>205194</v>
      </c>
      <c r="F17" s="28">
        <f t="shared" ref="F17:M17" si="5">F18+F21+F29</f>
        <v>0</v>
      </c>
      <c r="G17" s="28">
        <f t="shared" si="5"/>
        <v>53000</v>
      </c>
      <c r="H17" s="28">
        <f t="shared" si="5"/>
        <v>52500</v>
      </c>
      <c r="I17" s="28">
        <f t="shared" si="5"/>
        <v>51445</v>
      </c>
      <c r="J17" s="28">
        <f t="shared" si="5"/>
        <v>48249</v>
      </c>
      <c r="K17" s="28">
        <f t="shared" si="5"/>
        <v>195307</v>
      </c>
      <c r="L17" s="28">
        <f t="shared" si="5"/>
        <v>200329</v>
      </c>
      <c r="M17" s="28">
        <f t="shared" si="5"/>
        <v>205297</v>
      </c>
      <c r="N17" s="23"/>
      <c r="O17" s="23"/>
    </row>
    <row r="18" spans="1:15" ht="15.75" customHeight="1">
      <c r="A18" s="30" t="s">
        <v>28</v>
      </c>
      <c r="B18" s="32"/>
      <c r="C18" s="32"/>
      <c r="D18" s="33" t="s">
        <v>29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30</v>
      </c>
      <c r="B19" s="34"/>
      <c r="C19" s="31"/>
      <c r="D19" s="35" t="s">
        <v>31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32</v>
      </c>
      <c r="C20" s="38"/>
      <c r="D20" s="39" t="s">
        <v>33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184" t="s">
        <v>34</v>
      </c>
      <c r="B21" s="1185"/>
      <c r="C21" s="1185"/>
      <c r="D21" s="33" t="s">
        <v>35</v>
      </c>
      <c r="E21" s="22">
        <f t="shared" si="0"/>
        <v>205194</v>
      </c>
      <c r="F21" s="28">
        <f t="shared" ref="F21:M21" si="7">F22+F25</f>
        <v>0</v>
      </c>
      <c r="G21" s="28">
        <f t="shared" si="7"/>
        <v>53000</v>
      </c>
      <c r="H21" s="28">
        <f t="shared" si="7"/>
        <v>52500</v>
      </c>
      <c r="I21" s="28">
        <f t="shared" si="7"/>
        <v>51445</v>
      </c>
      <c r="J21" s="28">
        <f t="shared" si="7"/>
        <v>48249</v>
      </c>
      <c r="K21" s="28">
        <f t="shared" si="7"/>
        <v>195307</v>
      </c>
      <c r="L21" s="28">
        <f t="shared" si="7"/>
        <v>200329</v>
      </c>
      <c r="M21" s="28">
        <f t="shared" si="7"/>
        <v>205297</v>
      </c>
      <c r="N21" s="23"/>
      <c r="O21" s="23"/>
    </row>
    <row r="22" spans="1:15">
      <c r="A22" s="30" t="s">
        <v>36</v>
      </c>
      <c r="B22" s="32"/>
      <c r="C22" s="31"/>
      <c r="D22" s="35" t="s">
        <v>37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38</v>
      </c>
      <c r="C23" s="37"/>
      <c r="D23" s="39" t="s">
        <v>39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40</v>
      </c>
      <c r="C24" s="37"/>
      <c r="D24" s="39" t="s">
        <v>41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42</v>
      </c>
      <c r="B25" s="34"/>
      <c r="C25" s="47"/>
      <c r="D25" s="35" t="s">
        <v>43</v>
      </c>
      <c r="E25" s="22">
        <f t="shared" si="0"/>
        <v>205194</v>
      </c>
      <c r="F25" s="28">
        <f t="shared" ref="F25:M25" si="9">F26+F27+F28</f>
        <v>0</v>
      </c>
      <c r="G25" s="28">
        <f t="shared" si="9"/>
        <v>53000</v>
      </c>
      <c r="H25" s="28">
        <f t="shared" si="9"/>
        <v>52500</v>
      </c>
      <c r="I25" s="28">
        <f t="shared" si="9"/>
        <v>51445</v>
      </c>
      <c r="J25" s="28">
        <f t="shared" si="9"/>
        <v>48249</v>
      </c>
      <c r="K25" s="28">
        <f t="shared" si="9"/>
        <v>195307</v>
      </c>
      <c r="L25" s="28">
        <f t="shared" si="9"/>
        <v>200329</v>
      </c>
      <c r="M25" s="28">
        <f t="shared" si="9"/>
        <v>205297</v>
      </c>
      <c r="N25" s="23"/>
      <c r="O25" s="23"/>
    </row>
    <row r="26" spans="1:15">
      <c r="A26" s="36"/>
      <c r="B26" s="37" t="s">
        <v>44</v>
      </c>
      <c r="C26" s="38"/>
      <c r="D26" s="39" t="s">
        <v>45</v>
      </c>
      <c r="E26" s="40">
        <f t="shared" si="0"/>
        <v>168445</v>
      </c>
      <c r="F26" s="41">
        <v>0</v>
      </c>
      <c r="G26" s="41">
        <v>43000</v>
      </c>
      <c r="H26" s="41">
        <v>43000</v>
      </c>
      <c r="I26" s="41">
        <v>42445</v>
      </c>
      <c r="J26" s="42">
        <v>40000</v>
      </c>
      <c r="K26" s="41">
        <v>156000</v>
      </c>
      <c r="L26" s="41">
        <v>160000</v>
      </c>
      <c r="M26" s="42">
        <v>164000</v>
      </c>
      <c r="N26" s="23"/>
      <c r="O26" s="23"/>
    </row>
    <row r="27" spans="1:15" ht="21.75" customHeight="1">
      <c r="A27" s="36"/>
      <c r="B27" s="1191" t="s">
        <v>46</v>
      </c>
      <c r="C27" s="1191"/>
      <c r="D27" s="39" t="s">
        <v>47</v>
      </c>
      <c r="E27" s="40">
        <f t="shared" si="0"/>
        <v>36749</v>
      </c>
      <c r="F27" s="41"/>
      <c r="G27" s="41">
        <v>10000</v>
      </c>
      <c r="H27" s="41">
        <v>9500</v>
      </c>
      <c r="I27" s="41">
        <v>9000</v>
      </c>
      <c r="J27" s="42">
        <v>8249</v>
      </c>
      <c r="K27" s="41">
        <v>39307</v>
      </c>
      <c r="L27" s="41">
        <v>40329</v>
      </c>
      <c r="M27" s="42">
        <v>41297</v>
      </c>
      <c r="N27" s="23"/>
      <c r="O27" s="23"/>
    </row>
    <row r="28" spans="1:15" ht="16.5" customHeight="1">
      <c r="A28" s="36"/>
      <c r="B28" s="1192" t="s">
        <v>48</v>
      </c>
      <c r="C28" s="1193"/>
      <c r="D28" s="39" t="s">
        <v>49</v>
      </c>
      <c r="E28" s="40">
        <f t="shared" si="0"/>
        <v>0</v>
      </c>
      <c r="F28" s="41"/>
      <c r="G28" s="41"/>
      <c r="H28" s="41"/>
      <c r="I28" s="41"/>
      <c r="J28" s="48"/>
      <c r="K28" s="41"/>
      <c r="L28" s="41"/>
      <c r="M28" s="48"/>
      <c r="N28" s="23"/>
      <c r="O28" s="23"/>
    </row>
    <row r="29" spans="1:15">
      <c r="A29" s="30" t="s">
        <v>50</v>
      </c>
      <c r="B29" s="31"/>
      <c r="C29" s="47"/>
      <c r="D29" s="34" t="s">
        <v>51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52</v>
      </c>
      <c r="B30" s="34"/>
      <c r="C30" s="31"/>
      <c r="D30" s="35" t="s">
        <v>53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54</v>
      </c>
      <c r="C31" s="38"/>
      <c r="D31" s="39" t="s">
        <v>55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56</v>
      </c>
      <c r="B32" s="31"/>
      <c r="C32" s="34"/>
      <c r="D32" s="49" t="s">
        <v>57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58</v>
      </c>
      <c r="C33" s="38"/>
      <c r="D33" s="50" t="s">
        <v>59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60</v>
      </c>
      <c r="B34" s="31"/>
      <c r="C34" s="47"/>
      <c r="D34" s="34" t="s">
        <v>61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62</v>
      </c>
      <c r="B35" s="34"/>
      <c r="C35" s="31"/>
      <c r="D35" s="29" t="s">
        <v>63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64</v>
      </c>
      <c r="C36" s="38"/>
      <c r="D36" s="52" t="s">
        <v>65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66</v>
      </c>
      <c r="D37" s="53" t="s">
        <v>67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68</v>
      </c>
      <c r="D38" s="53" t="s">
        <v>69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70</v>
      </c>
      <c r="C39" s="55"/>
      <c r="D39" s="52" t="s">
        <v>71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72</v>
      </c>
      <c r="D40" s="53" t="s">
        <v>73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74</v>
      </c>
      <c r="D41" s="53" t="s">
        <v>75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76</v>
      </c>
      <c r="D42" s="53" t="s">
        <v>77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78</v>
      </c>
      <c r="C43" s="38"/>
      <c r="D43" s="52" t="s">
        <v>79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80</v>
      </c>
      <c r="C44" s="38"/>
      <c r="D44" s="52" t="s">
        <v>81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82</v>
      </c>
      <c r="B45" s="31"/>
      <c r="C45" s="47"/>
      <c r="D45" s="34" t="s">
        <v>83</v>
      </c>
      <c r="E45" s="22">
        <f t="shared" si="0"/>
        <v>161183</v>
      </c>
      <c r="F45" s="28">
        <f t="shared" ref="F45:M45" si="14">F46+F52+F54+F57</f>
        <v>0</v>
      </c>
      <c r="G45" s="28">
        <f t="shared" si="14"/>
        <v>45972</v>
      </c>
      <c r="H45" s="28">
        <f t="shared" si="14"/>
        <v>44918</v>
      </c>
      <c r="I45" s="28">
        <f t="shared" si="14"/>
        <v>39772</v>
      </c>
      <c r="J45" s="28">
        <f t="shared" si="14"/>
        <v>30521</v>
      </c>
      <c r="K45" s="28">
        <f t="shared" si="14"/>
        <v>150962</v>
      </c>
      <c r="L45" s="28">
        <f t="shared" si="14"/>
        <v>152832</v>
      </c>
      <c r="M45" s="28">
        <f t="shared" si="14"/>
        <v>155391</v>
      </c>
      <c r="N45" s="23"/>
      <c r="O45" s="23"/>
    </row>
    <row r="46" spans="1:15" ht="15" customHeight="1">
      <c r="A46" s="1194" t="s">
        <v>84</v>
      </c>
      <c r="B46" s="1195"/>
      <c r="C46" s="1195"/>
      <c r="D46" s="29" t="s">
        <v>85</v>
      </c>
      <c r="E46" s="22">
        <f t="shared" si="0"/>
        <v>157233</v>
      </c>
      <c r="F46" s="28">
        <f t="shared" ref="F46:M46" si="15">F47+F48+F49+F50+F51</f>
        <v>0</v>
      </c>
      <c r="G46" s="28">
        <f t="shared" si="15"/>
        <v>45000</v>
      </c>
      <c r="H46" s="28">
        <f t="shared" si="15"/>
        <v>43900</v>
      </c>
      <c r="I46" s="28">
        <f t="shared" si="15"/>
        <v>38800</v>
      </c>
      <c r="J46" s="28">
        <f t="shared" si="15"/>
        <v>29533</v>
      </c>
      <c r="K46" s="28">
        <f t="shared" si="15"/>
        <v>146652</v>
      </c>
      <c r="L46" s="28">
        <f t="shared" si="15"/>
        <v>148522</v>
      </c>
      <c r="M46" s="28">
        <f t="shared" si="15"/>
        <v>151081</v>
      </c>
      <c r="N46" s="23"/>
      <c r="O46" s="23"/>
    </row>
    <row r="47" spans="1:15" ht="25.5" customHeight="1">
      <c r="A47" s="51"/>
      <c r="B47" s="1183" t="s">
        <v>86</v>
      </c>
      <c r="C47" s="1183"/>
      <c r="D47" s="52" t="s">
        <v>87</v>
      </c>
      <c r="E47" s="40">
        <f t="shared" si="0"/>
        <v>102341</v>
      </c>
      <c r="F47" s="41"/>
      <c r="G47" s="41">
        <v>28000</v>
      </c>
      <c r="H47" s="41">
        <v>27900</v>
      </c>
      <c r="I47" s="41">
        <v>24400</v>
      </c>
      <c r="J47" s="42">
        <v>22041</v>
      </c>
      <c r="K47" s="41">
        <v>102541</v>
      </c>
      <c r="L47" s="41">
        <v>102729</v>
      </c>
      <c r="M47" s="42">
        <v>102922</v>
      </c>
      <c r="N47" s="23"/>
      <c r="O47" s="23"/>
    </row>
    <row r="48" spans="1:15" ht="34.5" customHeight="1">
      <c r="A48" s="51"/>
      <c r="B48" s="1183" t="s">
        <v>88</v>
      </c>
      <c r="C48" s="1183"/>
      <c r="D48" s="52" t="s">
        <v>89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90</v>
      </c>
      <c r="C49" s="38"/>
      <c r="D49" s="52" t="s">
        <v>91</v>
      </c>
      <c r="E49" s="40">
        <f t="shared" si="0"/>
        <v>28370</v>
      </c>
      <c r="F49" s="41"/>
      <c r="G49" s="41">
        <v>9000</v>
      </c>
      <c r="H49" s="41">
        <v>8000</v>
      </c>
      <c r="I49" s="41">
        <f>6700-300</f>
        <v>6400</v>
      </c>
      <c r="J49" s="42">
        <f>5970-1000</f>
        <v>4970</v>
      </c>
      <c r="K49" s="41">
        <v>21696</v>
      </c>
      <c r="L49" s="41">
        <v>22189</v>
      </c>
      <c r="M49" s="42">
        <v>23421</v>
      </c>
      <c r="N49" s="23"/>
      <c r="O49" s="23"/>
    </row>
    <row r="50" spans="1:15" ht="15.75" customHeight="1">
      <c r="A50" s="51"/>
      <c r="B50" s="38" t="s">
        <v>92</v>
      </c>
      <c r="C50" s="38"/>
      <c r="D50" s="52" t="s">
        <v>93</v>
      </c>
      <c r="E50" s="40">
        <f t="shared" si="0"/>
        <v>26522</v>
      </c>
      <c r="F50" s="41"/>
      <c r="G50" s="41">
        <v>8000</v>
      </c>
      <c r="H50" s="41">
        <v>8000</v>
      </c>
      <c r="I50" s="41">
        <v>8000</v>
      </c>
      <c r="J50" s="42">
        <v>2522</v>
      </c>
      <c r="K50" s="41">
        <v>22415</v>
      </c>
      <c r="L50" s="41">
        <v>23604</v>
      </c>
      <c r="M50" s="42">
        <v>24738</v>
      </c>
      <c r="N50" s="23"/>
      <c r="O50" s="23"/>
    </row>
    <row r="51" spans="1:15" ht="26.25" customHeight="1">
      <c r="A51" s="51"/>
      <c r="B51" s="1183" t="s">
        <v>94</v>
      </c>
      <c r="C51" s="1183"/>
      <c r="D51" s="52" t="s">
        <v>95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96</v>
      </c>
      <c r="B52" s="34"/>
      <c r="C52" s="56"/>
      <c r="D52" s="35" t="s">
        <v>97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98</v>
      </c>
      <c r="C53" s="38"/>
      <c r="D53" s="57" t="s">
        <v>99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100</v>
      </c>
      <c r="B54" s="34"/>
      <c r="C54" s="47"/>
      <c r="D54" s="35" t="s">
        <v>101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102</v>
      </c>
      <c r="C55" s="38"/>
      <c r="D55" s="39" t="s">
        <v>103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104</v>
      </c>
      <c r="C56" s="38"/>
      <c r="D56" s="39" t="s">
        <v>105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184" t="s">
        <v>106</v>
      </c>
      <c r="B57" s="1185"/>
      <c r="C57" s="1185"/>
      <c r="D57" s="35" t="s">
        <v>107</v>
      </c>
      <c r="E57" s="22">
        <f t="shared" si="0"/>
        <v>3950</v>
      </c>
      <c r="F57" s="28">
        <f t="shared" ref="F57:M57" si="18">F58+F61+F62</f>
        <v>0</v>
      </c>
      <c r="G57" s="28">
        <f t="shared" si="18"/>
        <v>972</v>
      </c>
      <c r="H57" s="28">
        <f t="shared" si="18"/>
        <v>1018</v>
      </c>
      <c r="I57" s="28">
        <f t="shared" si="18"/>
        <v>972</v>
      </c>
      <c r="J57" s="28">
        <f t="shared" si="18"/>
        <v>988</v>
      </c>
      <c r="K57" s="28">
        <f t="shared" si="18"/>
        <v>4310</v>
      </c>
      <c r="L57" s="28">
        <f t="shared" si="18"/>
        <v>4310</v>
      </c>
      <c r="M57" s="28">
        <f t="shared" si="18"/>
        <v>4310</v>
      </c>
      <c r="N57" s="23"/>
      <c r="O57" s="23"/>
    </row>
    <row r="58" spans="1:15">
      <c r="A58" s="51"/>
      <c r="B58" s="37" t="s">
        <v>108</v>
      </c>
      <c r="C58" s="55"/>
      <c r="D58" s="39" t="s">
        <v>109</v>
      </c>
      <c r="E58" s="40">
        <f t="shared" si="0"/>
        <v>3740</v>
      </c>
      <c r="F58" s="41"/>
      <c r="G58" s="60">
        <f t="shared" ref="G58:M58" si="19">G59+G60</f>
        <v>922</v>
      </c>
      <c r="H58" s="60">
        <f t="shared" si="19"/>
        <v>968</v>
      </c>
      <c r="I58" s="60">
        <f t="shared" si="19"/>
        <v>922</v>
      </c>
      <c r="J58" s="60">
        <f t="shared" si="19"/>
        <v>928</v>
      </c>
      <c r="K58" s="60">
        <f t="shared" si="19"/>
        <v>4060</v>
      </c>
      <c r="L58" s="60">
        <f t="shared" si="19"/>
        <v>4060</v>
      </c>
      <c r="M58" s="60">
        <f t="shared" si="19"/>
        <v>4060</v>
      </c>
      <c r="N58" s="23"/>
      <c r="O58" s="23"/>
    </row>
    <row r="59" spans="1:15" ht="12.75" customHeight="1">
      <c r="A59" s="51"/>
      <c r="B59" s="61"/>
      <c r="C59" s="38" t="s">
        <v>110</v>
      </c>
      <c r="D59" s="62" t="s">
        <v>111</v>
      </c>
      <c r="E59" s="40">
        <f t="shared" si="0"/>
        <v>365</v>
      </c>
      <c r="F59" s="44"/>
      <c r="G59" s="63">
        <v>100</v>
      </c>
      <c r="H59" s="63">
        <v>100</v>
      </c>
      <c r="I59" s="63">
        <v>100</v>
      </c>
      <c r="J59" s="64">
        <v>65</v>
      </c>
      <c r="K59" s="63">
        <v>460</v>
      </c>
      <c r="L59" s="63">
        <v>460</v>
      </c>
      <c r="M59" s="64">
        <v>460</v>
      </c>
      <c r="N59" s="23"/>
      <c r="O59" s="23"/>
    </row>
    <row r="60" spans="1:15">
      <c r="A60" s="51"/>
      <c r="B60" s="61"/>
      <c r="C60" s="38" t="s">
        <v>112</v>
      </c>
      <c r="D60" s="62" t="s">
        <v>113</v>
      </c>
      <c r="E60" s="40">
        <f t="shared" si="0"/>
        <v>3375</v>
      </c>
      <c r="F60" s="44"/>
      <c r="G60" s="63">
        <v>822</v>
      </c>
      <c r="H60" s="63">
        <v>868</v>
      </c>
      <c r="I60" s="63">
        <v>822</v>
      </c>
      <c r="J60" s="64">
        <v>863</v>
      </c>
      <c r="K60" s="63">
        <v>3600</v>
      </c>
      <c r="L60" s="63">
        <v>3600</v>
      </c>
      <c r="M60" s="64">
        <v>3600</v>
      </c>
      <c r="N60" s="23"/>
      <c r="O60" s="23"/>
    </row>
    <row r="61" spans="1:15">
      <c r="A61" s="51"/>
      <c r="B61" s="37" t="s">
        <v>114</v>
      </c>
      <c r="C61" s="38"/>
      <c r="D61" s="39" t="s">
        <v>115</v>
      </c>
      <c r="E61" s="40">
        <f t="shared" si="0"/>
        <v>210</v>
      </c>
      <c r="F61" s="41"/>
      <c r="G61" s="41">
        <v>50</v>
      </c>
      <c r="H61" s="41">
        <v>50</v>
      </c>
      <c r="I61" s="41">
        <v>50</v>
      </c>
      <c r="J61" s="42">
        <v>60</v>
      </c>
      <c r="K61" s="41">
        <v>250</v>
      </c>
      <c r="L61" s="41">
        <v>250</v>
      </c>
      <c r="M61" s="42">
        <v>250</v>
      </c>
      <c r="N61" s="23"/>
      <c r="O61" s="23"/>
    </row>
    <row r="62" spans="1:15" ht="28.5" customHeight="1">
      <c r="A62" s="51"/>
      <c r="B62" s="1186" t="s">
        <v>116</v>
      </c>
      <c r="C62" s="1186"/>
      <c r="D62" s="39" t="s">
        <v>117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118</v>
      </c>
      <c r="B63" s="65"/>
      <c r="C63" s="47"/>
      <c r="D63" s="34" t="s">
        <v>119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120</v>
      </c>
      <c r="B64" s="34"/>
      <c r="C64" s="47"/>
      <c r="D64" s="35" t="s">
        <v>121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122</v>
      </c>
      <c r="C65" s="38"/>
      <c r="D65" s="39" t="s">
        <v>123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124</v>
      </c>
      <c r="B66" s="66"/>
      <c r="C66" s="31"/>
      <c r="D66" s="35" t="s">
        <v>125</v>
      </c>
      <c r="E66" s="22">
        <f t="shared" si="0"/>
        <v>10109.279999999999</v>
      </c>
      <c r="F66" s="28">
        <f t="shared" ref="F66:M66" si="21">F67+F78</f>
        <v>0</v>
      </c>
      <c r="G66" s="28">
        <f t="shared" si="21"/>
        <v>2678</v>
      </c>
      <c r="H66" s="28">
        <f t="shared" si="21"/>
        <v>2581.2799999999997</v>
      </c>
      <c r="I66" s="28">
        <f t="shared" si="21"/>
        <v>2488</v>
      </c>
      <c r="J66" s="28">
        <f t="shared" si="21"/>
        <v>2362</v>
      </c>
      <c r="K66" s="28">
        <f t="shared" si="21"/>
        <v>9690</v>
      </c>
      <c r="L66" s="28">
        <f t="shared" si="21"/>
        <v>9690</v>
      </c>
      <c r="M66" s="28">
        <f t="shared" si="21"/>
        <v>9690</v>
      </c>
      <c r="N66" s="23"/>
      <c r="O66" s="23"/>
    </row>
    <row r="67" spans="1:15" ht="14.25" customHeight="1">
      <c r="A67" s="30" t="s">
        <v>126</v>
      </c>
      <c r="B67" s="31"/>
      <c r="C67" s="47"/>
      <c r="D67" s="34" t="s">
        <v>127</v>
      </c>
      <c r="E67" s="22">
        <f t="shared" si="0"/>
        <v>8010</v>
      </c>
      <c r="F67" s="28">
        <f t="shared" ref="F67:M67" si="22">F68+F76</f>
        <v>0</v>
      </c>
      <c r="G67" s="28">
        <f t="shared" si="22"/>
        <v>2170</v>
      </c>
      <c r="H67" s="28">
        <f t="shared" si="22"/>
        <v>2020</v>
      </c>
      <c r="I67" s="28">
        <f t="shared" si="22"/>
        <v>1970</v>
      </c>
      <c r="J67" s="28">
        <f t="shared" si="22"/>
        <v>1850</v>
      </c>
      <c r="K67" s="28">
        <f t="shared" si="22"/>
        <v>7400</v>
      </c>
      <c r="L67" s="28">
        <f t="shared" si="22"/>
        <v>7400</v>
      </c>
      <c r="M67" s="28">
        <f t="shared" si="22"/>
        <v>7400</v>
      </c>
      <c r="N67" s="23"/>
      <c r="O67" s="23"/>
    </row>
    <row r="68" spans="1:15">
      <c r="A68" s="30" t="s">
        <v>128</v>
      </c>
      <c r="B68" s="34"/>
      <c r="C68" s="47"/>
      <c r="D68" s="35" t="s">
        <v>129</v>
      </c>
      <c r="E68" s="22">
        <f t="shared" si="0"/>
        <v>7935</v>
      </c>
      <c r="F68" s="28">
        <f>F69+F71+F72+F73+F75</f>
        <v>0</v>
      </c>
      <c r="G68" s="28">
        <f>G69+G72+G73+G75+G71</f>
        <v>2150</v>
      </c>
      <c r="H68" s="28">
        <f t="shared" ref="H68:M68" si="23">H69+H72+H73+H75+H71</f>
        <v>2000</v>
      </c>
      <c r="I68" s="28">
        <f t="shared" si="23"/>
        <v>1950</v>
      </c>
      <c r="J68" s="28">
        <f t="shared" si="23"/>
        <v>1835</v>
      </c>
      <c r="K68" s="28">
        <f t="shared" si="23"/>
        <v>7300</v>
      </c>
      <c r="L68" s="28">
        <f t="shared" si="23"/>
        <v>7300</v>
      </c>
      <c r="M68" s="28">
        <f t="shared" si="23"/>
        <v>7300</v>
      </c>
      <c r="N68" s="23"/>
      <c r="O68" s="23"/>
    </row>
    <row r="69" spans="1:15" ht="13.35">
      <c r="A69" s="51"/>
      <c r="B69" s="37" t="s">
        <v>130</v>
      </c>
      <c r="C69" s="67"/>
      <c r="D69" s="39" t="s">
        <v>131</v>
      </c>
      <c r="E69" s="22">
        <f t="shared" si="0"/>
        <v>250</v>
      </c>
      <c r="F69" s="41"/>
      <c r="G69" s="1174">
        <v>200</v>
      </c>
      <c r="H69" s="68">
        <v>50</v>
      </c>
      <c r="I69" s="68"/>
      <c r="J69" s="69"/>
      <c r="K69" s="68">
        <v>300</v>
      </c>
      <c r="L69" s="68">
        <v>300</v>
      </c>
      <c r="M69" s="69">
        <v>300</v>
      </c>
      <c r="N69" s="23"/>
      <c r="O69" s="23"/>
    </row>
    <row r="70" spans="1:15" ht="24.75" customHeight="1">
      <c r="A70" s="51"/>
      <c r="B70" s="1187" t="s">
        <v>132</v>
      </c>
      <c r="C70" s="1188"/>
      <c r="D70" s="70" t="s">
        <v>133</v>
      </c>
      <c r="E70" s="22">
        <f t="shared" si="0"/>
        <v>7685</v>
      </c>
      <c r="F70" s="71"/>
      <c r="G70" s="72">
        <f>G71+G72</f>
        <v>1950</v>
      </c>
      <c r="H70" s="72">
        <f t="shared" ref="H70:M70" si="24">H71+H72</f>
        <v>1950</v>
      </c>
      <c r="I70" s="72">
        <f t="shared" si="24"/>
        <v>1950</v>
      </c>
      <c r="J70" s="72">
        <f t="shared" si="24"/>
        <v>1835</v>
      </c>
      <c r="K70" s="72">
        <f t="shared" si="24"/>
        <v>7000</v>
      </c>
      <c r="L70" s="72">
        <f t="shared" si="24"/>
        <v>7000</v>
      </c>
      <c r="M70" s="72">
        <f t="shared" si="24"/>
        <v>7000</v>
      </c>
      <c r="N70" s="23"/>
      <c r="O70" s="23"/>
    </row>
    <row r="71" spans="1:15">
      <c r="A71" s="51"/>
      <c r="B71" s="1189" t="s">
        <v>134</v>
      </c>
      <c r="C71" s="1190"/>
      <c r="D71" s="70" t="s">
        <v>135</v>
      </c>
      <c r="E71" s="22">
        <f t="shared" si="0"/>
        <v>7300</v>
      </c>
      <c r="F71" s="71"/>
      <c r="G71" s="42">
        <v>1850</v>
      </c>
      <c r="H71" s="73">
        <v>1850</v>
      </c>
      <c r="I71" s="73">
        <v>1850</v>
      </c>
      <c r="J71" s="74">
        <v>1750</v>
      </c>
      <c r="K71" s="73">
        <v>6600</v>
      </c>
      <c r="L71" s="73">
        <v>6600</v>
      </c>
      <c r="M71" s="74">
        <v>6600</v>
      </c>
      <c r="N71" s="23"/>
      <c r="O71" s="23"/>
    </row>
    <row r="72" spans="1:15">
      <c r="A72" s="51"/>
      <c r="B72" s="1189" t="s">
        <v>136</v>
      </c>
      <c r="C72" s="1190"/>
      <c r="D72" s="39" t="s">
        <v>137</v>
      </c>
      <c r="E72" s="40">
        <f t="shared" si="0"/>
        <v>385</v>
      </c>
      <c r="F72" s="71"/>
      <c r="G72" s="42">
        <v>100</v>
      </c>
      <c r="H72" s="75">
        <v>100</v>
      </c>
      <c r="I72" s="75">
        <v>100</v>
      </c>
      <c r="J72" s="75">
        <v>85</v>
      </c>
      <c r="K72" s="75">
        <v>400</v>
      </c>
      <c r="L72" s="75">
        <v>400</v>
      </c>
      <c r="M72" s="76">
        <v>400</v>
      </c>
      <c r="N72" s="23"/>
      <c r="O72" s="23"/>
    </row>
    <row r="73" spans="1:15">
      <c r="A73" s="30"/>
      <c r="B73" s="31" t="s">
        <v>138</v>
      </c>
      <c r="C73" s="34"/>
      <c r="D73" s="35" t="s">
        <v>139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140</v>
      </c>
      <c r="D74" s="78" t="s">
        <v>141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142</v>
      </c>
      <c r="C75" s="38"/>
      <c r="D75" s="39" t="s">
        <v>143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144</v>
      </c>
      <c r="B76" s="34"/>
      <c r="C76" s="31"/>
      <c r="D76" s="84" t="s">
        <v>145</v>
      </c>
      <c r="E76" s="22">
        <f t="shared" si="0"/>
        <v>75</v>
      </c>
      <c r="F76" s="28">
        <f t="shared" ref="F76:M76" si="26">F77</f>
        <v>0</v>
      </c>
      <c r="G76" s="28">
        <f t="shared" si="26"/>
        <v>20</v>
      </c>
      <c r="H76" s="28">
        <f t="shared" si="26"/>
        <v>20</v>
      </c>
      <c r="I76" s="28">
        <f t="shared" si="26"/>
        <v>20</v>
      </c>
      <c r="J76" s="28">
        <f t="shared" si="26"/>
        <v>15</v>
      </c>
      <c r="K76" s="28">
        <f t="shared" si="26"/>
        <v>100</v>
      </c>
      <c r="L76" s="28">
        <f t="shared" si="26"/>
        <v>100</v>
      </c>
      <c r="M76" s="28">
        <f t="shared" si="26"/>
        <v>100</v>
      </c>
      <c r="N76" s="23"/>
      <c r="O76" s="23"/>
    </row>
    <row r="77" spans="1:15" ht="16.5" customHeight="1">
      <c r="A77" s="36"/>
      <c r="B77" s="37" t="s">
        <v>146</v>
      </c>
      <c r="C77" s="38"/>
      <c r="D77" s="70" t="s">
        <v>147</v>
      </c>
      <c r="E77" s="40">
        <f t="shared" si="0"/>
        <v>75</v>
      </c>
      <c r="F77" s="41"/>
      <c r="G77" s="81">
        <v>20</v>
      </c>
      <c r="H77" s="81">
        <v>20</v>
      </c>
      <c r="I77" s="81">
        <v>20</v>
      </c>
      <c r="J77" s="42">
        <v>15</v>
      </c>
      <c r="K77" s="81">
        <v>100</v>
      </c>
      <c r="L77" s="81">
        <v>100</v>
      </c>
      <c r="M77" s="42">
        <v>100</v>
      </c>
      <c r="N77" s="23"/>
      <c r="O77" s="23"/>
    </row>
    <row r="78" spans="1:15" ht="18" customHeight="1">
      <c r="A78" s="30" t="s">
        <v>148</v>
      </c>
      <c r="B78" s="31"/>
      <c r="C78" s="31"/>
      <c r="D78" s="84" t="s">
        <v>149</v>
      </c>
      <c r="E78" s="22">
        <f t="shared" si="0"/>
        <v>2099.2799999999997</v>
      </c>
      <c r="F78" s="28">
        <f t="shared" ref="F78:M78" si="27">F79+F88+F91+F96+F104</f>
        <v>0</v>
      </c>
      <c r="G78" s="28">
        <f t="shared" si="27"/>
        <v>508</v>
      </c>
      <c r="H78" s="28">
        <f t="shared" si="27"/>
        <v>561.28</v>
      </c>
      <c r="I78" s="28">
        <f t="shared" si="27"/>
        <v>518</v>
      </c>
      <c r="J78" s="28">
        <f t="shared" si="27"/>
        <v>512</v>
      </c>
      <c r="K78" s="28">
        <f t="shared" si="27"/>
        <v>2290</v>
      </c>
      <c r="L78" s="28">
        <f t="shared" si="27"/>
        <v>2290</v>
      </c>
      <c r="M78" s="28">
        <f t="shared" si="27"/>
        <v>2290</v>
      </c>
      <c r="N78" s="23"/>
      <c r="O78" s="23"/>
    </row>
    <row r="79" spans="1:15" ht="24" customHeight="1">
      <c r="A79" s="1194" t="s">
        <v>150</v>
      </c>
      <c r="B79" s="1195"/>
      <c r="C79" s="1195"/>
      <c r="D79" s="27" t="s">
        <v>151</v>
      </c>
      <c r="E79" s="22">
        <f t="shared" si="0"/>
        <v>1610</v>
      </c>
      <c r="F79" s="28">
        <f>F80+F81+F82+F84+F85+F86+F87</f>
        <v>0</v>
      </c>
      <c r="G79" s="28">
        <f>G80+G81+G82+G84+G85+G86+G87+G83</f>
        <v>401</v>
      </c>
      <c r="H79" s="28">
        <f t="shared" ref="H79:M79" si="28">H80+H81+H82+H84+H85+H86+H87+H83</f>
        <v>404</v>
      </c>
      <c r="I79" s="28">
        <f t="shared" si="28"/>
        <v>401</v>
      </c>
      <c r="J79" s="28">
        <f t="shared" si="28"/>
        <v>404</v>
      </c>
      <c r="K79" s="28">
        <f t="shared" si="28"/>
        <v>1760</v>
      </c>
      <c r="L79" s="28">
        <f t="shared" si="28"/>
        <v>1760</v>
      </c>
      <c r="M79" s="28">
        <f t="shared" si="28"/>
        <v>1760</v>
      </c>
      <c r="N79" s="23"/>
      <c r="O79" s="23"/>
    </row>
    <row r="80" spans="1:15" ht="13.5" customHeight="1">
      <c r="A80" s="51"/>
      <c r="B80" s="37" t="s">
        <v>152</v>
      </c>
      <c r="C80" s="38"/>
      <c r="D80" s="85" t="s">
        <v>153</v>
      </c>
      <c r="E80" s="40">
        <f t="shared" ref="E80:E146" si="29">G80+H80+I80+J80</f>
        <v>250</v>
      </c>
      <c r="F80" s="41"/>
      <c r="G80" s="41">
        <v>62</v>
      </c>
      <c r="H80" s="41">
        <v>63</v>
      </c>
      <c r="I80" s="41">
        <v>62</v>
      </c>
      <c r="J80" s="42">
        <v>63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154</v>
      </c>
      <c r="C81" s="38"/>
      <c r="D81" s="85" t="s">
        <v>155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156</v>
      </c>
      <c r="C82" s="38"/>
      <c r="D82" s="85" t="s">
        <v>157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158</v>
      </c>
      <c r="C83" s="38"/>
      <c r="D83" s="85" t="s">
        <v>159</v>
      </c>
      <c r="E83" s="86">
        <f t="shared" si="29"/>
        <v>1300</v>
      </c>
      <c r="F83" s="41"/>
      <c r="G83" s="41">
        <v>325</v>
      </c>
      <c r="H83" s="41">
        <v>325</v>
      </c>
      <c r="I83" s="41">
        <v>325</v>
      </c>
      <c r="J83" s="42">
        <v>325</v>
      </c>
      <c r="K83" s="41">
        <v>1400</v>
      </c>
      <c r="L83" s="41">
        <v>1400</v>
      </c>
      <c r="M83" s="42">
        <v>1400</v>
      </c>
      <c r="N83" s="87"/>
      <c r="O83" s="23"/>
    </row>
    <row r="84" spans="1:15" ht="12.75" customHeight="1">
      <c r="A84" s="88"/>
      <c r="B84" s="37" t="s">
        <v>160</v>
      </c>
      <c r="C84" s="38"/>
      <c r="D84" s="85" t="s">
        <v>161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162</v>
      </c>
      <c r="C85" s="38"/>
      <c r="D85" s="85" t="s">
        <v>163</v>
      </c>
      <c r="E85" s="40">
        <f t="shared" si="29"/>
        <v>50</v>
      </c>
      <c r="F85" s="41"/>
      <c r="G85" s="41">
        <v>12</v>
      </c>
      <c r="H85" s="41">
        <v>13</v>
      </c>
      <c r="I85" s="41">
        <v>12</v>
      </c>
      <c r="J85" s="42">
        <v>13</v>
      </c>
      <c r="K85" s="41">
        <v>50</v>
      </c>
      <c r="L85" s="41">
        <v>50</v>
      </c>
      <c r="M85" s="42">
        <v>50</v>
      </c>
      <c r="N85" s="23"/>
      <c r="O85" s="23"/>
    </row>
    <row r="86" spans="1:15">
      <c r="A86" s="89"/>
      <c r="B86" s="37" t="s">
        <v>164</v>
      </c>
      <c r="C86" s="38"/>
      <c r="D86" s="85" t="s">
        <v>165</v>
      </c>
      <c r="E86" s="40">
        <f t="shared" si="29"/>
        <v>0</v>
      </c>
      <c r="F86" s="41"/>
      <c r="G86" s="41"/>
      <c r="H86" s="41"/>
      <c r="I86" s="41"/>
      <c r="J86" s="42"/>
      <c r="K86" s="41"/>
      <c r="L86" s="41"/>
      <c r="M86" s="42"/>
      <c r="N86" s="23"/>
      <c r="O86" s="23"/>
    </row>
    <row r="87" spans="1:15">
      <c r="A87" s="88"/>
      <c r="B87" s="37" t="s">
        <v>166</v>
      </c>
      <c r="C87" s="38"/>
      <c r="D87" s="85" t="s">
        <v>167</v>
      </c>
      <c r="E87" s="40">
        <f t="shared" si="29"/>
        <v>10</v>
      </c>
      <c r="F87" s="41"/>
      <c r="G87" s="41">
        <v>2</v>
      </c>
      <c r="H87" s="41">
        <v>3</v>
      </c>
      <c r="I87" s="41">
        <v>2</v>
      </c>
      <c r="J87" s="42">
        <v>3</v>
      </c>
      <c r="K87" s="41">
        <v>10</v>
      </c>
      <c r="L87" s="41">
        <v>10</v>
      </c>
      <c r="M87" s="42">
        <v>10</v>
      </c>
      <c r="N87" s="23"/>
      <c r="O87" s="23"/>
    </row>
    <row r="88" spans="1:15">
      <c r="A88" s="58" t="s">
        <v>168</v>
      </c>
      <c r="B88" s="34"/>
      <c r="C88" s="90"/>
      <c r="D88" s="27" t="s">
        <v>169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170</v>
      </c>
      <c r="C89" s="38"/>
      <c r="D89" s="85" t="s">
        <v>171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172</v>
      </c>
      <c r="C90" s="38"/>
      <c r="D90" s="85" t="s">
        <v>173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174</v>
      </c>
      <c r="B91" s="34"/>
      <c r="C91" s="31"/>
      <c r="D91" s="27" t="s">
        <v>175</v>
      </c>
      <c r="E91" s="22">
        <f t="shared" si="29"/>
        <v>30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8</v>
      </c>
      <c r="I91" s="28">
        <f t="shared" si="31"/>
        <v>7</v>
      </c>
      <c r="J91" s="28">
        <f t="shared" si="31"/>
        <v>8</v>
      </c>
      <c r="K91" s="28">
        <f t="shared" si="31"/>
        <v>30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176</v>
      </c>
      <c r="C92" s="38"/>
      <c r="D92" s="85" t="s">
        <v>177</v>
      </c>
      <c r="E92" s="40">
        <f t="shared" si="29"/>
        <v>30</v>
      </c>
      <c r="F92" s="41"/>
      <c r="G92" s="41">
        <v>7</v>
      </c>
      <c r="H92" s="41">
        <v>8</v>
      </c>
      <c r="I92" s="41">
        <v>7</v>
      </c>
      <c r="J92" s="42">
        <v>8</v>
      </c>
      <c r="K92" s="41">
        <v>30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204" t="s">
        <v>178</v>
      </c>
      <c r="C93" s="1204"/>
      <c r="D93" s="85" t="s">
        <v>179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186" t="s">
        <v>180</v>
      </c>
      <c r="C94" s="1186"/>
      <c r="D94" s="85" t="s">
        <v>181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182</v>
      </c>
      <c r="C95" s="38"/>
      <c r="D95" s="85" t="s">
        <v>183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201" t="s">
        <v>184</v>
      </c>
      <c r="B96" s="1202"/>
      <c r="C96" s="1202"/>
      <c r="D96" s="27" t="s">
        <v>185</v>
      </c>
      <c r="E96" s="22">
        <f t="shared" si="29"/>
        <v>400</v>
      </c>
      <c r="F96" s="28">
        <f t="shared" ref="F96:M96" si="32">F97+F98+F99+F100+F101+F102+F103</f>
        <v>0</v>
      </c>
      <c r="G96" s="28">
        <f t="shared" si="32"/>
        <v>100</v>
      </c>
      <c r="H96" s="28">
        <f t="shared" si="32"/>
        <v>100</v>
      </c>
      <c r="I96" s="28">
        <f t="shared" si="32"/>
        <v>100</v>
      </c>
      <c r="J96" s="28">
        <f t="shared" si="32"/>
        <v>100</v>
      </c>
      <c r="K96" s="28">
        <f t="shared" si="32"/>
        <v>500</v>
      </c>
      <c r="L96" s="28">
        <f t="shared" si="32"/>
        <v>500</v>
      </c>
      <c r="M96" s="28">
        <f t="shared" si="32"/>
        <v>500</v>
      </c>
      <c r="N96" s="23"/>
      <c r="O96" s="23"/>
    </row>
    <row r="97" spans="1:15">
      <c r="A97" s="51"/>
      <c r="B97" s="38" t="s">
        <v>186</v>
      </c>
      <c r="C97" s="37"/>
      <c r="D97" s="85" t="s">
        <v>187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188</v>
      </c>
      <c r="C98" s="38"/>
      <c r="D98" s="85" t="s">
        <v>189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196" t="s">
        <v>190</v>
      </c>
      <c r="C99" s="1196"/>
      <c r="D99" s="93" t="s">
        <v>191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196" t="s">
        <v>192</v>
      </c>
      <c r="C100" s="1196"/>
      <c r="D100" s="93" t="s">
        <v>193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196" t="s">
        <v>194</v>
      </c>
      <c r="C101" s="1196"/>
      <c r="D101" s="93" t="s">
        <v>195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197" t="s">
        <v>196</v>
      </c>
      <c r="C102" s="1197"/>
      <c r="D102" s="95" t="s">
        <v>197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198</v>
      </c>
      <c r="C103" s="97"/>
      <c r="D103" s="98" t="s">
        <v>199</v>
      </c>
      <c r="E103" s="94">
        <f t="shared" si="29"/>
        <v>400</v>
      </c>
      <c r="F103" s="41"/>
      <c r="G103" s="41">
        <v>100</v>
      </c>
      <c r="H103" s="41">
        <v>100</v>
      </c>
      <c r="I103" s="41">
        <v>100</v>
      </c>
      <c r="J103" s="42">
        <v>100</v>
      </c>
      <c r="K103" s="41">
        <v>500</v>
      </c>
      <c r="L103" s="41">
        <v>500</v>
      </c>
      <c r="M103" s="42">
        <v>500</v>
      </c>
      <c r="N103" s="23"/>
      <c r="O103" s="23"/>
    </row>
    <row r="104" spans="1:15">
      <c r="A104" s="58" t="s">
        <v>200</v>
      </c>
      <c r="B104" s="34"/>
      <c r="C104" s="31"/>
      <c r="D104" s="27" t="s">
        <v>201</v>
      </c>
      <c r="E104" s="22">
        <f t="shared" si="29"/>
        <v>59.28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49.28</v>
      </c>
      <c r="I104" s="28">
        <f t="shared" si="33"/>
        <v>10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202</v>
      </c>
      <c r="C105" s="38"/>
      <c r="D105" s="85" t="s">
        <v>203</v>
      </c>
      <c r="E105" s="40">
        <f t="shared" si="29"/>
        <v>59.28</v>
      </c>
      <c r="F105" s="41"/>
      <c r="G105" s="41"/>
      <c r="H105" s="41">
        <v>49.28</v>
      </c>
      <c r="I105" s="41">
        <f>10</f>
        <v>10</v>
      </c>
      <c r="J105" s="42">
        <v>0</v>
      </c>
      <c r="K105" s="41"/>
      <c r="L105" s="41"/>
      <c r="M105" s="42"/>
      <c r="N105" s="23"/>
      <c r="O105" s="23"/>
    </row>
    <row r="106" spans="1:15" ht="24.75" customHeight="1">
      <c r="A106" s="1198" t="s">
        <v>204</v>
      </c>
      <c r="B106" s="1199"/>
      <c r="C106" s="1200"/>
      <c r="D106" s="99" t="s">
        <v>205</v>
      </c>
      <c r="E106" s="100">
        <f t="shared" si="29"/>
        <v>-7380</v>
      </c>
      <c r="F106" s="101"/>
      <c r="G106" s="101"/>
      <c r="H106" s="101"/>
      <c r="I106" s="101">
        <f>-3200+300-10</f>
        <v>-2910</v>
      </c>
      <c r="J106" s="101">
        <v>-4470</v>
      </c>
      <c r="K106" s="101"/>
      <c r="L106" s="101"/>
      <c r="M106" s="101"/>
      <c r="N106" s="102"/>
      <c r="O106" s="23"/>
    </row>
    <row r="107" spans="1:15">
      <c r="A107" s="103" t="s">
        <v>206</v>
      </c>
      <c r="B107" s="104"/>
      <c r="C107" s="105"/>
      <c r="D107" s="99" t="s">
        <v>207</v>
      </c>
      <c r="E107" s="100">
        <f t="shared" si="29"/>
        <v>7380</v>
      </c>
      <c r="F107" s="101"/>
      <c r="G107" s="101">
        <f>-G106</f>
        <v>0</v>
      </c>
      <c r="H107" s="101">
        <f t="shared" ref="H107:M107" si="34">-H106</f>
        <v>0</v>
      </c>
      <c r="I107" s="101">
        <f t="shared" si="34"/>
        <v>2910</v>
      </c>
      <c r="J107" s="101">
        <f t="shared" si="34"/>
        <v>4470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208</v>
      </c>
      <c r="C108" s="38"/>
      <c r="D108" s="85" t="s">
        <v>209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210</v>
      </c>
      <c r="B109" s="65"/>
      <c r="C109" s="106"/>
      <c r="D109" s="27" t="s">
        <v>211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212</v>
      </c>
      <c r="B110" s="34"/>
      <c r="C110" s="31"/>
      <c r="D110" s="27" t="s">
        <v>213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214</v>
      </c>
      <c r="C111" s="109"/>
      <c r="D111" s="110" t="s">
        <v>215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216</v>
      </c>
      <c r="C112" s="109"/>
      <c r="D112" s="110" t="s">
        <v>217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218</v>
      </c>
      <c r="C113" s="109"/>
      <c r="D113" s="110" t="s">
        <v>219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220</v>
      </c>
      <c r="C114" s="109"/>
      <c r="D114" s="110" t="s">
        <v>221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222</v>
      </c>
      <c r="B115" s="65"/>
      <c r="C115" s="106"/>
      <c r="D115" s="27" t="s">
        <v>223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201" t="s">
        <v>224</v>
      </c>
      <c r="B116" s="1202"/>
      <c r="C116" s="1202"/>
      <c r="D116" s="27" t="s">
        <v>225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203" t="s">
        <v>226</v>
      </c>
      <c r="C117" s="1203"/>
      <c r="D117" s="110" t="s">
        <v>227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228</v>
      </c>
      <c r="C118" s="109"/>
      <c r="D118" s="110" t="s">
        <v>229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230</v>
      </c>
      <c r="C119" s="109"/>
      <c r="D119" s="110" t="s">
        <v>231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206" t="s">
        <v>232</v>
      </c>
      <c r="C120" s="1207"/>
      <c r="D120" s="112" t="s">
        <v>233</v>
      </c>
      <c r="E120" s="40">
        <f t="shared" si="29"/>
        <v>0</v>
      </c>
      <c r="F120" s="44"/>
      <c r="G120" s="44">
        <f>G371</f>
        <v>0</v>
      </c>
      <c r="H120" s="44">
        <f t="shared" ref="H120:M120" si="39">H371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206" t="s">
        <v>234</v>
      </c>
      <c r="C121" s="1207"/>
      <c r="D121" s="112" t="s">
        <v>235</v>
      </c>
      <c r="E121" s="40">
        <f t="shared" si="29"/>
        <v>0</v>
      </c>
      <c r="F121" s="44"/>
      <c r="G121" s="44">
        <f>G460</f>
        <v>0</v>
      </c>
      <c r="H121" s="44">
        <f t="shared" ref="H121:M121" si="40">H460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208" t="s">
        <v>236</v>
      </c>
      <c r="C122" s="1209"/>
      <c r="D122" s="112" t="s">
        <v>237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238</v>
      </c>
      <c r="C123" s="109"/>
      <c r="D123" s="110" t="s">
        <v>239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240</v>
      </c>
      <c r="B124" s="31"/>
      <c r="C124" s="31"/>
      <c r="D124" s="27" t="s">
        <v>241</v>
      </c>
      <c r="E124" s="22">
        <f t="shared" si="29"/>
        <v>217033.8</v>
      </c>
      <c r="F124" s="28">
        <f t="shared" ref="F124:M124" si="41">F125</f>
        <v>0</v>
      </c>
      <c r="G124" s="28">
        <f t="shared" si="41"/>
        <v>56743</v>
      </c>
      <c r="H124" s="28">
        <f t="shared" si="41"/>
        <v>64399.8</v>
      </c>
      <c r="I124" s="28">
        <f t="shared" si="41"/>
        <v>55502</v>
      </c>
      <c r="J124" s="28">
        <f t="shared" si="41"/>
        <v>40389</v>
      </c>
      <c r="K124" s="28">
        <f t="shared" si="41"/>
        <v>140434</v>
      </c>
      <c r="L124" s="28">
        <f t="shared" si="41"/>
        <v>104263</v>
      </c>
      <c r="M124" s="28">
        <f t="shared" si="41"/>
        <v>48363</v>
      </c>
      <c r="N124" s="23"/>
      <c r="O124" s="23"/>
    </row>
    <row r="125" spans="1:15">
      <c r="A125" s="30" t="s">
        <v>242</v>
      </c>
      <c r="B125" s="31"/>
      <c r="C125" s="47"/>
      <c r="D125" s="27" t="s">
        <v>243</v>
      </c>
      <c r="E125" s="22">
        <f t="shared" si="29"/>
        <v>217033.8</v>
      </c>
      <c r="F125" s="28">
        <f t="shared" ref="F125:M125" si="42">F126+F188</f>
        <v>0</v>
      </c>
      <c r="G125" s="28">
        <f t="shared" si="42"/>
        <v>56743</v>
      </c>
      <c r="H125" s="28">
        <f t="shared" si="42"/>
        <v>64399.8</v>
      </c>
      <c r="I125" s="28">
        <f t="shared" si="42"/>
        <v>55502</v>
      </c>
      <c r="J125" s="28">
        <f t="shared" si="42"/>
        <v>40389</v>
      </c>
      <c r="K125" s="28">
        <f t="shared" si="42"/>
        <v>140434</v>
      </c>
      <c r="L125" s="28">
        <f t="shared" si="42"/>
        <v>104263</v>
      </c>
      <c r="M125" s="28">
        <f t="shared" si="42"/>
        <v>48363</v>
      </c>
      <c r="N125" s="23"/>
      <c r="O125" s="23"/>
    </row>
    <row r="126" spans="1:15">
      <c r="A126" s="30" t="s">
        <v>244</v>
      </c>
      <c r="B126" s="34"/>
      <c r="C126" s="106"/>
      <c r="D126" s="27" t="s">
        <v>245</v>
      </c>
      <c r="E126" s="22">
        <f t="shared" si="29"/>
        <v>190393.8</v>
      </c>
      <c r="F126" s="28">
        <f t="shared" ref="F126:M126" si="43">F127+F169</f>
        <v>0</v>
      </c>
      <c r="G126" s="28">
        <f t="shared" si="43"/>
        <v>55888</v>
      </c>
      <c r="H126" s="28">
        <f t="shared" si="43"/>
        <v>56614.8</v>
      </c>
      <c r="I126" s="28">
        <f t="shared" si="43"/>
        <v>37502</v>
      </c>
      <c r="J126" s="28">
        <f t="shared" si="43"/>
        <v>40389</v>
      </c>
      <c r="K126" s="28">
        <f t="shared" si="43"/>
        <v>140434</v>
      </c>
      <c r="L126" s="28">
        <f t="shared" si="43"/>
        <v>104263</v>
      </c>
      <c r="M126" s="28">
        <f t="shared" si="43"/>
        <v>48363</v>
      </c>
      <c r="N126" s="23"/>
      <c r="O126" s="23"/>
    </row>
    <row r="127" spans="1:15" ht="21.75" customHeight="1">
      <c r="A127" s="1201" t="s">
        <v>246</v>
      </c>
      <c r="B127" s="1202"/>
      <c r="C127" s="1202"/>
      <c r="D127" s="114" t="s">
        <v>247</v>
      </c>
      <c r="E127" s="22">
        <f t="shared" si="29"/>
        <v>166731</v>
      </c>
      <c r="F127" s="28">
        <f>F128+F130+F131+F132+F133+F134+F138+F139+F140+F141+F143+F147+F152+F153+F154</f>
        <v>0</v>
      </c>
      <c r="G127" s="28">
        <f>G134+G143+G148+G153+G156+G157+G158+G159+G160+G154+G161+G162+G166+G138</f>
        <v>47244</v>
      </c>
      <c r="H127" s="28">
        <f t="shared" ref="H127:M127" si="44">H134+H143+H148+H153+H156+H157+H158+H159+H160+H154+H161+H162+H166+H138</f>
        <v>45900</v>
      </c>
      <c r="I127" s="28">
        <f t="shared" si="44"/>
        <v>35112</v>
      </c>
      <c r="J127" s="28">
        <f t="shared" si="44"/>
        <v>38475</v>
      </c>
      <c r="K127" s="28">
        <f t="shared" si="44"/>
        <v>102698</v>
      </c>
      <c r="L127" s="28">
        <f t="shared" si="44"/>
        <v>66527</v>
      </c>
      <c r="M127" s="28">
        <f t="shared" si="44"/>
        <v>10627</v>
      </c>
      <c r="N127" s="23"/>
      <c r="O127" s="23"/>
    </row>
    <row r="128" spans="1:15" ht="15" customHeight="1">
      <c r="A128" s="115"/>
      <c r="B128" s="108" t="s">
        <v>248</v>
      </c>
      <c r="C128" s="109"/>
      <c r="D128" s="110" t="s">
        <v>249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250</v>
      </c>
      <c r="C129" s="109"/>
      <c r="D129" s="110" t="s">
        <v>251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252</v>
      </c>
      <c r="C130" s="109"/>
      <c r="D130" s="110" t="s">
        <v>253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254</v>
      </c>
      <c r="C131" s="109"/>
      <c r="D131" s="110" t="s">
        <v>255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203" t="s">
        <v>256</v>
      </c>
      <c r="C132" s="1203"/>
      <c r="D132" s="110" t="s">
        <v>257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203" t="s">
        <v>258</v>
      </c>
      <c r="C133" s="1203"/>
      <c r="D133" s="110" t="s">
        <v>259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205" t="s">
        <v>260</v>
      </c>
      <c r="C134" s="1205"/>
      <c r="D134" s="27" t="s">
        <v>261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262</v>
      </c>
      <c r="D135" s="118" t="s">
        <v>263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264</v>
      </c>
      <c r="D136" s="118" t="s">
        <v>265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266</v>
      </c>
      <c r="D137" s="118" t="s">
        <v>267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203" t="s">
        <v>268</v>
      </c>
      <c r="C138" s="1203"/>
      <c r="D138" s="110" t="s">
        <v>269</v>
      </c>
      <c r="E138" s="40">
        <f t="shared" si="29"/>
        <v>4000</v>
      </c>
      <c r="F138" s="41"/>
      <c r="G138" s="41">
        <v>0</v>
      </c>
      <c r="H138" s="41">
        <v>2000</v>
      </c>
      <c r="I138" s="41">
        <v>2000</v>
      </c>
      <c r="J138" s="42"/>
      <c r="K138" s="41">
        <v>24597</v>
      </c>
      <c r="L138" s="41">
        <v>16398</v>
      </c>
      <c r="M138" s="42"/>
      <c r="N138" s="23"/>
      <c r="O138" s="23"/>
    </row>
    <row r="139" spans="1:15" ht="12.75" customHeight="1">
      <c r="A139" s="115"/>
      <c r="B139" s="1203" t="s">
        <v>270</v>
      </c>
      <c r="C139" s="1203"/>
      <c r="D139" s="110" t="s">
        <v>271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203" t="s">
        <v>272</v>
      </c>
      <c r="C140" s="1203"/>
      <c r="D140" s="110" t="s">
        <v>273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203" t="s">
        <v>274</v>
      </c>
      <c r="C141" s="1203"/>
      <c r="D141" s="110" t="s">
        <v>275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203" t="s">
        <v>276</v>
      </c>
      <c r="C142" s="1203"/>
      <c r="D142" s="110" t="s">
        <v>277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18" t="s">
        <v>278</v>
      </c>
      <c r="C143" s="1218"/>
      <c r="D143" s="27" t="s">
        <v>279</v>
      </c>
      <c r="E143" s="22">
        <f t="shared" si="29"/>
        <v>10272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3000</v>
      </c>
      <c r="J143" s="28">
        <f t="shared" si="46"/>
        <v>7272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280</v>
      </c>
      <c r="D144" s="118" t="s">
        <v>281</v>
      </c>
      <c r="E144" s="40">
        <f t="shared" si="29"/>
        <v>10272</v>
      </c>
      <c r="F144" s="127"/>
      <c r="G144" s="127">
        <v>0</v>
      </c>
      <c r="H144" s="127"/>
      <c r="I144" s="127">
        <v>3000</v>
      </c>
      <c r="J144" s="42">
        <v>7272</v>
      </c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282</v>
      </c>
      <c r="D145" s="118" t="s">
        <v>283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284</v>
      </c>
      <c r="D146" s="118" t="s">
        <v>285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186" t="s">
        <v>286</v>
      </c>
      <c r="C147" s="1186"/>
      <c r="D147" s="85" t="s">
        <v>287</v>
      </c>
      <c r="E147" s="40">
        <f t="shared" ref="E147:E234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219" t="s">
        <v>288</v>
      </c>
      <c r="C148" s="1219"/>
      <c r="D148" s="129" t="s">
        <v>289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290</v>
      </c>
      <c r="D149" s="118" t="s">
        <v>291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292</v>
      </c>
      <c r="D150" s="118" t="s">
        <v>293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294</v>
      </c>
      <c r="D151" s="118" t="s">
        <v>295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20" t="s">
        <v>296</v>
      </c>
      <c r="C152" s="1220"/>
      <c r="D152" s="85" t="s">
        <v>297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221" t="s">
        <v>298</v>
      </c>
      <c r="C153" s="1221"/>
      <c r="D153" s="85" t="s">
        <v>299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210" t="s">
        <v>300</v>
      </c>
      <c r="C154" s="1222"/>
      <c r="D154" s="85" t="s">
        <v>301</v>
      </c>
      <c r="E154" s="132">
        <f t="shared" si="47"/>
        <v>69</v>
      </c>
      <c r="F154" s="60"/>
      <c r="G154" s="60">
        <f>G155</f>
        <v>69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210" t="s">
        <v>302</v>
      </c>
      <c r="C155" s="1211"/>
      <c r="D155" s="133" t="s">
        <v>303</v>
      </c>
      <c r="E155" s="40">
        <f t="shared" si="47"/>
        <v>69</v>
      </c>
      <c r="F155" s="41"/>
      <c r="G155" s="41">
        <v>69</v>
      </c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212" t="s">
        <v>304</v>
      </c>
      <c r="C156" s="1212"/>
      <c r="D156" s="134" t="s">
        <v>305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212" t="s">
        <v>306</v>
      </c>
      <c r="C157" s="1212"/>
      <c r="D157" s="134" t="s">
        <v>307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213" t="s">
        <v>308</v>
      </c>
      <c r="C158" s="1214"/>
      <c r="D158" s="134" t="s">
        <v>309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215" t="s">
        <v>310</v>
      </c>
      <c r="C159" s="1216"/>
      <c r="D159" s="136" t="s">
        <v>311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215" t="s">
        <v>312</v>
      </c>
      <c r="C160" s="1217"/>
      <c r="D160" s="140" t="s">
        <v>313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314</v>
      </c>
    </row>
    <row r="161" spans="1:15" ht="29.25" customHeight="1">
      <c r="A161" s="131"/>
      <c r="B161" s="1224" t="s">
        <v>315</v>
      </c>
      <c r="C161" s="1225"/>
      <c r="D161" s="141" t="s">
        <v>316</v>
      </c>
      <c r="E161" s="137">
        <f t="shared" si="47"/>
        <v>29391</v>
      </c>
      <c r="F161" s="138"/>
      <c r="G161" s="142">
        <v>0</v>
      </c>
      <c r="H161" s="142">
        <v>12391</v>
      </c>
      <c r="I161" s="142">
        <v>8500</v>
      </c>
      <c r="J161" s="143">
        <v>8500</v>
      </c>
      <c r="K161" s="142">
        <v>51867</v>
      </c>
      <c r="L161" s="142">
        <v>24203</v>
      </c>
      <c r="M161" s="143">
        <v>0</v>
      </c>
      <c r="N161" s="23"/>
      <c r="O161" s="23"/>
    </row>
    <row r="162" spans="1:15" ht="22.5" customHeight="1">
      <c r="A162" s="131"/>
      <c r="B162" s="1385" t="s">
        <v>317</v>
      </c>
      <c r="C162" s="1386"/>
      <c r="D162" s="141" t="s">
        <v>318</v>
      </c>
      <c r="E162" s="137">
        <f t="shared" si="47"/>
        <v>100723</v>
      </c>
      <c r="F162" s="60">
        <f>F163+F164+F165</f>
        <v>0</v>
      </c>
      <c r="G162" s="144">
        <f t="shared" ref="G162:M162" si="50">G163+G164+G165</f>
        <v>46776</v>
      </c>
      <c r="H162" s="144">
        <f t="shared" si="50"/>
        <v>26027</v>
      </c>
      <c r="I162" s="144">
        <f t="shared" si="50"/>
        <v>13978</v>
      </c>
      <c r="J162" s="144">
        <f t="shared" si="50"/>
        <v>13942</v>
      </c>
      <c r="K162" s="144">
        <f t="shared" si="50"/>
        <v>288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25.5" customHeight="1">
      <c r="A163" s="131"/>
      <c r="B163" s="1226" t="s">
        <v>319</v>
      </c>
      <c r="C163" s="1227"/>
      <c r="D163" s="141" t="s">
        <v>320</v>
      </c>
      <c r="E163" s="137">
        <f t="shared" si="47"/>
        <v>84641</v>
      </c>
      <c r="F163" s="138"/>
      <c r="G163" s="142">
        <v>39307</v>
      </c>
      <c r="H163" s="142">
        <v>21871</v>
      </c>
      <c r="I163" s="142">
        <v>11746</v>
      </c>
      <c r="J163" s="143">
        <v>11717</v>
      </c>
      <c r="K163" s="142">
        <v>288</v>
      </c>
      <c r="L163" s="142"/>
      <c r="M163" s="143"/>
      <c r="N163" s="23"/>
      <c r="O163" s="23"/>
    </row>
    <row r="164" spans="1:15" ht="21" customHeight="1">
      <c r="A164" s="131"/>
      <c r="B164" s="1226" t="s">
        <v>321</v>
      </c>
      <c r="C164" s="1228"/>
      <c r="D164" s="141" t="s">
        <v>322</v>
      </c>
      <c r="E164" s="137">
        <f t="shared" si="47"/>
        <v>0</v>
      </c>
      <c r="F164" s="138"/>
      <c r="G164" s="142">
        <v>0</v>
      </c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226" t="s">
        <v>323</v>
      </c>
      <c r="C165" s="1228"/>
      <c r="D165" s="141" t="s">
        <v>324</v>
      </c>
      <c r="E165" s="137">
        <f t="shared" si="47"/>
        <v>16082</v>
      </c>
      <c r="F165" s="138"/>
      <c r="G165" s="142">
        <v>7469</v>
      </c>
      <c r="H165" s="142">
        <v>4156</v>
      </c>
      <c r="I165" s="142">
        <v>2232</v>
      </c>
      <c r="J165" s="143">
        <v>2225</v>
      </c>
      <c r="K165" s="142"/>
      <c r="L165" s="142"/>
      <c r="M165" s="143"/>
      <c r="N165" s="23"/>
      <c r="O165" s="23"/>
    </row>
    <row r="166" spans="1:15" ht="57.75" customHeight="1">
      <c r="A166" s="131"/>
      <c r="B166" s="1229" t="s">
        <v>325</v>
      </c>
      <c r="C166" s="1230"/>
      <c r="D166" s="145" t="s">
        <v>326</v>
      </c>
      <c r="E166" s="137">
        <f t="shared" si="47"/>
        <v>22276</v>
      </c>
      <c r="F166" s="138"/>
      <c r="G166" s="142">
        <f>G167+G168</f>
        <v>399</v>
      </c>
      <c r="H166" s="142">
        <f t="shared" ref="H166:M166" si="51">H167+H168</f>
        <v>5482</v>
      </c>
      <c r="I166" s="142">
        <f t="shared" si="51"/>
        <v>7634</v>
      </c>
      <c r="J166" s="142">
        <f t="shared" si="51"/>
        <v>8761</v>
      </c>
      <c r="K166" s="142">
        <f t="shared" si="51"/>
        <v>25946</v>
      </c>
      <c r="L166" s="142">
        <f t="shared" si="51"/>
        <v>25926</v>
      </c>
      <c r="M166" s="142">
        <f t="shared" si="51"/>
        <v>10627</v>
      </c>
      <c r="N166" s="23"/>
      <c r="O166" s="23"/>
    </row>
    <row r="167" spans="1:15" ht="60" customHeight="1">
      <c r="A167" s="131"/>
      <c r="B167" s="146"/>
      <c r="C167" s="147" t="s">
        <v>327</v>
      </c>
      <c r="D167" s="145" t="s">
        <v>328</v>
      </c>
      <c r="E167" s="137">
        <f t="shared" si="47"/>
        <v>0</v>
      </c>
      <c r="F167" s="138"/>
      <c r="G167" s="142"/>
      <c r="H167" s="142"/>
      <c r="I167" s="142"/>
      <c r="J167" s="143"/>
      <c r="K167" s="142"/>
      <c r="L167" s="142"/>
      <c r="M167" s="143"/>
      <c r="N167" s="23"/>
      <c r="O167" s="23"/>
    </row>
    <row r="168" spans="1:15" ht="50.25" customHeight="1">
      <c r="A168" s="131"/>
      <c r="B168" s="146"/>
      <c r="C168" s="148" t="s">
        <v>329</v>
      </c>
      <c r="D168" s="145" t="s">
        <v>330</v>
      </c>
      <c r="E168" s="137">
        <f t="shared" si="47"/>
        <v>22276</v>
      </c>
      <c r="F168" s="138"/>
      <c r="G168" s="142">
        <v>399</v>
      </c>
      <c r="H168" s="142">
        <v>5482</v>
      </c>
      <c r="I168" s="142">
        <v>7634</v>
      </c>
      <c r="J168" s="143">
        <v>8761</v>
      </c>
      <c r="K168" s="142">
        <v>25946</v>
      </c>
      <c r="L168" s="142">
        <v>25926</v>
      </c>
      <c r="M168" s="143">
        <v>10627</v>
      </c>
      <c r="N168" s="23"/>
      <c r="O168" s="23"/>
    </row>
    <row r="169" spans="1:15" ht="36" customHeight="1">
      <c r="A169" s="1194" t="s">
        <v>331</v>
      </c>
      <c r="B169" s="1223"/>
      <c r="C169" s="1223"/>
      <c r="D169" s="149" t="s">
        <v>332</v>
      </c>
      <c r="E169" s="22">
        <f t="shared" si="47"/>
        <v>23662.799999999999</v>
      </c>
      <c r="F169" s="28">
        <f>F170+F171+F172+F173+F175+F176+F178+F179+F180+F181+F182+F183+F185+F186</f>
        <v>0</v>
      </c>
      <c r="G169" s="28">
        <f>G170+G171+G172+G173+G175+G176+G178+G179+G180+G181+G182+G183+G186+G187+G184</f>
        <v>8644</v>
      </c>
      <c r="H169" s="28">
        <f t="shared" ref="H169:M169" si="52">H170+H171+H172+H173+H175+H176+H178+H179+H180+H181+H182+H183+H186+H187+H184</f>
        <v>10714.8</v>
      </c>
      <c r="I169" s="28">
        <f t="shared" si="52"/>
        <v>2390</v>
      </c>
      <c r="J169" s="28">
        <f t="shared" si="52"/>
        <v>1914</v>
      </c>
      <c r="K169" s="28">
        <f t="shared" si="52"/>
        <v>37736</v>
      </c>
      <c r="L169" s="28">
        <f t="shared" si="52"/>
        <v>37736</v>
      </c>
      <c r="M169" s="28">
        <f t="shared" si="52"/>
        <v>37736</v>
      </c>
      <c r="N169" s="23"/>
      <c r="O169" s="23"/>
    </row>
    <row r="170" spans="1:15" ht="14.25" customHeight="1">
      <c r="A170" s="36"/>
      <c r="B170" s="150" t="s">
        <v>333</v>
      </c>
      <c r="C170" s="38"/>
      <c r="D170" s="85" t="s">
        <v>334</v>
      </c>
      <c r="E170" s="22">
        <f t="shared" si="47"/>
        <v>14531.8</v>
      </c>
      <c r="F170" s="41"/>
      <c r="G170" s="41">
        <v>6570</v>
      </c>
      <c r="H170" s="41">
        <f>7580+6.8</f>
        <v>7586.8</v>
      </c>
      <c r="I170" s="41">
        <f>340+12</f>
        <v>352</v>
      </c>
      <c r="J170" s="42">
        <v>23</v>
      </c>
      <c r="K170" s="41">
        <v>30400</v>
      </c>
      <c r="L170" s="41">
        <v>30400</v>
      </c>
      <c r="M170" s="42">
        <v>30400</v>
      </c>
      <c r="N170" s="23"/>
      <c r="O170" s="23"/>
    </row>
    <row r="171" spans="1:15">
      <c r="A171" s="36"/>
      <c r="B171" s="37" t="s">
        <v>335</v>
      </c>
      <c r="C171" s="38"/>
      <c r="D171" s="85" t="s">
        <v>336</v>
      </c>
      <c r="E171" s="40">
        <f t="shared" si="47"/>
        <v>0</v>
      </c>
      <c r="F171" s="44"/>
      <c r="G171" s="44"/>
      <c r="H171" s="44"/>
      <c r="I171" s="44"/>
      <c r="J171" s="111"/>
      <c r="K171" s="44"/>
      <c r="L171" s="44"/>
      <c r="M171" s="111"/>
      <c r="N171" s="23"/>
      <c r="O171" s="23"/>
    </row>
    <row r="172" spans="1:15" ht="15" customHeight="1">
      <c r="A172" s="36"/>
      <c r="B172" s="37" t="s">
        <v>337</v>
      </c>
      <c r="C172" s="38"/>
      <c r="D172" s="85" t="s">
        <v>338</v>
      </c>
      <c r="E172" s="40">
        <f t="shared" si="47"/>
        <v>0</v>
      </c>
      <c r="F172" s="41"/>
      <c r="G172" s="41"/>
      <c r="H172" s="41"/>
      <c r="I172" s="41"/>
      <c r="J172" s="42"/>
      <c r="K172" s="41"/>
      <c r="L172" s="41"/>
      <c r="M172" s="42"/>
      <c r="N172" s="23"/>
      <c r="O172" s="23"/>
    </row>
    <row r="173" spans="1:15" ht="13.5" customHeight="1">
      <c r="A173" s="36"/>
      <c r="B173" s="37" t="s">
        <v>339</v>
      </c>
      <c r="C173" s="55"/>
      <c r="D173" s="85" t="s">
        <v>340</v>
      </c>
      <c r="E173" s="40">
        <f t="shared" si="47"/>
        <v>0</v>
      </c>
      <c r="F173" s="41"/>
      <c r="G173" s="41"/>
      <c r="H173" s="41"/>
      <c r="I173" s="41"/>
      <c r="J173" s="42"/>
      <c r="K173" s="41"/>
      <c r="L173" s="41"/>
      <c r="M173" s="42"/>
      <c r="N173" s="23"/>
      <c r="O173" s="23"/>
    </row>
    <row r="174" spans="1:15" ht="11.25" customHeight="1">
      <c r="A174" s="36"/>
      <c r="B174" s="37" t="s">
        <v>341</v>
      </c>
      <c r="C174" s="55"/>
      <c r="D174" s="85" t="s">
        <v>342</v>
      </c>
      <c r="E174" s="40">
        <f t="shared" si="47"/>
        <v>0</v>
      </c>
      <c r="F174" s="44"/>
      <c r="G174" s="44"/>
      <c r="H174" s="44"/>
      <c r="I174" s="44"/>
      <c r="J174" s="111"/>
      <c r="K174" s="44"/>
      <c r="L174" s="44"/>
      <c r="M174" s="111"/>
      <c r="N174" s="23"/>
      <c r="O174" s="23"/>
    </row>
    <row r="175" spans="1:15" ht="21" customHeight="1">
      <c r="A175" s="36"/>
      <c r="B175" s="1186" t="s">
        <v>343</v>
      </c>
      <c r="C175" s="1186"/>
      <c r="D175" s="85" t="s">
        <v>344</v>
      </c>
      <c r="E175" s="40">
        <f t="shared" si="47"/>
        <v>0</v>
      </c>
      <c r="F175" s="41"/>
      <c r="G175" s="41"/>
      <c r="H175" s="41"/>
      <c r="I175" s="41"/>
      <c r="J175" s="111"/>
      <c r="K175" s="41"/>
      <c r="L175" s="41"/>
      <c r="M175" s="111"/>
      <c r="N175" s="23"/>
      <c r="O175" s="23"/>
    </row>
    <row r="176" spans="1:15" ht="11.25" customHeight="1">
      <c r="A176" s="36"/>
      <c r="B176" s="37" t="s">
        <v>345</v>
      </c>
      <c r="C176" s="55"/>
      <c r="D176" s="85" t="s">
        <v>346</v>
      </c>
      <c r="E176" s="40">
        <f t="shared" si="47"/>
        <v>7700</v>
      </c>
      <c r="F176" s="41"/>
      <c r="G176" s="41">
        <v>1990</v>
      </c>
      <c r="H176" s="41">
        <v>1949</v>
      </c>
      <c r="I176" s="41">
        <v>1954</v>
      </c>
      <c r="J176" s="151">
        <v>1807</v>
      </c>
      <c r="K176" s="41">
        <v>7000</v>
      </c>
      <c r="L176" s="41">
        <v>7000</v>
      </c>
      <c r="M176" s="151">
        <v>7000</v>
      </c>
      <c r="N176" s="23"/>
      <c r="O176" s="23"/>
    </row>
    <row r="177" spans="1:15" ht="11.25" customHeight="1">
      <c r="A177" s="36"/>
      <c r="B177" s="37" t="s">
        <v>347</v>
      </c>
      <c r="C177" s="55"/>
      <c r="D177" s="85" t="s">
        <v>348</v>
      </c>
      <c r="E177" s="40">
        <f t="shared" si="47"/>
        <v>0</v>
      </c>
      <c r="F177" s="44"/>
      <c r="G177" s="44"/>
      <c r="H177" s="44"/>
      <c r="I177" s="44"/>
      <c r="J177" s="111"/>
      <c r="K177" s="44"/>
      <c r="L177" s="44"/>
      <c r="M177" s="111"/>
      <c r="N177" s="23"/>
      <c r="O177" s="23"/>
    </row>
    <row r="178" spans="1:15" ht="21" customHeight="1">
      <c r="A178" s="36"/>
      <c r="B178" s="1204" t="s">
        <v>349</v>
      </c>
      <c r="C178" s="1204"/>
      <c r="D178" s="85" t="s">
        <v>350</v>
      </c>
      <c r="E178" s="40">
        <f t="shared" si="47"/>
        <v>0</v>
      </c>
      <c r="F178" s="41"/>
      <c r="G178" s="41"/>
      <c r="H178" s="41"/>
      <c r="I178" s="41"/>
      <c r="J178" s="42"/>
      <c r="K178" s="41"/>
      <c r="L178" s="41"/>
      <c r="M178" s="42"/>
      <c r="N178" s="23"/>
      <c r="O178" s="23"/>
    </row>
    <row r="179" spans="1:15" ht="24" customHeight="1">
      <c r="A179" s="36"/>
      <c r="B179" s="1191" t="s">
        <v>351</v>
      </c>
      <c r="C179" s="1191"/>
      <c r="D179" s="85" t="s">
        <v>352</v>
      </c>
      <c r="E179" s="40">
        <f t="shared" si="47"/>
        <v>0</v>
      </c>
      <c r="F179" s="41"/>
      <c r="G179" s="41"/>
      <c r="H179" s="41"/>
      <c r="I179" s="41"/>
      <c r="J179" s="42"/>
      <c r="K179" s="41"/>
      <c r="L179" s="41"/>
      <c r="M179" s="42"/>
      <c r="N179" s="23"/>
      <c r="O179" s="23"/>
    </row>
    <row r="180" spans="1:15" ht="15.75" customHeight="1">
      <c r="A180" s="36"/>
      <c r="B180" s="37" t="s">
        <v>353</v>
      </c>
      <c r="C180" s="55"/>
      <c r="D180" s="85" t="s">
        <v>354</v>
      </c>
      <c r="E180" s="40">
        <f t="shared" si="47"/>
        <v>0</v>
      </c>
      <c r="F180" s="41"/>
      <c r="G180" s="41"/>
      <c r="H180" s="41"/>
      <c r="I180" s="41"/>
      <c r="J180" s="42"/>
      <c r="K180" s="41"/>
      <c r="L180" s="41"/>
      <c r="M180" s="42"/>
      <c r="N180" s="23"/>
      <c r="O180" s="23"/>
    </row>
    <row r="181" spans="1:15" ht="10.5" customHeight="1">
      <c r="A181" s="36"/>
      <c r="B181" s="37" t="s">
        <v>355</v>
      </c>
      <c r="C181" s="55"/>
      <c r="D181" s="85" t="s">
        <v>356</v>
      </c>
      <c r="E181" s="40">
        <f t="shared" si="47"/>
        <v>0</v>
      </c>
      <c r="F181" s="41"/>
      <c r="G181" s="41"/>
      <c r="H181" s="41"/>
      <c r="I181" s="41"/>
      <c r="J181" s="42"/>
      <c r="K181" s="41"/>
      <c r="L181" s="41"/>
      <c r="M181" s="42"/>
      <c r="N181" s="23"/>
      <c r="O181" s="23"/>
    </row>
    <row r="182" spans="1:15" ht="15.75" customHeight="1">
      <c r="A182" s="36"/>
      <c r="B182" s="37" t="s">
        <v>357</v>
      </c>
      <c r="C182" s="55"/>
      <c r="D182" s="85" t="s">
        <v>358</v>
      </c>
      <c r="E182" s="40">
        <f t="shared" si="47"/>
        <v>0</v>
      </c>
      <c r="F182" s="41"/>
      <c r="G182" s="41"/>
      <c r="H182" s="41"/>
      <c r="I182" s="41"/>
      <c r="J182" s="64"/>
      <c r="K182" s="41"/>
      <c r="L182" s="41"/>
      <c r="M182" s="54"/>
      <c r="N182" s="23"/>
      <c r="O182" s="23"/>
    </row>
    <row r="183" spans="1:15" ht="14.25" customHeight="1">
      <c r="A183" s="36"/>
      <c r="B183" s="1189" t="s">
        <v>359</v>
      </c>
      <c r="C183" s="1190"/>
      <c r="D183" s="85" t="s">
        <v>360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29.25" customHeight="1">
      <c r="A184" s="36"/>
      <c r="B184" s="1210" t="s">
        <v>300</v>
      </c>
      <c r="C184" s="1222"/>
      <c r="D184" s="85" t="s">
        <v>301</v>
      </c>
      <c r="E184" s="40">
        <f t="shared" si="47"/>
        <v>0</v>
      </c>
      <c r="F184" s="41"/>
      <c r="G184" s="41">
        <f>G185</f>
        <v>0</v>
      </c>
      <c r="H184" s="41">
        <f t="shared" ref="H184:M184" si="53">H185</f>
        <v>0</v>
      </c>
      <c r="I184" s="41">
        <f t="shared" si="53"/>
        <v>0</v>
      </c>
      <c r="J184" s="41">
        <f t="shared" si="53"/>
        <v>0</v>
      </c>
      <c r="K184" s="41">
        <f t="shared" si="53"/>
        <v>0</v>
      </c>
      <c r="L184" s="41">
        <f t="shared" si="53"/>
        <v>0</v>
      </c>
      <c r="M184" s="41">
        <f t="shared" si="53"/>
        <v>0</v>
      </c>
      <c r="N184" s="23"/>
      <c r="O184" s="23"/>
    </row>
    <row r="185" spans="1:15" ht="25.5" customHeight="1">
      <c r="A185" s="36"/>
      <c r="B185" s="1210" t="s">
        <v>361</v>
      </c>
      <c r="C185" s="1235"/>
      <c r="D185" s="85" t="s">
        <v>362</v>
      </c>
      <c r="E185" s="40">
        <f t="shared" si="47"/>
        <v>0</v>
      </c>
      <c r="F185" s="41"/>
      <c r="G185" s="41">
        <v>0</v>
      </c>
      <c r="H185" s="41"/>
      <c r="I185" s="41"/>
      <c r="J185" s="48">
        <v>0</v>
      </c>
      <c r="K185" s="41">
        <v>0</v>
      </c>
      <c r="L185" s="41">
        <v>0</v>
      </c>
      <c r="M185" s="48">
        <v>0</v>
      </c>
      <c r="N185" s="23"/>
      <c r="O185" s="23"/>
    </row>
    <row r="186" spans="1:15" ht="25.5" customHeight="1">
      <c r="A186" s="36"/>
      <c r="B186" s="1236" t="s">
        <v>363</v>
      </c>
      <c r="C186" s="1237"/>
      <c r="D186" s="85" t="s">
        <v>364</v>
      </c>
      <c r="E186" s="40">
        <f t="shared" si="47"/>
        <v>1431</v>
      </c>
      <c r="F186" s="41"/>
      <c r="G186" s="41">
        <v>84</v>
      </c>
      <c r="H186" s="41">
        <f>84+1095</f>
        <v>1179</v>
      </c>
      <c r="I186" s="41">
        <v>84</v>
      </c>
      <c r="J186" s="48">
        <v>84</v>
      </c>
      <c r="K186" s="41">
        <v>336</v>
      </c>
      <c r="L186" s="41">
        <v>336</v>
      </c>
      <c r="M186" s="48">
        <v>336</v>
      </c>
      <c r="N186" s="23"/>
      <c r="O186" s="23"/>
    </row>
    <row r="187" spans="1:15" ht="17.25" customHeight="1">
      <c r="A187" s="36"/>
      <c r="B187" s="1238" t="s">
        <v>365</v>
      </c>
      <c r="C187" s="1239"/>
      <c r="D187" s="85" t="s">
        <v>366</v>
      </c>
      <c r="E187" s="40">
        <f t="shared" si="47"/>
        <v>0</v>
      </c>
      <c r="F187" s="41"/>
      <c r="G187" s="41"/>
      <c r="H187" s="41"/>
      <c r="I187" s="41"/>
      <c r="J187" s="48"/>
      <c r="K187" s="41"/>
      <c r="L187" s="41"/>
      <c r="M187" s="48"/>
      <c r="N187" s="23"/>
      <c r="O187" s="23"/>
    </row>
    <row r="188" spans="1:15" ht="15.75" customHeight="1">
      <c r="A188" s="30" t="s">
        <v>367</v>
      </c>
      <c r="B188" s="152"/>
      <c r="C188" s="153"/>
      <c r="D188" s="99" t="s">
        <v>368</v>
      </c>
      <c r="E188" s="154">
        <f t="shared" si="47"/>
        <v>26640</v>
      </c>
      <c r="F188" s="155">
        <f t="shared" ref="F188" si="54">F189+F190+F191</f>
        <v>0</v>
      </c>
      <c r="G188" s="155">
        <f>G189+G190+G191+G192+G194+G193</f>
        <v>855</v>
      </c>
      <c r="H188" s="155">
        <f t="shared" ref="H188:M188" si="55">H189+H190+H191+H192+H194+H193</f>
        <v>7785</v>
      </c>
      <c r="I188" s="155">
        <f t="shared" si="55"/>
        <v>18000</v>
      </c>
      <c r="J188" s="155">
        <f t="shared" si="55"/>
        <v>0</v>
      </c>
      <c r="K188" s="155">
        <f t="shared" si="55"/>
        <v>0</v>
      </c>
      <c r="L188" s="155">
        <f t="shared" si="55"/>
        <v>0</v>
      </c>
      <c r="M188" s="155">
        <f t="shared" si="55"/>
        <v>0</v>
      </c>
      <c r="N188" s="23"/>
      <c r="O188" s="23"/>
    </row>
    <row r="189" spans="1:15" ht="20.25" customHeight="1">
      <c r="A189" s="36"/>
      <c r="B189" s="37" t="s">
        <v>369</v>
      </c>
      <c r="C189" s="38"/>
      <c r="D189" s="85" t="s">
        <v>370</v>
      </c>
      <c r="E189" s="22">
        <f t="shared" si="47"/>
        <v>0</v>
      </c>
      <c r="F189" s="41"/>
      <c r="G189" s="41"/>
      <c r="H189" s="41"/>
      <c r="I189" s="41"/>
      <c r="J189" s="42"/>
      <c r="K189" s="41"/>
      <c r="L189" s="41"/>
      <c r="M189" s="42"/>
      <c r="N189" s="23"/>
      <c r="O189" s="23"/>
    </row>
    <row r="190" spans="1:15" ht="33" customHeight="1">
      <c r="A190" s="156"/>
      <c r="B190" s="1186" t="s">
        <v>371</v>
      </c>
      <c r="C190" s="1186"/>
      <c r="D190" s="85" t="s">
        <v>372</v>
      </c>
      <c r="E190" s="40">
        <f t="shared" si="47"/>
        <v>0</v>
      </c>
      <c r="F190" s="41"/>
      <c r="G190" s="41"/>
      <c r="H190" s="41"/>
      <c r="I190" s="41"/>
      <c r="J190" s="42"/>
      <c r="K190" s="41"/>
      <c r="L190" s="41"/>
      <c r="M190" s="42"/>
      <c r="N190" s="23"/>
      <c r="O190" s="23"/>
    </row>
    <row r="191" spans="1:15" ht="26.25" customHeight="1">
      <c r="A191" s="156"/>
      <c r="B191" s="1186" t="s">
        <v>373</v>
      </c>
      <c r="C191" s="1186"/>
      <c r="D191" s="85" t="s">
        <v>374</v>
      </c>
      <c r="E191" s="40">
        <f t="shared" si="47"/>
        <v>0</v>
      </c>
      <c r="F191" s="41"/>
      <c r="G191" s="41"/>
      <c r="H191" s="41"/>
      <c r="I191" s="41"/>
      <c r="J191" s="42"/>
      <c r="K191" s="41"/>
      <c r="L191" s="41"/>
      <c r="M191" s="42"/>
      <c r="N191" s="23"/>
      <c r="O191" s="23"/>
    </row>
    <row r="192" spans="1:15" ht="26.25" customHeight="1">
      <c r="A192" s="156"/>
      <c r="B192" s="1186" t="s">
        <v>375</v>
      </c>
      <c r="C192" s="1186"/>
      <c r="D192" s="85" t="s">
        <v>376</v>
      </c>
      <c r="E192" s="40">
        <f t="shared" si="47"/>
        <v>0</v>
      </c>
      <c r="F192" s="44"/>
      <c r="G192" s="44"/>
      <c r="H192" s="44"/>
      <c r="I192" s="44"/>
      <c r="J192" s="111"/>
      <c r="K192" s="44"/>
      <c r="L192" s="44"/>
      <c r="M192" s="111"/>
      <c r="N192" s="23"/>
      <c r="O192" s="23"/>
    </row>
    <row r="193" spans="1:15" ht="26.25" customHeight="1">
      <c r="A193" s="156"/>
      <c r="B193" s="1231" t="s">
        <v>377</v>
      </c>
      <c r="C193" s="1232"/>
      <c r="D193" s="145" t="s">
        <v>378</v>
      </c>
      <c r="E193" s="471">
        <f t="shared" si="47"/>
        <v>25000</v>
      </c>
      <c r="F193" s="44"/>
      <c r="G193" s="63">
        <v>0</v>
      </c>
      <c r="H193" s="63">
        <v>7000</v>
      </c>
      <c r="I193" s="63">
        <f>9000+9000</f>
        <v>18000</v>
      </c>
      <c r="J193" s="158">
        <f>9000-9000</f>
        <v>0</v>
      </c>
      <c r="K193" s="44"/>
      <c r="L193" s="44"/>
      <c r="M193" s="157"/>
      <c r="N193" s="23"/>
      <c r="O193" s="23"/>
    </row>
    <row r="194" spans="1:15" ht="15.75" customHeight="1">
      <c r="A194" s="156"/>
      <c r="B194" s="1385" t="s">
        <v>379</v>
      </c>
      <c r="C194" s="1386"/>
      <c r="D194" s="141" t="s">
        <v>380</v>
      </c>
      <c r="E194" s="40">
        <f>G194+H194+I194+J194</f>
        <v>1640</v>
      </c>
      <c r="F194" s="44"/>
      <c r="G194" s="63">
        <f>G195+G196+G197</f>
        <v>855</v>
      </c>
      <c r="H194" s="63">
        <f>H195+H196+H197</f>
        <v>785</v>
      </c>
      <c r="I194" s="63">
        <f t="shared" ref="I194:M194" si="56">I195+I196+I197</f>
        <v>0</v>
      </c>
      <c r="J194" s="63">
        <f t="shared" si="56"/>
        <v>0</v>
      </c>
      <c r="K194" s="44">
        <f t="shared" si="56"/>
        <v>0</v>
      </c>
      <c r="L194" s="44">
        <f t="shared" si="56"/>
        <v>0</v>
      </c>
      <c r="M194" s="44">
        <f t="shared" si="56"/>
        <v>0</v>
      </c>
      <c r="N194" s="23"/>
      <c r="O194" s="23"/>
    </row>
    <row r="195" spans="1:15" ht="13.5" customHeight="1">
      <c r="A195" s="156"/>
      <c r="B195" s="1226" t="s">
        <v>319</v>
      </c>
      <c r="C195" s="1227"/>
      <c r="D195" s="141" t="s">
        <v>381</v>
      </c>
      <c r="E195" s="40">
        <f t="shared" ref="E195:E197" si="57">G195+H195+I195+J195</f>
        <v>1378</v>
      </c>
      <c r="F195" s="44"/>
      <c r="G195" s="63">
        <v>718</v>
      </c>
      <c r="H195" s="63">
        <v>660</v>
      </c>
      <c r="I195" s="63"/>
      <c r="J195" s="158"/>
      <c r="K195" s="63"/>
      <c r="L195" s="44"/>
      <c r="M195" s="157"/>
      <c r="N195" s="23"/>
      <c r="O195" s="23"/>
    </row>
    <row r="196" spans="1:15" ht="15" customHeight="1">
      <c r="A196" s="156"/>
      <c r="B196" s="1226" t="s">
        <v>321</v>
      </c>
      <c r="C196" s="1228"/>
      <c r="D196" s="141" t="s">
        <v>382</v>
      </c>
      <c r="E196" s="40">
        <f t="shared" si="57"/>
        <v>0</v>
      </c>
      <c r="F196" s="44"/>
      <c r="G196" s="63"/>
      <c r="H196" s="63"/>
      <c r="I196" s="63"/>
      <c r="J196" s="158"/>
      <c r="K196" s="63"/>
      <c r="L196" s="44"/>
      <c r="M196" s="157"/>
      <c r="N196" s="23"/>
      <c r="O196" s="23"/>
    </row>
    <row r="197" spans="1:15" ht="15.75" customHeight="1">
      <c r="A197" s="156"/>
      <c r="B197" s="1226" t="s">
        <v>323</v>
      </c>
      <c r="C197" s="1228"/>
      <c r="D197" s="141" t="s">
        <v>383</v>
      </c>
      <c r="E197" s="40">
        <f t="shared" si="57"/>
        <v>262</v>
      </c>
      <c r="F197" s="44"/>
      <c r="G197" s="63">
        <v>137</v>
      </c>
      <c r="H197" s="63">
        <v>125</v>
      </c>
      <c r="I197" s="63"/>
      <c r="J197" s="158"/>
      <c r="K197" s="63"/>
      <c r="L197" s="44"/>
      <c r="M197" s="157"/>
      <c r="N197" s="23"/>
      <c r="O197" s="23"/>
    </row>
    <row r="198" spans="1:15" ht="26.25" customHeight="1">
      <c r="A198" s="1233" t="s">
        <v>384</v>
      </c>
      <c r="B198" s="1234"/>
      <c r="C198" s="1234"/>
      <c r="D198" s="114" t="s">
        <v>385</v>
      </c>
      <c r="E198" s="22">
        <f t="shared" si="47"/>
        <v>145651</v>
      </c>
      <c r="F198" s="28">
        <f t="shared" ref="F198" si="58">F199+F203+F207+F211+F215+F219+F223+F227+F231+F235+F239</f>
        <v>0</v>
      </c>
      <c r="G198" s="28">
        <f>G199+G203+G207+G211+G215+G219+G223+G227+G231+G235+G239+G244</f>
        <v>2611</v>
      </c>
      <c r="H198" s="28">
        <f t="shared" ref="H198:M198" si="59">H199+H203+H207+H211+H215+H219+H223+H227+H231+H235+H239+H244</f>
        <v>35840</v>
      </c>
      <c r="I198" s="28">
        <f t="shared" si="59"/>
        <v>49910</v>
      </c>
      <c r="J198" s="28">
        <f t="shared" si="59"/>
        <v>57290</v>
      </c>
      <c r="K198" s="28">
        <f t="shared" si="59"/>
        <v>169643</v>
      </c>
      <c r="L198" s="28">
        <f t="shared" si="59"/>
        <v>169514</v>
      </c>
      <c r="M198" s="28">
        <f t="shared" si="59"/>
        <v>69483</v>
      </c>
      <c r="N198" s="23"/>
      <c r="O198" s="23"/>
    </row>
    <row r="199" spans="1:15" ht="22.5" customHeight="1">
      <c r="A199" s="159"/>
      <c r="B199" s="1218" t="s">
        <v>386</v>
      </c>
      <c r="C199" s="1218"/>
      <c r="D199" s="27" t="s">
        <v>387</v>
      </c>
      <c r="E199" s="22">
        <f t="shared" si="47"/>
        <v>0</v>
      </c>
      <c r="F199" s="28">
        <f t="shared" ref="F199:M199" si="60">F200+F201+F202</f>
        <v>0</v>
      </c>
      <c r="G199" s="28">
        <f t="shared" si="60"/>
        <v>0</v>
      </c>
      <c r="H199" s="28">
        <f t="shared" si="60"/>
        <v>0</v>
      </c>
      <c r="I199" s="28">
        <f t="shared" si="60"/>
        <v>0</v>
      </c>
      <c r="J199" s="28">
        <f t="shared" si="60"/>
        <v>0</v>
      </c>
      <c r="K199" s="28">
        <f t="shared" si="60"/>
        <v>0</v>
      </c>
      <c r="L199" s="28">
        <f t="shared" si="60"/>
        <v>0</v>
      </c>
      <c r="M199" s="28">
        <f t="shared" si="60"/>
        <v>0</v>
      </c>
      <c r="N199" s="23"/>
      <c r="O199" s="23"/>
    </row>
    <row r="200" spans="1:15" ht="12.75" customHeight="1">
      <c r="A200" s="156"/>
      <c r="B200" s="160"/>
      <c r="C200" s="161" t="s">
        <v>388</v>
      </c>
      <c r="D200" s="85" t="s">
        <v>389</v>
      </c>
      <c r="E200" s="40">
        <f t="shared" si="47"/>
        <v>0</v>
      </c>
      <c r="F200" s="44"/>
      <c r="G200" s="63"/>
      <c r="H200" s="63"/>
      <c r="I200" s="63"/>
      <c r="J200" s="42"/>
      <c r="K200" s="44"/>
      <c r="L200" s="44"/>
      <c r="M200" s="42"/>
      <c r="N200" s="23"/>
      <c r="O200" s="23"/>
    </row>
    <row r="201" spans="1:15" ht="12" customHeight="1">
      <c r="A201" s="156"/>
      <c r="B201" s="160"/>
      <c r="C201" s="161" t="s">
        <v>390</v>
      </c>
      <c r="D201" s="85" t="s">
        <v>391</v>
      </c>
      <c r="E201" s="40">
        <f t="shared" si="47"/>
        <v>0</v>
      </c>
      <c r="F201" s="44"/>
      <c r="G201" s="63"/>
      <c r="H201" s="63"/>
      <c r="I201" s="63">
        <v>0</v>
      </c>
      <c r="J201" s="151">
        <v>0</v>
      </c>
      <c r="K201" s="63">
        <v>0</v>
      </c>
      <c r="L201" s="63">
        <v>0</v>
      </c>
      <c r="M201" s="151">
        <v>0</v>
      </c>
      <c r="N201" s="23"/>
      <c r="O201" s="23"/>
    </row>
    <row r="202" spans="1:15" ht="12" customHeight="1">
      <c r="A202" s="156"/>
      <c r="B202" s="160"/>
      <c r="C202" s="161" t="s">
        <v>392</v>
      </c>
      <c r="D202" s="85" t="s">
        <v>393</v>
      </c>
      <c r="E202" s="40">
        <f t="shared" si="47"/>
        <v>0</v>
      </c>
      <c r="F202" s="44"/>
      <c r="G202" s="63">
        <v>0</v>
      </c>
      <c r="H202" s="63">
        <v>0</v>
      </c>
      <c r="I202" s="63">
        <v>0</v>
      </c>
      <c r="J202" s="42">
        <v>0</v>
      </c>
      <c r="K202" s="44">
        <v>0</v>
      </c>
      <c r="L202" s="44">
        <v>0</v>
      </c>
      <c r="M202" s="42">
        <v>0</v>
      </c>
      <c r="N202" s="23"/>
      <c r="O202" s="23"/>
    </row>
    <row r="203" spans="1:15" ht="15.75" customHeight="1">
      <c r="A203" s="159"/>
      <c r="B203" s="1218" t="s">
        <v>394</v>
      </c>
      <c r="C203" s="1218"/>
      <c r="D203" s="27" t="s">
        <v>395</v>
      </c>
      <c r="E203" s="22">
        <f t="shared" si="47"/>
        <v>0</v>
      </c>
      <c r="F203" s="28">
        <f t="shared" ref="F203:M203" si="61">F204+F205+F206</f>
        <v>0</v>
      </c>
      <c r="G203" s="155">
        <f t="shared" si="61"/>
        <v>0</v>
      </c>
      <c r="H203" s="155">
        <f t="shared" si="61"/>
        <v>0</v>
      </c>
      <c r="I203" s="155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0.5" customHeight="1">
      <c r="A204" s="156"/>
      <c r="B204" s="160"/>
      <c r="C204" s="161" t="s">
        <v>388</v>
      </c>
      <c r="D204" s="85" t="s">
        <v>396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390</v>
      </c>
      <c r="D205" s="85" t="s">
        <v>397</v>
      </c>
      <c r="E205" s="40">
        <f t="shared" si="47"/>
        <v>0</v>
      </c>
      <c r="F205" s="44"/>
      <c r="G205" s="63">
        <v>0</v>
      </c>
      <c r="H205" s="63">
        <v>0</v>
      </c>
      <c r="I205" s="63">
        <v>0</v>
      </c>
      <c r="J205" s="42">
        <v>0</v>
      </c>
      <c r="K205" s="44">
        <v>0</v>
      </c>
      <c r="L205" s="44">
        <v>0</v>
      </c>
      <c r="M205" s="42">
        <v>0</v>
      </c>
      <c r="N205" s="23"/>
      <c r="O205" s="23"/>
    </row>
    <row r="206" spans="1:15" ht="9.75" customHeight="1">
      <c r="A206" s="156"/>
      <c r="B206" s="160"/>
      <c r="C206" s="161" t="s">
        <v>392</v>
      </c>
      <c r="D206" s="85" t="s">
        <v>398</v>
      </c>
      <c r="E206" s="40">
        <f t="shared" si="47"/>
        <v>0</v>
      </c>
      <c r="F206" s="44"/>
      <c r="G206" s="44"/>
      <c r="H206" s="44"/>
      <c r="I206" s="44"/>
      <c r="J206" s="42"/>
      <c r="K206" s="44"/>
      <c r="L206" s="44"/>
      <c r="M206" s="42"/>
      <c r="N206" s="23"/>
      <c r="O206" s="23"/>
    </row>
    <row r="207" spans="1:15" ht="15.75" customHeight="1">
      <c r="A207" s="159"/>
      <c r="B207" s="1218" t="s">
        <v>399</v>
      </c>
      <c r="C207" s="1218"/>
      <c r="D207" s="27" t="s">
        <v>400</v>
      </c>
      <c r="E207" s="22">
        <f t="shared" si="47"/>
        <v>0</v>
      </c>
      <c r="F207" s="28">
        <f t="shared" ref="F207:M207" si="62">F208+F209+F210</f>
        <v>0</v>
      </c>
      <c r="G207" s="28">
        <f t="shared" si="62"/>
        <v>0</v>
      </c>
      <c r="H207" s="28">
        <f t="shared" si="62"/>
        <v>0</v>
      </c>
      <c r="I207" s="28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9" customHeight="1">
      <c r="A208" s="156"/>
      <c r="B208" s="160"/>
      <c r="C208" s="161" t="s">
        <v>388</v>
      </c>
      <c r="D208" s="85" t="s">
        <v>401</v>
      </c>
      <c r="E208" s="40">
        <f t="shared" si="47"/>
        <v>0</v>
      </c>
      <c r="F208" s="44"/>
      <c r="G208" s="44"/>
      <c r="H208" s="44"/>
      <c r="I208" s="44"/>
      <c r="J208" s="42"/>
      <c r="K208" s="44"/>
      <c r="L208" s="44"/>
      <c r="M208" s="42"/>
      <c r="N208" s="23"/>
      <c r="O208" s="23"/>
    </row>
    <row r="209" spans="1:15" ht="10.5" customHeight="1">
      <c r="A209" s="156"/>
      <c r="B209" s="160"/>
      <c r="C209" s="161" t="s">
        <v>390</v>
      </c>
      <c r="D209" s="85" t="s">
        <v>402</v>
      </c>
      <c r="E209" s="40">
        <f t="shared" si="47"/>
        <v>0</v>
      </c>
      <c r="F209" s="44"/>
      <c r="G209" s="44"/>
      <c r="H209" s="44"/>
      <c r="I209" s="44"/>
      <c r="J209" s="42"/>
      <c r="K209" s="44"/>
      <c r="L209" s="44"/>
      <c r="M209" s="42"/>
      <c r="N209" s="23"/>
      <c r="O209" s="23"/>
    </row>
    <row r="210" spans="1:15" ht="10.5" customHeight="1">
      <c r="A210" s="156"/>
      <c r="B210" s="160"/>
      <c r="C210" s="161" t="s">
        <v>392</v>
      </c>
      <c r="D210" s="85" t="s">
        <v>403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24" customHeight="1">
      <c r="A211" s="159"/>
      <c r="B211" s="1218" t="s">
        <v>404</v>
      </c>
      <c r="C211" s="1218"/>
      <c r="D211" s="27" t="s">
        <v>405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11.25" customHeight="1">
      <c r="A212" s="156"/>
      <c r="B212" s="160"/>
      <c r="C212" s="161" t="s">
        <v>388</v>
      </c>
      <c r="D212" s="85" t="s">
        <v>406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2.75" customHeight="1">
      <c r="A213" s="156"/>
      <c r="B213" s="160"/>
      <c r="C213" s="161" t="s">
        <v>390</v>
      </c>
      <c r="D213" s="85" t="s">
        <v>407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2.75" customHeight="1">
      <c r="A214" s="156"/>
      <c r="B214" s="160"/>
      <c r="C214" s="161" t="s">
        <v>392</v>
      </c>
      <c r="D214" s="85" t="s">
        <v>408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12.75" customHeight="1">
      <c r="A215" s="159"/>
      <c r="B215" s="1218" t="s">
        <v>409</v>
      </c>
      <c r="C215" s="1218"/>
      <c r="D215" s="27" t="s">
        <v>410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2.75" customHeight="1">
      <c r="A216" s="156"/>
      <c r="B216" s="160"/>
      <c r="C216" s="161" t="s">
        <v>388</v>
      </c>
      <c r="D216" s="85" t="s">
        <v>411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390</v>
      </c>
      <c r="D217" s="85" t="s">
        <v>412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1.25" customHeight="1">
      <c r="A218" s="156"/>
      <c r="B218" s="160"/>
      <c r="C218" s="161" t="s">
        <v>392</v>
      </c>
      <c r="D218" s="85" t="s">
        <v>413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1.25" customHeight="1">
      <c r="A219" s="159"/>
      <c r="B219" s="1218" t="s">
        <v>414</v>
      </c>
      <c r="C219" s="1218"/>
      <c r="D219" s="27" t="s">
        <v>415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>
      <c r="A220" s="156"/>
      <c r="B220" s="160"/>
      <c r="C220" s="162" t="s">
        <v>388</v>
      </c>
      <c r="D220" s="85" t="s">
        <v>416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2" t="s">
        <v>390</v>
      </c>
      <c r="D221" s="85" t="s">
        <v>417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>
      <c r="A222" s="156"/>
      <c r="B222" s="160"/>
      <c r="C222" s="162" t="s">
        <v>392</v>
      </c>
      <c r="D222" s="85" t="s">
        <v>418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>
      <c r="A223" s="159"/>
      <c r="B223" s="1240" t="s">
        <v>419</v>
      </c>
      <c r="C223" s="1240"/>
      <c r="D223" s="27" t="s">
        <v>420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1" t="s">
        <v>388</v>
      </c>
      <c r="D224" s="85" t="s">
        <v>421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1" t="s">
        <v>390</v>
      </c>
      <c r="D225" s="85" t="s">
        <v>422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 ht="12.75" customHeight="1">
      <c r="A226" s="156"/>
      <c r="B226" s="160"/>
      <c r="C226" s="161" t="s">
        <v>392</v>
      </c>
      <c r="D226" s="85" t="s">
        <v>423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 ht="25.5" customHeight="1">
      <c r="A227" s="159"/>
      <c r="B227" s="1218" t="s">
        <v>424</v>
      </c>
      <c r="C227" s="1218"/>
      <c r="D227" s="27" t="s">
        <v>425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 ht="12.75" customHeight="1">
      <c r="A228" s="156"/>
      <c r="B228" s="160"/>
      <c r="C228" s="161" t="s">
        <v>388</v>
      </c>
      <c r="D228" s="85" t="s">
        <v>426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390</v>
      </c>
      <c r="D229" s="85" t="s">
        <v>427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" customHeight="1">
      <c r="A230" s="156"/>
      <c r="B230" s="160"/>
      <c r="C230" s="161" t="s">
        <v>392</v>
      </c>
      <c r="D230" s="85" t="s">
        <v>428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>
      <c r="A231" s="159"/>
      <c r="B231" s="1218" t="s">
        <v>429</v>
      </c>
      <c r="C231" s="1218"/>
      <c r="D231" s="27" t="s">
        <v>430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388</v>
      </c>
      <c r="D232" s="85" t="s">
        <v>431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390</v>
      </c>
      <c r="D233" s="85" t="s">
        <v>432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.75" customHeight="1">
      <c r="A234" s="156"/>
      <c r="B234" s="160"/>
      <c r="C234" s="161" t="s">
        <v>392</v>
      </c>
      <c r="D234" s="85" t="s">
        <v>433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 ht="12.75" customHeight="1">
      <c r="A235" s="159"/>
      <c r="B235" s="1218" t="s">
        <v>434</v>
      </c>
      <c r="C235" s="1218"/>
      <c r="D235" s="27" t="s">
        <v>435</v>
      </c>
      <c r="E235" s="22">
        <f t="shared" ref="E235:E259" si="69">G235+H235+I235+J235</f>
        <v>0</v>
      </c>
      <c r="F235" s="28">
        <f t="shared" ref="F235:M235" si="70">F236+F237+F238</f>
        <v>0</v>
      </c>
      <c r="G235" s="28">
        <f t="shared" si="70"/>
        <v>0</v>
      </c>
      <c r="H235" s="28">
        <f t="shared" si="70"/>
        <v>0</v>
      </c>
      <c r="I235" s="28">
        <f t="shared" si="70"/>
        <v>0</v>
      </c>
      <c r="J235" s="28">
        <f t="shared" si="70"/>
        <v>0</v>
      </c>
      <c r="K235" s="28">
        <f t="shared" si="70"/>
        <v>0</v>
      </c>
      <c r="L235" s="28">
        <f t="shared" si="70"/>
        <v>0</v>
      </c>
      <c r="M235" s="28">
        <f t="shared" si="70"/>
        <v>0</v>
      </c>
      <c r="N235" s="23"/>
      <c r="O235" s="23"/>
    </row>
    <row r="236" spans="1:15" ht="12.75" customHeight="1">
      <c r="A236" s="156"/>
      <c r="B236" s="160"/>
      <c r="C236" s="161" t="s">
        <v>388</v>
      </c>
      <c r="D236" s="85" t="s">
        <v>436</v>
      </c>
      <c r="E236" s="40">
        <f t="shared" si="69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>
      <c r="A237" s="156"/>
      <c r="B237" s="160"/>
      <c r="C237" s="161" t="s">
        <v>390</v>
      </c>
      <c r="D237" s="85" t="s">
        <v>437</v>
      </c>
      <c r="E237" s="40">
        <f t="shared" si="69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0.5" customHeight="1">
      <c r="A238" s="156"/>
      <c r="B238" s="160"/>
      <c r="C238" s="161" t="s">
        <v>392</v>
      </c>
      <c r="D238" s="85" t="s">
        <v>438</v>
      </c>
      <c r="E238" s="40">
        <f t="shared" si="69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24.75" customHeight="1">
      <c r="A239" s="159"/>
      <c r="B239" s="1218" t="s">
        <v>439</v>
      </c>
      <c r="C239" s="1218"/>
      <c r="D239" s="27" t="s">
        <v>440</v>
      </c>
      <c r="E239" s="22">
        <f t="shared" si="69"/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388</v>
      </c>
      <c r="D240" s="85" t="s">
        <v>441</v>
      </c>
      <c r="E240" s="40">
        <f t="shared" si="69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390</v>
      </c>
      <c r="D241" s="85" t="s">
        <v>442</v>
      </c>
      <c r="E241" s="40">
        <f t="shared" si="69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2" customHeight="1">
      <c r="A242" s="156"/>
      <c r="B242" s="160"/>
      <c r="C242" s="161" t="s">
        <v>392</v>
      </c>
      <c r="D242" s="85" t="s">
        <v>443</v>
      </c>
      <c r="E242" s="40">
        <f t="shared" si="69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15" customHeight="1">
      <c r="A243" s="156"/>
      <c r="B243" s="160"/>
      <c r="C243" s="162"/>
      <c r="D243" s="85"/>
      <c r="E243" s="40">
        <f t="shared" si="69"/>
        <v>0</v>
      </c>
      <c r="F243" s="41"/>
      <c r="G243" s="41"/>
      <c r="H243" s="41"/>
      <c r="I243" s="41"/>
      <c r="J243" s="41"/>
      <c r="K243" s="41"/>
      <c r="L243" s="41"/>
      <c r="M243" s="41"/>
      <c r="N243" s="23"/>
      <c r="O243" s="23"/>
    </row>
    <row r="244" spans="1:15">
      <c r="A244" s="163"/>
      <c r="B244" s="1241" t="s">
        <v>444</v>
      </c>
      <c r="C244" s="1242"/>
      <c r="D244" s="164" t="s">
        <v>445</v>
      </c>
      <c r="E244" s="40">
        <f t="shared" si="69"/>
        <v>145651</v>
      </c>
      <c r="F244" s="165"/>
      <c r="G244" s="165">
        <f>G245+G246+G247</f>
        <v>2611</v>
      </c>
      <c r="H244" s="165">
        <f t="shared" ref="H244:M244" si="72">H245+H246+H247</f>
        <v>35840</v>
      </c>
      <c r="I244" s="165">
        <f t="shared" si="72"/>
        <v>49910</v>
      </c>
      <c r="J244" s="165">
        <f t="shared" si="72"/>
        <v>57290</v>
      </c>
      <c r="K244" s="165">
        <f t="shared" si="72"/>
        <v>169643</v>
      </c>
      <c r="L244" s="165">
        <f t="shared" si="72"/>
        <v>169514</v>
      </c>
      <c r="M244" s="165">
        <f t="shared" si="72"/>
        <v>69483</v>
      </c>
      <c r="N244" s="23"/>
      <c r="O244" s="23"/>
    </row>
    <row r="245" spans="1:15">
      <c r="A245" s="166"/>
      <c r="B245" s="167"/>
      <c r="C245" s="168" t="s">
        <v>388</v>
      </c>
      <c r="D245" s="169" t="s">
        <v>446</v>
      </c>
      <c r="E245" s="40">
        <f t="shared" si="69"/>
        <v>5037</v>
      </c>
      <c r="F245" s="68"/>
      <c r="G245" s="68">
        <v>61</v>
      </c>
      <c r="H245" s="68">
        <v>49</v>
      </c>
      <c r="I245" s="68">
        <v>49</v>
      </c>
      <c r="J245" s="68">
        <v>4878</v>
      </c>
      <c r="K245" s="68">
        <v>129</v>
      </c>
      <c r="L245" s="68"/>
      <c r="M245" s="68"/>
      <c r="N245" s="23"/>
      <c r="O245" s="23"/>
    </row>
    <row r="246" spans="1:15">
      <c r="A246" s="166"/>
      <c r="B246" s="167"/>
      <c r="C246" s="168" t="s">
        <v>390</v>
      </c>
      <c r="D246" s="169" t="s">
        <v>447</v>
      </c>
      <c r="E246" s="40">
        <f t="shared" si="69"/>
        <v>0</v>
      </c>
      <c r="F246" s="68"/>
      <c r="G246" s="68"/>
      <c r="H246" s="68"/>
      <c r="I246" s="68"/>
      <c r="J246" s="68"/>
      <c r="K246" s="68"/>
      <c r="L246" s="68"/>
      <c r="M246" s="68"/>
      <c r="N246" s="23"/>
      <c r="O246" s="23"/>
    </row>
    <row r="247" spans="1:15">
      <c r="A247" s="166"/>
      <c r="B247" s="167"/>
      <c r="C247" s="168" t="s">
        <v>448</v>
      </c>
      <c r="D247" s="169" t="s">
        <v>449</v>
      </c>
      <c r="E247" s="40">
        <f t="shared" si="69"/>
        <v>140614</v>
      </c>
      <c r="F247" s="68"/>
      <c r="G247" s="68">
        <v>2550</v>
      </c>
      <c r="H247" s="68">
        <v>35791</v>
      </c>
      <c r="I247" s="68">
        <v>49861</v>
      </c>
      <c r="J247" s="68">
        <v>52412</v>
      </c>
      <c r="K247" s="68">
        <v>169514</v>
      </c>
      <c r="L247" s="68">
        <v>169514</v>
      </c>
      <c r="M247" s="68">
        <v>69483</v>
      </c>
      <c r="N247" s="23"/>
      <c r="O247" s="23"/>
    </row>
    <row r="248" spans="1:15">
      <c r="A248" s="1245" t="s">
        <v>450</v>
      </c>
      <c r="B248" s="1246"/>
      <c r="C248" s="1247"/>
      <c r="D248" s="170" t="s">
        <v>21</v>
      </c>
      <c r="E248" s="40">
        <f t="shared" si="69"/>
        <v>153</v>
      </c>
      <c r="F248" s="165"/>
      <c r="G248" s="165">
        <f>G249+G253+G257</f>
        <v>153</v>
      </c>
      <c r="H248" s="165">
        <f t="shared" ref="H248:M248" si="73">H249+H253+H257</f>
        <v>0</v>
      </c>
      <c r="I248" s="165">
        <f t="shared" si="73"/>
        <v>0</v>
      </c>
      <c r="J248" s="165">
        <f t="shared" si="73"/>
        <v>0</v>
      </c>
      <c r="K248" s="165">
        <f t="shared" si="73"/>
        <v>153</v>
      </c>
      <c r="L248" s="165">
        <f t="shared" si="73"/>
        <v>153</v>
      </c>
      <c r="M248" s="165">
        <f t="shared" si="73"/>
        <v>153</v>
      </c>
      <c r="N248" s="23"/>
      <c r="O248" s="23"/>
    </row>
    <row r="249" spans="1:15">
      <c r="A249" s="171"/>
      <c r="B249" s="1248" t="s">
        <v>451</v>
      </c>
      <c r="C249" s="1249"/>
      <c r="D249" s="172" t="s">
        <v>452</v>
      </c>
      <c r="E249" s="40">
        <f t="shared" si="69"/>
        <v>0</v>
      </c>
      <c r="F249" s="68"/>
      <c r="G249" s="165">
        <f>G250+G251+G252</f>
        <v>0</v>
      </c>
      <c r="H249" s="165">
        <f t="shared" ref="H249:M249" si="74">H250+H251+H252</f>
        <v>0</v>
      </c>
      <c r="I249" s="165">
        <f t="shared" si="74"/>
        <v>0</v>
      </c>
      <c r="J249" s="165">
        <f t="shared" si="74"/>
        <v>0</v>
      </c>
      <c r="K249" s="165">
        <f t="shared" si="74"/>
        <v>0</v>
      </c>
      <c r="L249" s="165">
        <f t="shared" si="74"/>
        <v>0</v>
      </c>
      <c r="M249" s="165">
        <f t="shared" si="74"/>
        <v>0</v>
      </c>
      <c r="N249" s="23"/>
      <c r="O249" s="23"/>
    </row>
    <row r="250" spans="1:15">
      <c r="A250" s="173"/>
      <c r="B250" s="174"/>
      <c r="C250" s="175" t="s">
        <v>388</v>
      </c>
      <c r="D250" s="145" t="s">
        <v>453</v>
      </c>
      <c r="E250" s="40">
        <f t="shared" si="69"/>
        <v>0</v>
      </c>
      <c r="F250" s="68"/>
      <c r="G250" s="68"/>
      <c r="H250" s="68"/>
      <c r="I250" s="68"/>
      <c r="J250" s="176"/>
      <c r="K250" s="68">
        <v>0</v>
      </c>
      <c r="L250" s="68">
        <v>0</v>
      </c>
      <c r="M250" s="176">
        <v>0</v>
      </c>
      <c r="N250" s="23"/>
      <c r="O250" s="23" t="s">
        <v>454</v>
      </c>
    </row>
    <row r="251" spans="1:15">
      <c r="A251" s="173"/>
      <c r="B251" s="174"/>
      <c r="C251" s="175" t="s">
        <v>390</v>
      </c>
      <c r="D251" s="145" t="s">
        <v>455</v>
      </c>
      <c r="E251" s="40">
        <f t="shared" si="69"/>
        <v>0</v>
      </c>
      <c r="F251" s="68"/>
      <c r="G251" s="68"/>
      <c r="H251" s="68"/>
      <c r="I251" s="68"/>
      <c r="J251" s="176"/>
      <c r="K251" s="68"/>
      <c r="L251" s="68"/>
      <c r="M251" s="176"/>
      <c r="N251" s="23"/>
      <c r="O251" s="23" t="s">
        <v>456</v>
      </c>
    </row>
    <row r="252" spans="1:15">
      <c r="A252" s="177"/>
      <c r="B252" s="178"/>
      <c r="C252" s="179" t="s">
        <v>392</v>
      </c>
      <c r="D252" s="180" t="s">
        <v>457</v>
      </c>
      <c r="E252" s="40">
        <f t="shared" si="69"/>
        <v>0</v>
      </c>
      <c r="F252" s="68"/>
      <c r="G252" s="68"/>
      <c r="H252" s="68"/>
      <c r="I252" s="68"/>
      <c r="J252" s="176"/>
      <c r="K252" s="68"/>
      <c r="L252" s="68"/>
      <c r="M252" s="176"/>
      <c r="N252" s="23"/>
      <c r="O252" s="23"/>
    </row>
    <row r="253" spans="1:15">
      <c r="A253" s="181"/>
      <c r="B253" s="1248" t="s">
        <v>458</v>
      </c>
      <c r="C253" s="1249"/>
      <c r="D253" s="182" t="s">
        <v>459</v>
      </c>
      <c r="E253" s="40">
        <f t="shared" si="69"/>
        <v>0</v>
      </c>
      <c r="F253" s="68"/>
      <c r="G253" s="165">
        <f>G254+G255+G256</f>
        <v>0</v>
      </c>
      <c r="H253" s="165">
        <f t="shared" ref="H253:M253" si="75">H254+H255+H256</f>
        <v>0</v>
      </c>
      <c r="I253" s="165">
        <f t="shared" si="75"/>
        <v>0</v>
      </c>
      <c r="J253" s="165">
        <f t="shared" si="75"/>
        <v>0</v>
      </c>
      <c r="K253" s="165">
        <f t="shared" si="75"/>
        <v>0</v>
      </c>
      <c r="L253" s="165">
        <f t="shared" si="75"/>
        <v>0</v>
      </c>
      <c r="M253" s="165">
        <f t="shared" si="75"/>
        <v>0</v>
      </c>
      <c r="N253" s="23"/>
      <c r="O253" s="23"/>
    </row>
    <row r="254" spans="1:15">
      <c r="A254" s="181"/>
      <c r="B254" s="174"/>
      <c r="C254" s="175" t="s">
        <v>388</v>
      </c>
      <c r="D254" s="182" t="s">
        <v>460</v>
      </c>
      <c r="E254" s="40">
        <f t="shared" si="69"/>
        <v>0</v>
      </c>
      <c r="F254" s="68"/>
      <c r="G254" s="68"/>
      <c r="H254" s="68"/>
      <c r="I254" s="68"/>
      <c r="J254" s="176"/>
      <c r="K254" s="68">
        <v>0</v>
      </c>
      <c r="L254" s="68">
        <v>0</v>
      </c>
      <c r="M254" s="176">
        <v>0</v>
      </c>
      <c r="N254" s="23"/>
      <c r="O254" s="23"/>
    </row>
    <row r="255" spans="1:15">
      <c r="A255" s="181"/>
      <c r="B255" s="174"/>
      <c r="C255" s="175" t="s">
        <v>390</v>
      </c>
      <c r="D255" s="182" t="s">
        <v>461</v>
      </c>
      <c r="E255" s="40">
        <f t="shared" si="69"/>
        <v>0</v>
      </c>
      <c r="F255" s="68"/>
      <c r="G255" s="68"/>
      <c r="H255" s="68"/>
      <c r="I255" s="68"/>
      <c r="J255" s="176"/>
      <c r="K255" s="68"/>
      <c r="L255" s="68"/>
      <c r="M255" s="176"/>
      <c r="N255" s="23"/>
      <c r="O255" s="23"/>
    </row>
    <row r="256" spans="1:15">
      <c r="A256" s="181"/>
      <c r="B256" s="178"/>
      <c r="C256" s="179" t="s">
        <v>392</v>
      </c>
      <c r="D256" s="182" t="s">
        <v>462</v>
      </c>
      <c r="E256" s="40">
        <f t="shared" si="69"/>
        <v>0</v>
      </c>
      <c r="F256" s="68"/>
      <c r="G256" s="68"/>
      <c r="H256" s="68"/>
      <c r="I256" s="68"/>
      <c r="J256" s="176"/>
      <c r="K256" s="68"/>
      <c r="L256" s="68"/>
      <c r="M256" s="176"/>
      <c r="N256" s="23"/>
      <c r="O256" s="23"/>
    </row>
    <row r="257" spans="1:15">
      <c r="A257" s="181"/>
      <c r="B257" s="1250" t="s">
        <v>463</v>
      </c>
      <c r="C257" s="1251"/>
      <c r="D257" s="182" t="s">
        <v>464</v>
      </c>
      <c r="E257" s="40">
        <f t="shared" si="69"/>
        <v>153</v>
      </c>
      <c r="F257" s="68"/>
      <c r="G257" s="165">
        <f>G258+G259</f>
        <v>153</v>
      </c>
      <c r="H257" s="165">
        <f t="shared" ref="H257:M257" si="76">H258+H259</f>
        <v>0</v>
      </c>
      <c r="I257" s="165">
        <f t="shared" si="76"/>
        <v>0</v>
      </c>
      <c r="J257" s="165">
        <f t="shared" si="76"/>
        <v>0</v>
      </c>
      <c r="K257" s="165">
        <f t="shared" si="76"/>
        <v>153</v>
      </c>
      <c r="L257" s="165">
        <f t="shared" si="76"/>
        <v>153</v>
      </c>
      <c r="M257" s="165">
        <f t="shared" si="76"/>
        <v>153</v>
      </c>
      <c r="N257" s="23"/>
      <c r="O257" s="23"/>
    </row>
    <row r="258" spans="1:15">
      <c r="A258" s="181"/>
      <c r="B258" s="181"/>
      <c r="C258" s="175" t="s">
        <v>388</v>
      </c>
      <c r="D258" s="182" t="s">
        <v>465</v>
      </c>
      <c r="E258" s="40">
        <f t="shared" si="69"/>
        <v>0</v>
      </c>
      <c r="F258" s="68"/>
      <c r="G258" s="68"/>
      <c r="H258" s="68"/>
      <c r="I258" s="68">
        <v>0</v>
      </c>
      <c r="J258" s="176">
        <v>0</v>
      </c>
      <c r="K258" s="68">
        <v>0</v>
      </c>
      <c r="L258" s="68">
        <v>0</v>
      </c>
      <c r="M258" s="176">
        <v>0</v>
      </c>
      <c r="N258" s="23"/>
      <c r="O258" s="23"/>
    </row>
    <row r="259" spans="1:15">
      <c r="A259" s="181"/>
      <c r="B259" s="181"/>
      <c r="C259" s="175" t="s">
        <v>390</v>
      </c>
      <c r="D259" s="182" t="s">
        <v>466</v>
      </c>
      <c r="E259" s="40">
        <f t="shared" si="69"/>
        <v>153</v>
      </c>
      <c r="F259" s="68"/>
      <c r="G259" s="68">
        <v>153</v>
      </c>
      <c r="H259" s="68"/>
      <c r="I259" s="68"/>
      <c r="J259" s="176">
        <v>0</v>
      </c>
      <c r="K259" s="68">
        <v>153</v>
      </c>
      <c r="L259" s="68">
        <v>153</v>
      </c>
      <c r="M259" s="176">
        <v>153</v>
      </c>
      <c r="N259" s="23"/>
      <c r="O259" s="23"/>
    </row>
    <row r="260" spans="1:15">
      <c r="A260" s="181"/>
      <c r="B260" s="181"/>
      <c r="C260" s="183"/>
      <c r="D260" s="182"/>
      <c r="E260" s="184"/>
      <c r="F260" s="68"/>
      <c r="G260" s="68"/>
      <c r="H260" s="68"/>
      <c r="I260" s="68"/>
      <c r="J260" s="176"/>
      <c r="K260" s="68"/>
      <c r="L260" s="68"/>
      <c r="M260" s="176"/>
      <c r="N260" s="23"/>
      <c r="O260" s="23"/>
    </row>
    <row r="261" spans="1:15">
      <c r="A261" s="185"/>
      <c r="B261" s="186"/>
      <c r="C261" s="187"/>
      <c r="D261" s="188"/>
      <c r="E261" s="184"/>
      <c r="F261" s="68"/>
      <c r="G261" s="68"/>
      <c r="H261" s="68"/>
      <c r="I261" s="68"/>
      <c r="J261" s="176"/>
      <c r="K261" s="68"/>
      <c r="L261" s="68"/>
      <c r="M261" s="176"/>
      <c r="N261" s="23"/>
      <c r="O261" s="23"/>
    </row>
    <row r="262" spans="1:15">
      <c r="A262" s="189"/>
      <c r="B262" s="190"/>
      <c r="C262" s="191" t="s">
        <v>467</v>
      </c>
      <c r="D262" s="192"/>
      <c r="E262" s="193"/>
      <c r="F262" s="193"/>
      <c r="G262" s="193"/>
      <c r="H262" s="193"/>
      <c r="I262" s="193"/>
      <c r="J262" s="193"/>
      <c r="K262" s="193"/>
      <c r="L262" s="193"/>
      <c r="M262" s="193"/>
      <c r="N262" s="23"/>
      <c r="O262" s="23"/>
    </row>
    <row r="263" spans="1:15">
      <c r="A263" s="18" t="s">
        <v>468</v>
      </c>
      <c r="B263" s="19"/>
      <c r="C263" s="20"/>
      <c r="D263" s="21" t="s">
        <v>19</v>
      </c>
      <c r="E263" s="22">
        <f t="shared" ref="E263:E329" si="77">G263+H263+I263+J263</f>
        <v>392769.08</v>
      </c>
      <c r="F263" s="22">
        <f t="shared" ref="F263:M263" si="78">F265+F360+F366+F373</f>
        <v>0</v>
      </c>
      <c r="G263" s="22">
        <f t="shared" si="78"/>
        <v>110294</v>
      </c>
      <c r="H263" s="22">
        <f t="shared" si="78"/>
        <v>110714.08</v>
      </c>
      <c r="I263" s="22">
        <f t="shared" si="78"/>
        <v>93185</v>
      </c>
      <c r="J263" s="22">
        <f t="shared" si="78"/>
        <v>78576</v>
      </c>
      <c r="K263" s="22">
        <f t="shared" si="78"/>
        <v>393695</v>
      </c>
      <c r="L263" s="22">
        <f t="shared" si="78"/>
        <v>400587</v>
      </c>
      <c r="M263" s="22">
        <f t="shared" si="78"/>
        <v>408114</v>
      </c>
      <c r="N263" s="23"/>
      <c r="O263" s="23"/>
    </row>
    <row r="264" spans="1:15">
      <c r="A264" s="24" t="s">
        <v>469</v>
      </c>
      <c r="B264" s="25"/>
      <c r="C264" s="26"/>
      <c r="D264" s="27" t="s">
        <v>21</v>
      </c>
      <c r="E264" s="22">
        <f t="shared" si="77"/>
        <v>219194</v>
      </c>
      <c r="F264" s="28">
        <f t="shared" ref="F264:M264" si="79">F265-F296-F355+F360+F366</f>
        <v>0</v>
      </c>
      <c r="G264" s="28">
        <f t="shared" si="79"/>
        <v>56650</v>
      </c>
      <c r="H264" s="28">
        <f t="shared" si="79"/>
        <v>56050</v>
      </c>
      <c r="I264" s="28">
        <f t="shared" si="79"/>
        <v>54895</v>
      </c>
      <c r="J264" s="28">
        <f t="shared" si="79"/>
        <v>51599</v>
      </c>
      <c r="K264" s="28">
        <f t="shared" si="79"/>
        <v>209307</v>
      </c>
      <c r="L264" s="28">
        <f t="shared" si="79"/>
        <v>214329</v>
      </c>
      <c r="M264" s="28">
        <f t="shared" si="79"/>
        <v>219297</v>
      </c>
      <c r="N264" s="23"/>
      <c r="O264" s="23"/>
    </row>
    <row r="265" spans="1:15">
      <c r="A265" s="24" t="s">
        <v>22</v>
      </c>
      <c r="B265" s="25"/>
      <c r="C265" s="26"/>
      <c r="D265" s="29" t="s">
        <v>23</v>
      </c>
      <c r="E265" s="22">
        <f t="shared" si="77"/>
        <v>369106.28</v>
      </c>
      <c r="F265" s="28">
        <f t="shared" ref="F265:M265" si="80">F266+F316</f>
        <v>0</v>
      </c>
      <c r="G265" s="28">
        <f t="shared" si="80"/>
        <v>101650</v>
      </c>
      <c r="H265" s="28">
        <f t="shared" si="80"/>
        <v>99999.28</v>
      </c>
      <c r="I265" s="28">
        <f t="shared" si="80"/>
        <v>90795</v>
      </c>
      <c r="J265" s="28">
        <f t="shared" si="80"/>
        <v>76662</v>
      </c>
      <c r="K265" s="28">
        <f t="shared" si="80"/>
        <v>355959</v>
      </c>
      <c r="L265" s="28">
        <f t="shared" si="80"/>
        <v>362851</v>
      </c>
      <c r="M265" s="28">
        <f t="shared" si="80"/>
        <v>370378</v>
      </c>
      <c r="N265" s="23"/>
      <c r="O265" s="23"/>
    </row>
    <row r="266" spans="1:15">
      <c r="A266" s="30" t="s">
        <v>24</v>
      </c>
      <c r="B266" s="31"/>
      <c r="C266" s="31"/>
      <c r="D266" s="29" t="s">
        <v>25</v>
      </c>
      <c r="E266" s="22">
        <f t="shared" si="77"/>
        <v>366377</v>
      </c>
      <c r="F266" s="28">
        <f t="shared" ref="F266:M266" si="81">F267+F284+F295+F313</f>
        <v>0</v>
      </c>
      <c r="G266" s="28">
        <f t="shared" si="81"/>
        <v>98972</v>
      </c>
      <c r="H266" s="28">
        <f t="shared" si="81"/>
        <v>97418</v>
      </c>
      <c r="I266" s="28">
        <f t="shared" si="81"/>
        <v>91217</v>
      </c>
      <c r="J266" s="28">
        <f t="shared" si="81"/>
        <v>78770</v>
      </c>
      <c r="K266" s="28">
        <f t="shared" si="81"/>
        <v>346269</v>
      </c>
      <c r="L266" s="28">
        <f t="shared" si="81"/>
        <v>353161</v>
      </c>
      <c r="M266" s="28">
        <f t="shared" si="81"/>
        <v>360688</v>
      </c>
      <c r="N266" s="23"/>
      <c r="O266" s="23"/>
    </row>
    <row r="267" spans="1:15">
      <c r="A267" s="30" t="s">
        <v>26</v>
      </c>
      <c r="B267" s="31"/>
      <c r="C267" s="31"/>
      <c r="D267" s="29" t="s">
        <v>27</v>
      </c>
      <c r="E267" s="22">
        <f t="shared" si="77"/>
        <v>205194</v>
      </c>
      <c r="F267" s="28">
        <f t="shared" ref="F267:M267" si="82">F268+F271+F279</f>
        <v>0</v>
      </c>
      <c r="G267" s="28">
        <f t="shared" si="82"/>
        <v>53000</v>
      </c>
      <c r="H267" s="28">
        <f t="shared" si="82"/>
        <v>52500</v>
      </c>
      <c r="I267" s="28">
        <f t="shared" si="82"/>
        <v>51445</v>
      </c>
      <c r="J267" s="28">
        <f t="shared" si="82"/>
        <v>48249</v>
      </c>
      <c r="K267" s="28">
        <f t="shared" si="82"/>
        <v>195307</v>
      </c>
      <c r="L267" s="28">
        <f t="shared" si="82"/>
        <v>200329</v>
      </c>
      <c r="M267" s="28">
        <f t="shared" si="82"/>
        <v>205297</v>
      </c>
      <c r="N267" s="23"/>
      <c r="O267" s="23"/>
    </row>
    <row r="268" spans="1:15">
      <c r="A268" s="1252" t="s">
        <v>28</v>
      </c>
      <c r="B268" s="1253"/>
      <c r="C268" s="1253"/>
      <c r="D268" s="33" t="s">
        <v>29</v>
      </c>
      <c r="E268" s="22">
        <f t="shared" si="77"/>
        <v>0</v>
      </c>
      <c r="F268" s="28">
        <f t="shared" ref="F268:M269" si="83">F269</f>
        <v>0</v>
      </c>
      <c r="G268" s="28">
        <f t="shared" si="83"/>
        <v>0</v>
      </c>
      <c r="H268" s="28">
        <f t="shared" si="83"/>
        <v>0</v>
      </c>
      <c r="I268" s="28">
        <f t="shared" si="83"/>
        <v>0</v>
      </c>
      <c r="J268" s="28">
        <f t="shared" si="83"/>
        <v>0</v>
      </c>
      <c r="K268" s="28">
        <f t="shared" si="83"/>
        <v>0</v>
      </c>
      <c r="L268" s="28">
        <f t="shared" si="83"/>
        <v>0</v>
      </c>
      <c r="M268" s="28">
        <f t="shared" si="83"/>
        <v>0</v>
      </c>
      <c r="N268" s="23"/>
      <c r="O268" s="23"/>
    </row>
    <row r="269" spans="1:15">
      <c r="A269" s="30" t="s">
        <v>30</v>
      </c>
      <c r="B269" s="34"/>
      <c r="C269" s="31"/>
      <c r="D269" s="35" t="s">
        <v>31</v>
      </c>
      <c r="E269" s="22">
        <f t="shared" si="77"/>
        <v>0</v>
      </c>
      <c r="F269" s="28">
        <f t="shared" si="83"/>
        <v>0</v>
      </c>
      <c r="G269" s="28">
        <f t="shared" si="83"/>
        <v>0</v>
      </c>
      <c r="H269" s="28">
        <f t="shared" si="83"/>
        <v>0</v>
      </c>
      <c r="I269" s="28">
        <f t="shared" si="83"/>
        <v>0</v>
      </c>
      <c r="J269" s="28">
        <f t="shared" si="83"/>
        <v>0</v>
      </c>
      <c r="K269" s="28">
        <f t="shared" si="83"/>
        <v>0</v>
      </c>
      <c r="L269" s="28">
        <f t="shared" si="83"/>
        <v>0</v>
      </c>
      <c r="M269" s="28">
        <f t="shared" si="83"/>
        <v>0</v>
      </c>
      <c r="N269" s="23"/>
      <c r="O269" s="23"/>
    </row>
    <row r="270" spans="1:15">
      <c r="A270" s="36"/>
      <c r="B270" s="37" t="s">
        <v>32</v>
      </c>
      <c r="C270" s="38"/>
      <c r="D270" s="39" t="s">
        <v>33</v>
      </c>
      <c r="E270" s="40">
        <f t="shared" si="77"/>
        <v>0</v>
      </c>
      <c r="F270" s="41"/>
      <c r="G270" s="41">
        <f>G20</f>
        <v>0</v>
      </c>
      <c r="H270" s="41">
        <f t="shared" ref="H270:M270" si="84">H20</f>
        <v>0</v>
      </c>
      <c r="I270" s="41">
        <f t="shared" si="84"/>
        <v>0</v>
      </c>
      <c r="J270" s="41">
        <f t="shared" si="84"/>
        <v>0</v>
      </c>
      <c r="K270" s="41">
        <f t="shared" si="84"/>
        <v>0</v>
      </c>
      <c r="L270" s="41">
        <f t="shared" si="84"/>
        <v>0</v>
      </c>
      <c r="M270" s="41">
        <f t="shared" si="84"/>
        <v>0</v>
      </c>
      <c r="N270" s="23"/>
      <c r="O270" s="23"/>
    </row>
    <row r="271" spans="1:15" ht="21.75" customHeight="1">
      <c r="A271" s="1184" t="s">
        <v>34</v>
      </c>
      <c r="B271" s="1185"/>
      <c r="C271" s="1185"/>
      <c r="D271" s="33" t="s">
        <v>35</v>
      </c>
      <c r="E271" s="22">
        <f t="shared" si="77"/>
        <v>205194</v>
      </c>
      <c r="F271" s="28">
        <f t="shared" ref="F271:M271" si="85">F272+F275</f>
        <v>0</v>
      </c>
      <c r="G271" s="28">
        <f t="shared" si="85"/>
        <v>53000</v>
      </c>
      <c r="H271" s="28">
        <f t="shared" si="85"/>
        <v>52500</v>
      </c>
      <c r="I271" s="28">
        <f t="shared" si="85"/>
        <v>51445</v>
      </c>
      <c r="J271" s="28">
        <f t="shared" si="85"/>
        <v>48249</v>
      </c>
      <c r="K271" s="28">
        <f t="shared" si="85"/>
        <v>195307</v>
      </c>
      <c r="L271" s="28">
        <f t="shared" si="85"/>
        <v>200329</v>
      </c>
      <c r="M271" s="28">
        <f t="shared" si="85"/>
        <v>205297</v>
      </c>
      <c r="N271" s="23"/>
      <c r="O271" s="23"/>
    </row>
    <row r="272" spans="1:15">
      <c r="A272" s="30" t="s">
        <v>36</v>
      </c>
      <c r="B272" s="32"/>
      <c r="C272" s="31"/>
      <c r="D272" s="35" t="s">
        <v>37</v>
      </c>
      <c r="E272" s="22">
        <f t="shared" si="77"/>
        <v>0</v>
      </c>
      <c r="F272" s="28">
        <f>F273+F274</f>
        <v>0</v>
      </c>
      <c r="G272" s="28">
        <f t="shared" ref="G272:M272" si="86">G274</f>
        <v>0</v>
      </c>
      <c r="H272" s="28">
        <f t="shared" si="86"/>
        <v>0</v>
      </c>
      <c r="I272" s="28">
        <f t="shared" si="86"/>
        <v>0</v>
      </c>
      <c r="J272" s="28">
        <f t="shared" si="86"/>
        <v>0</v>
      </c>
      <c r="K272" s="28">
        <f t="shared" si="86"/>
        <v>0</v>
      </c>
      <c r="L272" s="28">
        <f t="shared" si="86"/>
        <v>0</v>
      </c>
      <c r="M272" s="28">
        <f t="shared" si="86"/>
        <v>0</v>
      </c>
      <c r="N272" s="23"/>
      <c r="O272" s="23"/>
    </row>
    <row r="273" spans="1:15">
      <c r="A273" s="36"/>
      <c r="B273" s="43" t="s">
        <v>38</v>
      </c>
      <c r="C273" s="37"/>
      <c r="D273" s="39" t="s">
        <v>39</v>
      </c>
      <c r="E273" s="40">
        <f t="shared" si="77"/>
        <v>0</v>
      </c>
      <c r="F273" s="44"/>
      <c r="G273" s="44"/>
      <c r="H273" s="44"/>
      <c r="I273" s="44"/>
      <c r="J273" s="45"/>
      <c r="K273" s="44"/>
      <c r="L273" s="44"/>
      <c r="M273" s="45"/>
      <c r="N273" s="23"/>
      <c r="O273" s="23"/>
    </row>
    <row r="274" spans="1:15">
      <c r="A274" s="46"/>
      <c r="B274" s="37" t="s">
        <v>40</v>
      </c>
      <c r="C274" s="37"/>
      <c r="D274" s="39" t="s">
        <v>41</v>
      </c>
      <c r="E274" s="40">
        <f t="shared" si="77"/>
        <v>0</v>
      </c>
      <c r="F274" s="41"/>
      <c r="G274" s="41"/>
      <c r="H274" s="41"/>
      <c r="I274" s="41"/>
      <c r="J274" s="42"/>
      <c r="K274" s="41"/>
      <c r="L274" s="41"/>
      <c r="M274" s="42"/>
      <c r="N274" s="23"/>
      <c r="O274" s="23"/>
    </row>
    <row r="275" spans="1:15">
      <c r="A275" s="30" t="s">
        <v>42</v>
      </c>
      <c r="B275" s="34"/>
      <c r="C275" s="47"/>
      <c r="D275" s="35" t="s">
        <v>43</v>
      </c>
      <c r="E275" s="22">
        <f t="shared" si="77"/>
        <v>205194</v>
      </c>
      <c r="F275" s="28">
        <f>F276+F277</f>
        <v>0</v>
      </c>
      <c r="G275" s="28">
        <f t="shared" ref="G275:M275" si="87">G276+G277+G278</f>
        <v>53000</v>
      </c>
      <c r="H275" s="28">
        <f t="shared" si="87"/>
        <v>52500</v>
      </c>
      <c r="I275" s="28">
        <f t="shared" si="87"/>
        <v>51445</v>
      </c>
      <c r="J275" s="28">
        <f t="shared" si="87"/>
        <v>48249</v>
      </c>
      <c r="K275" s="28">
        <f t="shared" si="87"/>
        <v>195307</v>
      </c>
      <c r="L275" s="28">
        <f t="shared" si="87"/>
        <v>200329</v>
      </c>
      <c r="M275" s="28">
        <f t="shared" si="87"/>
        <v>205297</v>
      </c>
      <c r="N275" s="23"/>
      <c r="O275" s="23"/>
    </row>
    <row r="276" spans="1:15">
      <c r="A276" s="36"/>
      <c r="B276" s="37" t="s">
        <v>44</v>
      </c>
      <c r="C276" s="38"/>
      <c r="D276" s="39" t="s">
        <v>45</v>
      </c>
      <c r="E276" s="40">
        <f t="shared" si="77"/>
        <v>168445</v>
      </c>
      <c r="F276" s="41"/>
      <c r="G276" s="41">
        <f>G26</f>
        <v>43000</v>
      </c>
      <c r="H276" s="41">
        <f t="shared" ref="H276:M278" si="88">H26</f>
        <v>43000</v>
      </c>
      <c r="I276" s="41">
        <f t="shared" si="88"/>
        <v>42445</v>
      </c>
      <c r="J276" s="41">
        <f t="shared" si="88"/>
        <v>40000</v>
      </c>
      <c r="K276" s="41">
        <f t="shared" si="88"/>
        <v>156000</v>
      </c>
      <c r="L276" s="41">
        <f t="shared" si="88"/>
        <v>160000</v>
      </c>
      <c r="M276" s="41">
        <f t="shared" si="88"/>
        <v>164000</v>
      </c>
      <c r="N276" s="23"/>
      <c r="O276" s="23"/>
    </row>
    <row r="277" spans="1:15">
      <c r="A277" s="36"/>
      <c r="B277" s="1191" t="s">
        <v>46</v>
      </c>
      <c r="C277" s="1191"/>
      <c r="D277" s="39" t="s">
        <v>47</v>
      </c>
      <c r="E277" s="40">
        <f t="shared" si="77"/>
        <v>36749</v>
      </c>
      <c r="F277" s="41"/>
      <c r="G277" s="41">
        <f>G27</f>
        <v>10000</v>
      </c>
      <c r="H277" s="41">
        <f t="shared" si="88"/>
        <v>9500</v>
      </c>
      <c r="I277" s="41">
        <f t="shared" si="88"/>
        <v>9000</v>
      </c>
      <c r="J277" s="41">
        <f t="shared" si="88"/>
        <v>8249</v>
      </c>
      <c r="K277" s="41">
        <f t="shared" si="88"/>
        <v>39307</v>
      </c>
      <c r="L277" s="41">
        <f t="shared" si="88"/>
        <v>40329</v>
      </c>
      <c r="M277" s="41">
        <f t="shared" si="88"/>
        <v>41297</v>
      </c>
      <c r="N277" s="23"/>
      <c r="O277" s="23"/>
    </row>
    <row r="278" spans="1:15">
      <c r="A278" s="36"/>
      <c r="B278" s="1243" t="s">
        <v>48</v>
      </c>
      <c r="C278" s="1244"/>
      <c r="D278" s="70" t="s">
        <v>470</v>
      </c>
      <c r="E278" s="40">
        <f>G278+H278+I278+J278</f>
        <v>0</v>
      </c>
      <c r="F278" s="41"/>
      <c r="G278" s="41">
        <f>G28</f>
        <v>0</v>
      </c>
      <c r="H278" s="41">
        <f>H28</f>
        <v>0</v>
      </c>
      <c r="I278" s="41">
        <f>I28</f>
        <v>0</v>
      </c>
      <c r="J278" s="41">
        <f>J28</f>
        <v>0</v>
      </c>
      <c r="K278" s="41">
        <f t="shared" si="88"/>
        <v>0</v>
      </c>
      <c r="L278" s="41">
        <f t="shared" si="88"/>
        <v>0</v>
      </c>
      <c r="M278" s="41">
        <f t="shared" si="88"/>
        <v>0</v>
      </c>
      <c r="N278" s="23"/>
      <c r="O278" s="23"/>
    </row>
    <row r="279" spans="1:15">
      <c r="A279" s="30" t="s">
        <v>50</v>
      </c>
      <c r="B279" s="31"/>
      <c r="C279" s="47"/>
      <c r="D279" s="34" t="s">
        <v>51</v>
      </c>
      <c r="E279" s="22">
        <f t="shared" si="77"/>
        <v>0</v>
      </c>
      <c r="F279" s="28">
        <f t="shared" ref="F279:M280" si="89">F280</f>
        <v>0</v>
      </c>
      <c r="G279" s="28">
        <f t="shared" si="89"/>
        <v>0</v>
      </c>
      <c r="H279" s="28">
        <f t="shared" si="89"/>
        <v>0</v>
      </c>
      <c r="I279" s="28">
        <f t="shared" si="89"/>
        <v>0</v>
      </c>
      <c r="J279" s="28">
        <f t="shared" si="89"/>
        <v>0</v>
      </c>
      <c r="K279" s="28">
        <f t="shared" si="89"/>
        <v>0</v>
      </c>
      <c r="L279" s="28">
        <f t="shared" si="89"/>
        <v>0</v>
      </c>
      <c r="M279" s="28">
        <f t="shared" si="89"/>
        <v>0</v>
      </c>
      <c r="N279" s="23"/>
      <c r="O279" s="23"/>
    </row>
    <row r="280" spans="1:15">
      <c r="A280" s="30" t="s">
        <v>52</v>
      </c>
      <c r="B280" s="34"/>
      <c r="C280" s="31"/>
      <c r="D280" s="35" t="s">
        <v>53</v>
      </c>
      <c r="E280" s="22">
        <f t="shared" si="77"/>
        <v>0</v>
      </c>
      <c r="F280" s="28">
        <f t="shared" si="89"/>
        <v>0</v>
      </c>
      <c r="G280" s="28">
        <f t="shared" si="89"/>
        <v>0</v>
      </c>
      <c r="H280" s="28">
        <f t="shared" si="89"/>
        <v>0</v>
      </c>
      <c r="I280" s="28">
        <f t="shared" si="89"/>
        <v>0</v>
      </c>
      <c r="J280" s="28">
        <f t="shared" si="89"/>
        <v>0</v>
      </c>
      <c r="K280" s="28">
        <f t="shared" si="89"/>
        <v>0</v>
      </c>
      <c r="L280" s="28">
        <f t="shared" si="89"/>
        <v>0</v>
      </c>
      <c r="M280" s="28">
        <f t="shared" si="89"/>
        <v>0</v>
      </c>
      <c r="N280" s="23"/>
      <c r="O280" s="23"/>
    </row>
    <row r="281" spans="1:15">
      <c r="A281" s="36"/>
      <c r="B281" s="37" t="s">
        <v>54</v>
      </c>
      <c r="C281" s="38"/>
      <c r="D281" s="39" t="s">
        <v>55</v>
      </c>
      <c r="E281" s="40">
        <f t="shared" si="77"/>
        <v>0</v>
      </c>
      <c r="F281" s="41"/>
      <c r="G281" s="41"/>
      <c r="H281" s="41"/>
      <c r="I281" s="41"/>
      <c r="J281" s="42"/>
      <c r="K281" s="41"/>
      <c r="L281" s="41"/>
      <c r="M281" s="42"/>
      <c r="N281" s="23"/>
      <c r="O281" s="23"/>
    </row>
    <row r="282" spans="1:15">
      <c r="A282" s="30" t="s">
        <v>56</v>
      </c>
      <c r="B282" s="31"/>
      <c r="C282" s="34"/>
      <c r="D282" s="49" t="s">
        <v>57</v>
      </c>
      <c r="E282" s="22">
        <f t="shared" si="77"/>
        <v>0</v>
      </c>
      <c r="F282" s="28">
        <f t="shared" ref="F282:M282" si="90">F283</f>
        <v>0</v>
      </c>
      <c r="G282" s="28">
        <f t="shared" si="90"/>
        <v>0</v>
      </c>
      <c r="H282" s="28">
        <f t="shared" si="90"/>
        <v>0</v>
      </c>
      <c r="I282" s="28">
        <f t="shared" si="90"/>
        <v>0</v>
      </c>
      <c r="J282" s="28">
        <f t="shared" si="90"/>
        <v>0</v>
      </c>
      <c r="K282" s="28">
        <f t="shared" si="90"/>
        <v>0</v>
      </c>
      <c r="L282" s="28">
        <f t="shared" si="90"/>
        <v>0</v>
      </c>
      <c r="M282" s="28">
        <f t="shared" si="90"/>
        <v>0</v>
      </c>
      <c r="N282" s="23"/>
      <c r="O282" s="23"/>
    </row>
    <row r="283" spans="1:15">
      <c r="A283" s="36"/>
      <c r="B283" s="37" t="s">
        <v>58</v>
      </c>
      <c r="C283" s="38"/>
      <c r="D283" s="50" t="s">
        <v>59</v>
      </c>
      <c r="E283" s="40">
        <f t="shared" si="77"/>
        <v>0</v>
      </c>
      <c r="F283" s="41"/>
      <c r="G283" s="41"/>
      <c r="H283" s="41"/>
      <c r="I283" s="41"/>
      <c r="J283" s="42"/>
      <c r="K283" s="41"/>
      <c r="L283" s="41"/>
      <c r="M283" s="42"/>
      <c r="N283" s="23"/>
      <c r="O283" s="23"/>
    </row>
    <row r="284" spans="1:15">
      <c r="A284" s="30" t="s">
        <v>60</v>
      </c>
      <c r="B284" s="31"/>
      <c r="C284" s="47"/>
      <c r="D284" s="34" t="s">
        <v>61</v>
      </c>
      <c r="E284" s="22">
        <f t="shared" si="77"/>
        <v>0</v>
      </c>
      <c r="F284" s="28">
        <f t="shared" ref="F284:M284" si="91">F285</f>
        <v>0</v>
      </c>
      <c r="G284" s="28">
        <f t="shared" si="91"/>
        <v>0</v>
      </c>
      <c r="H284" s="28">
        <f t="shared" si="91"/>
        <v>0</v>
      </c>
      <c r="I284" s="28">
        <f t="shared" si="91"/>
        <v>0</v>
      </c>
      <c r="J284" s="28">
        <f t="shared" si="91"/>
        <v>0</v>
      </c>
      <c r="K284" s="28">
        <f t="shared" si="91"/>
        <v>0</v>
      </c>
      <c r="L284" s="28">
        <f t="shared" si="91"/>
        <v>0</v>
      </c>
      <c r="M284" s="28">
        <f t="shared" si="91"/>
        <v>0</v>
      </c>
      <c r="N284" s="23"/>
      <c r="O284" s="23"/>
    </row>
    <row r="285" spans="1:15">
      <c r="A285" s="30" t="s">
        <v>62</v>
      </c>
      <c r="B285" s="34"/>
      <c r="C285" s="31"/>
      <c r="D285" s="29" t="s">
        <v>63</v>
      </c>
      <c r="E285" s="22">
        <f t="shared" si="77"/>
        <v>0</v>
      </c>
      <c r="F285" s="28">
        <f t="shared" ref="F285:M285" si="92">F286+F289+F293+F294</f>
        <v>0</v>
      </c>
      <c r="G285" s="28">
        <f t="shared" si="92"/>
        <v>0</v>
      </c>
      <c r="H285" s="28">
        <f t="shared" si="92"/>
        <v>0</v>
      </c>
      <c r="I285" s="28">
        <f t="shared" si="92"/>
        <v>0</v>
      </c>
      <c r="J285" s="28">
        <f t="shared" si="92"/>
        <v>0</v>
      </c>
      <c r="K285" s="28">
        <f t="shared" si="92"/>
        <v>0</v>
      </c>
      <c r="L285" s="28">
        <f t="shared" si="92"/>
        <v>0</v>
      </c>
      <c r="M285" s="28">
        <f t="shared" si="92"/>
        <v>0</v>
      </c>
      <c r="N285" s="23"/>
      <c r="O285" s="23"/>
    </row>
    <row r="286" spans="1:15">
      <c r="A286" s="51"/>
      <c r="B286" s="37" t="s">
        <v>64</v>
      </c>
      <c r="C286" s="38"/>
      <c r="D286" s="52" t="s">
        <v>65</v>
      </c>
      <c r="E286" s="40">
        <f t="shared" si="77"/>
        <v>0</v>
      </c>
      <c r="F286" s="41"/>
      <c r="G286" s="41"/>
      <c r="H286" s="41"/>
      <c r="I286" s="41"/>
      <c r="J286" s="42"/>
      <c r="K286" s="41"/>
      <c r="L286" s="41"/>
      <c r="M286" s="42"/>
      <c r="N286" s="23"/>
      <c r="O286" s="23"/>
    </row>
    <row r="287" spans="1:15">
      <c r="A287" s="51"/>
      <c r="B287" s="37"/>
      <c r="C287" s="38" t="s">
        <v>66</v>
      </c>
      <c r="D287" s="53" t="s">
        <v>67</v>
      </c>
      <c r="E287" s="40">
        <f t="shared" si="77"/>
        <v>0</v>
      </c>
      <c r="F287" s="44"/>
      <c r="G287" s="44"/>
      <c r="H287" s="44"/>
      <c r="I287" s="44"/>
      <c r="J287" s="54"/>
      <c r="K287" s="44"/>
      <c r="L287" s="44"/>
      <c r="M287" s="54"/>
      <c r="N287" s="23"/>
      <c r="O287" s="23"/>
    </row>
    <row r="288" spans="1:15">
      <c r="A288" s="51"/>
      <c r="B288" s="37"/>
      <c r="C288" s="38" t="s">
        <v>68</v>
      </c>
      <c r="D288" s="53" t="s">
        <v>69</v>
      </c>
      <c r="E288" s="40">
        <f t="shared" si="77"/>
        <v>0</v>
      </c>
      <c r="F288" s="44"/>
      <c r="G288" s="44"/>
      <c r="H288" s="44"/>
      <c r="I288" s="44"/>
      <c r="J288" s="54"/>
      <c r="K288" s="44"/>
      <c r="L288" s="44"/>
      <c r="M288" s="54"/>
      <c r="N288" s="23"/>
      <c r="O288" s="23"/>
    </row>
    <row r="289" spans="1:15">
      <c r="A289" s="51"/>
      <c r="B289" s="37" t="s">
        <v>70</v>
      </c>
      <c r="C289" s="55"/>
      <c r="D289" s="52" t="s">
        <v>71</v>
      </c>
      <c r="E289" s="40">
        <f t="shared" si="77"/>
        <v>0</v>
      </c>
      <c r="F289" s="41"/>
      <c r="G289" s="41"/>
      <c r="H289" s="41"/>
      <c r="I289" s="41"/>
      <c r="J289" s="42"/>
      <c r="K289" s="41"/>
      <c r="L289" s="41"/>
      <c r="M289" s="42"/>
      <c r="N289" s="23"/>
      <c r="O289" s="23"/>
    </row>
    <row r="290" spans="1:15">
      <c r="A290" s="51"/>
      <c r="B290" s="37"/>
      <c r="C290" s="38" t="s">
        <v>72</v>
      </c>
      <c r="D290" s="53" t="s">
        <v>73</v>
      </c>
      <c r="E290" s="40">
        <f t="shared" si="77"/>
        <v>0</v>
      </c>
      <c r="F290" s="44"/>
      <c r="G290" s="44"/>
      <c r="H290" s="44"/>
      <c r="I290" s="44"/>
      <c r="J290" s="54"/>
      <c r="K290" s="44"/>
      <c r="L290" s="44"/>
      <c r="M290" s="54"/>
      <c r="N290" s="23"/>
      <c r="O290" s="23"/>
    </row>
    <row r="291" spans="1:15">
      <c r="A291" s="51"/>
      <c r="B291" s="37"/>
      <c r="C291" s="38" t="s">
        <v>74</v>
      </c>
      <c r="D291" s="53" t="s">
        <v>75</v>
      </c>
      <c r="E291" s="40">
        <f t="shared" si="77"/>
        <v>0</v>
      </c>
      <c r="F291" s="44"/>
      <c r="G291" s="44"/>
      <c r="H291" s="44"/>
      <c r="I291" s="44"/>
      <c r="J291" s="54"/>
      <c r="K291" s="44"/>
      <c r="L291" s="44"/>
      <c r="M291" s="54"/>
      <c r="N291" s="23"/>
      <c r="O291" s="23"/>
    </row>
    <row r="292" spans="1:15">
      <c r="A292" s="51"/>
      <c r="B292" s="37"/>
      <c r="C292" s="38" t="s">
        <v>76</v>
      </c>
      <c r="D292" s="53" t="s">
        <v>77</v>
      </c>
      <c r="E292" s="40">
        <f t="shared" si="77"/>
        <v>0</v>
      </c>
      <c r="F292" s="44"/>
      <c r="G292" s="44"/>
      <c r="H292" s="44"/>
      <c r="I292" s="44"/>
      <c r="J292" s="54"/>
      <c r="K292" s="44"/>
      <c r="L292" s="44"/>
      <c r="M292" s="54"/>
      <c r="N292" s="23"/>
      <c r="O292" s="23"/>
    </row>
    <row r="293" spans="1:15">
      <c r="A293" s="51"/>
      <c r="B293" s="37" t="s">
        <v>78</v>
      </c>
      <c r="C293" s="38"/>
      <c r="D293" s="52" t="s">
        <v>79</v>
      </c>
      <c r="E293" s="40">
        <f t="shared" si="77"/>
        <v>0</v>
      </c>
      <c r="F293" s="41"/>
      <c r="G293" s="41"/>
      <c r="H293" s="41"/>
      <c r="I293" s="41"/>
      <c r="J293" s="42"/>
      <c r="K293" s="41"/>
      <c r="L293" s="41"/>
      <c r="M293" s="42"/>
      <c r="N293" s="23"/>
      <c r="O293" s="23"/>
    </row>
    <row r="294" spans="1:15">
      <c r="A294" s="51"/>
      <c r="B294" s="37" t="s">
        <v>80</v>
      </c>
      <c r="C294" s="38"/>
      <c r="D294" s="52" t="s">
        <v>81</v>
      </c>
      <c r="E294" s="40">
        <f t="shared" si="77"/>
        <v>0</v>
      </c>
      <c r="F294" s="41"/>
      <c r="G294" s="41"/>
      <c r="H294" s="41"/>
      <c r="I294" s="41"/>
      <c r="J294" s="42"/>
      <c r="K294" s="41"/>
      <c r="L294" s="41"/>
      <c r="M294" s="42"/>
      <c r="N294" s="23"/>
      <c r="O294" s="23"/>
    </row>
    <row r="295" spans="1:15">
      <c r="A295" s="30" t="s">
        <v>82</v>
      </c>
      <c r="B295" s="31"/>
      <c r="C295" s="47"/>
      <c r="D295" s="34" t="s">
        <v>83</v>
      </c>
      <c r="E295" s="22">
        <f t="shared" si="77"/>
        <v>161183</v>
      </c>
      <c r="F295" s="28">
        <f t="shared" ref="F295:M295" si="93">F296+F302+F304+F307</f>
        <v>0</v>
      </c>
      <c r="G295" s="28">
        <f t="shared" si="93"/>
        <v>45972</v>
      </c>
      <c r="H295" s="28">
        <f t="shared" si="93"/>
        <v>44918</v>
      </c>
      <c r="I295" s="28">
        <f t="shared" si="93"/>
        <v>39772</v>
      </c>
      <c r="J295" s="28">
        <f t="shared" si="93"/>
        <v>30521</v>
      </c>
      <c r="K295" s="28">
        <f t="shared" si="93"/>
        <v>150962</v>
      </c>
      <c r="L295" s="28">
        <f t="shared" si="93"/>
        <v>152832</v>
      </c>
      <c r="M295" s="28">
        <f t="shared" si="93"/>
        <v>155391</v>
      </c>
      <c r="N295" s="23"/>
      <c r="O295" s="23"/>
    </row>
    <row r="296" spans="1:15">
      <c r="A296" s="1194" t="s">
        <v>84</v>
      </c>
      <c r="B296" s="1195"/>
      <c r="C296" s="1195"/>
      <c r="D296" s="29" t="s">
        <v>85</v>
      </c>
      <c r="E296" s="22">
        <f t="shared" si="77"/>
        <v>157233</v>
      </c>
      <c r="F296" s="28">
        <f t="shared" ref="F296:M296" si="94">F297+F298+F299+F300+F301</f>
        <v>0</v>
      </c>
      <c r="G296" s="28">
        <f t="shared" si="94"/>
        <v>45000</v>
      </c>
      <c r="H296" s="28">
        <f t="shared" si="94"/>
        <v>43900</v>
      </c>
      <c r="I296" s="28">
        <f t="shared" si="94"/>
        <v>38800</v>
      </c>
      <c r="J296" s="28">
        <f t="shared" si="94"/>
        <v>29533</v>
      </c>
      <c r="K296" s="28">
        <f t="shared" si="94"/>
        <v>146652</v>
      </c>
      <c r="L296" s="28">
        <f t="shared" si="94"/>
        <v>148522</v>
      </c>
      <c r="M296" s="28">
        <f t="shared" si="94"/>
        <v>151081</v>
      </c>
      <c r="N296" s="23"/>
      <c r="O296" s="23"/>
    </row>
    <row r="297" spans="1:15" ht="23.25" customHeight="1">
      <c r="A297" s="51"/>
      <c r="B297" s="1183" t="s">
        <v>86</v>
      </c>
      <c r="C297" s="1183"/>
      <c r="D297" s="52" t="s">
        <v>87</v>
      </c>
      <c r="E297" s="40">
        <f t="shared" si="77"/>
        <v>102341</v>
      </c>
      <c r="F297" s="41"/>
      <c r="G297" s="41">
        <f>G47</f>
        <v>28000</v>
      </c>
      <c r="H297" s="41">
        <f t="shared" ref="H297:M297" si="95">H47</f>
        <v>27900</v>
      </c>
      <c r="I297" s="41">
        <f t="shared" si="95"/>
        <v>24400</v>
      </c>
      <c r="J297" s="41">
        <f t="shared" si="95"/>
        <v>22041</v>
      </c>
      <c r="K297" s="41">
        <f t="shared" si="95"/>
        <v>102541</v>
      </c>
      <c r="L297" s="41">
        <f t="shared" si="95"/>
        <v>102729</v>
      </c>
      <c r="M297" s="41">
        <f t="shared" si="95"/>
        <v>102922</v>
      </c>
      <c r="N297" s="23"/>
      <c r="O297" s="23"/>
    </row>
    <row r="298" spans="1:15">
      <c r="A298" s="51"/>
      <c r="B298" s="1183" t="s">
        <v>88</v>
      </c>
      <c r="C298" s="1183"/>
      <c r="D298" s="52" t="s">
        <v>89</v>
      </c>
      <c r="E298" s="40">
        <f t="shared" si="77"/>
        <v>0</v>
      </c>
      <c r="F298" s="41"/>
      <c r="G298" s="41"/>
      <c r="H298" s="41"/>
      <c r="I298" s="41"/>
      <c r="J298" s="42"/>
      <c r="K298" s="41"/>
      <c r="L298" s="41"/>
      <c r="M298" s="42"/>
      <c r="N298" s="23"/>
      <c r="O298" s="23"/>
    </row>
    <row r="299" spans="1:15">
      <c r="A299" s="51"/>
      <c r="B299" s="38" t="s">
        <v>90</v>
      </c>
      <c r="C299" s="38"/>
      <c r="D299" s="52" t="s">
        <v>91</v>
      </c>
      <c r="E299" s="40">
        <f t="shared" si="77"/>
        <v>28370</v>
      </c>
      <c r="F299" s="41"/>
      <c r="G299" s="41">
        <f>G49</f>
        <v>9000</v>
      </c>
      <c r="H299" s="41">
        <f t="shared" ref="H299:M300" si="96">H49</f>
        <v>8000</v>
      </c>
      <c r="I299" s="41">
        <f t="shared" si="96"/>
        <v>6400</v>
      </c>
      <c r="J299" s="41">
        <f t="shared" si="96"/>
        <v>4970</v>
      </c>
      <c r="K299" s="41">
        <f t="shared" si="96"/>
        <v>21696</v>
      </c>
      <c r="L299" s="41">
        <f t="shared" si="96"/>
        <v>22189</v>
      </c>
      <c r="M299" s="41">
        <f t="shared" si="96"/>
        <v>23421</v>
      </c>
      <c r="N299" s="23"/>
      <c r="O299" s="23"/>
    </row>
    <row r="300" spans="1:15">
      <c r="A300" s="51"/>
      <c r="B300" s="38" t="s">
        <v>92</v>
      </c>
      <c r="C300" s="38"/>
      <c r="D300" s="52" t="s">
        <v>93</v>
      </c>
      <c r="E300" s="40">
        <f t="shared" si="77"/>
        <v>26522</v>
      </c>
      <c r="F300" s="41"/>
      <c r="G300" s="41">
        <f>G50</f>
        <v>8000</v>
      </c>
      <c r="H300" s="41">
        <f t="shared" si="96"/>
        <v>8000</v>
      </c>
      <c r="I300" s="41">
        <f t="shared" si="96"/>
        <v>8000</v>
      </c>
      <c r="J300" s="41">
        <f t="shared" si="96"/>
        <v>2522</v>
      </c>
      <c r="K300" s="41">
        <f t="shared" si="96"/>
        <v>22415</v>
      </c>
      <c r="L300" s="41">
        <f t="shared" si="96"/>
        <v>23604</v>
      </c>
      <c r="M300" s="41">
        <f t="shared" si="96"/>
        <v>24738</v>
      </c>
      <c r="N300" s="23"/>
      <c r="O300" s="23"/>
    </row>
    <row r="301" spans="1:15">
      <c r="A301" s="51"/>
      <c r="B301" s="1183" t="s">
        <v>94</v>
      </c>
      <c r="C301" s="1183"/>
      <c r="D301" s="52" t="s">
        <v>95</v>
      </c>
      <c r="E301" s="40">
        <f t="shared" si="77"/>
        <v>0</v>
      </c>
      <c r="F301" s="41"/>
      <c r="G301" s="41"/>
      <c r="H301" s="41"/>
      <c r="I301" s="41"/>
      <c r="J301" s="42"/>
      <c r="K301" s="41"/>
      <c r="L301" s="41"/>
      <c r="M301" s="42"/>
      <c r="N301" s="23"/>
      <c r="O301" s="23"/>
    </row>
    <row r="302" spans="1:15">
      <c r="A302" s="30" t="s">
        <v>96</v>
      </c>
      <c r="B302" s="34"/>
      <c r="C302" s="56"/>
      <c r="D302" s="35" t="s">
        <v>97</v>
      </c>
      <c r="E302" s="22">
        <f t="shared" si="77"/>
        <v>0</v>
      </c>
      <c r="F302" s="28">
        <f t="shared" ref="F302:M302" si="97">F303</f>
        <v>0</v>
      </c>
      <c r="G302" s="28">
        <f t="shared" si="97"/>
        <v>0</v>
      </c>
      <c r="H302" s="28">
        <f t="shared" si="97"/>
        <v>0</v>
      </c>
      <c r="I302" s="28">
        <f t="shared" si="97"/>
        <v>0</v>
      </c>
      <c r="J302" s="28">
        <f t="shared" si="97"/>
        <v>0</v>
      </c>
      <c r="K302" s="28">
        <f t="shared" si="97"/>
        <v>0</v>
      </c>
      <c r="L302" s="28">
        <f t="shared" si="97"/>
        <v>0</v>
      </c>
      <c r="M302" s="28">
        <f t="shared" si="97"/>
        <v>0</v>
      </c>
      <c r="N302" s="23"/>
      <c r="O302" s="23"/>
    </row>
    <row r="303" spans="1:15">
      <c r="A303" s="46"/>
      <c r="B303" s="37" t="s">
        <v>98</v>
      </c>
      <c r="C303" s="38"/>
      <c r="D303" s="57" t="s">
        <v>99</v>
      </c>
      <c r="E303" s="40">
        <f t="shared" si="77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8" t="s">
        <v>100</v>
      </c>
      <c r="B304" s="34"/>
      <c r="C304" s="47"/>
      <c r="D304" s="35" t="s">
        <v>101</v>
      </c>
      <c r="E304" s="22">
        <f t="shared" si="77"/>
        <v>0</v>
      </c>
      <c r="F304" s="28">
        <f t="shared" ref="F304:M304" si="98">F305+F306</f>
        <v>0</v>
      </c>
      <c r="G304" s="28">
        <f t="shared" si="98"/>
        <v>0</v>
      </c>
      <c r="H304" s="28">
        <f t="shared" si="98"/>
        <v>0</v>
      </c>
      <c r="I304" s="28">
        <f t="shared" si="98"/>
        <v>0</v>
      </c>
      <c r="J304" s="28">
        <f t="shared" si="98"/>
        <v>0</v>
      </c>
      <c r="K304" s="28">
        <f t="shared" si="98"/>
        <v>0</v>
      </c>
      <c r="L304" s="28">
        <f t="shared" si="98"/>
        <v>0</v>
      </c>
      <c r="M304" s="28">
        <f t="shared" si="98"/>
        <v>0</v>
      </c>
      <c r="N304" s="23"/>
      <c r="O304" s="23"/>
    </row>
    <row r="305" spans="1:15">
      <c r="A305" s="51"/>
      <c r="B305" s="37" t="s">
        <v>102</v>
      </c>
      <c r="C305" s="38"/>
      <c r="D305" s="39" t="s">
        <v>103</v>
      </c>
      <c r="E305" s="40">
        <f t="shared" si="77"/>
        <v>0</v>
      </c>
      <c r="F305" s="41"/>
      <c r="G305" s="41"/>
      <c r="H305" s="41"/>
      <c r="I305" s="41"/>
      <c r="J305" s="42"/>
      <c r="K305" s="41"/>
      <c r="L305" s="41"/>
      <c r="M305" s="42"/>
      <c r="N305" s="23"/>
      <c r="O305" s="23"/>
    </row>
    <row r="306" spans="1:15">
      <c r="A306" s="51"/>
      <c r="B306" s="59" t="s">
        <v>104</v>
      </c>
      <c r="C306" s="38"/>
      <c r="D306" s="39" t="s">
        <v>105</v>
      </c>
      <c r="E306" s="40">
        <f t="shared" si="77"/>
        <v>0</v>
      </c>
      <c r="F306" s="41"/>
      <c r="G306" s="41"/>
      <c r="H306" s="41"/>
      <c r="I306" s="41"/>
      <c r="J306" s="42"/>
      <c r="K306" s="41"/>
      <c r="L306" s="41"/>
      <c r="M306" s="42"/>
      <c r="N306" s="23"/>
      <c r="O306" s="23"/>
    </row>
    <row r="307" spans="1:15" ht="27" customHeight="1">
      <c r="A307" s="1184" t="s">
        <v>106</v>
      </c>
      <c r="B307" s="1185"/>
      <c r="C307" s="1185"/>
      <c r="D307" s="35" t="s">
        <v>107</v>
      </c>
      <c r="E307" s="22">
        <f t="shared" si="77"/>
        <v>3950</v>
      </c>
      <c r="F307" s="28">
        <f t="shared" ref="F307:M307" si="99">F308+F311+F312</f>
        <v>0</v>
      </c>
      <c r="G307" s="28">
        <f t="shared" si="99"/>
        <v>972</v>
      </c>
      <c r="H307" s="28">
        <f t="shared" si="99"/>
        <v>1018</v>
      </c>
      <c r="I307" s="28">
        <f t="shared" si="99"/>
        <v>972</v>
      </c>
      <c r="J307" s="28">
        <f t="shared" si="99"/>
        <v>988</v>
      </c>
      <c r="K307" s="28">
        <f t="shared" si="99"/>
        <v>4310</v>
      </c>
      <c r="L307" s="28">
        <f t="shared" si="99"/>
        <v>4310</v>
      </c>
      <c r="M307" s="28">
        <f t="shared" si="99"/>
        <v>4310</v>
      </c>
      <c r="N307" s="23"/>
      <c r="O307" s="23"/>
    </row>
    <row r="308" spans="1:15">
      <c r="A308" s="51"/>
      <c r="B308" s="37" t="s">
        <v>108</v>
      </c>
      <c r="C308" s="55"/>
      <c r="D308" s="39" t="s">
        <v>109</v>
      </c>
      <c r="E308" s="40">
        <f t="shared" si="77"/>
        <v>3740</v>
      </c>
      <c r="F308" s="41"/>
      <c r="G308" s="60">
        <f t="shared" ref="G308:M308" si="100">G309+G310</f>
        <v>922</v>
      </c>
      <c r="H308" s="60">
        <f t="shared" si="100"/>
        <v>968</v>
      </c>
      <c r="I308" s="60">
        <f t="shared" si="100"/>
        <v>922</v>
      </c>
      <c r="J308" s="60">
        <f t="shared" si="100"/>
        <v>928</v>
      </c>
      <c r="K308" s="60">
        <f t="shared" si="100"/>
        <v>4060</v>
      </c>
      <c r="L308" s="60">
        <f t="shared" si="100"/>
        <v>4060</v>
      </c>
      <c r="M308" s="60">
        <f t="shared" si="100"/>
        <v>4060</v>
      </c>
      <c r="N308" s="23"/>
      <c r="O308" s="23"/>
    </row>
    <row r="309" spans="1:15">
      <c r="A309" s="51"/>
      <c r="B309" s="61"/>
      <c r="C309" s="38" t="s">
        <v>110</v>
      </c>
      <c r="D309" s="62" t="s">
        <v>111</v>
      </c>
      <c r="E309" s="40">
        <f t="shared" si="77"/>
        <v>365</v>
      </c>
      <c r="F309" s="44"/>
      <c r="G309" s="63">
        <f>G59</f>
        <v>100</v>
      </c>
      <c r="H309" s="63">
        <f t="shared" ref="H309:M311" si="101">H59</f>
        <v>100</v>
      </c>
      <c r="I309" s="63">
        <f t="shared" si="101"/>
        <v>100</v>
      </c>
      <c r="J309" s="63">
        <f t="shared" si="101"/>
        <v>65</v>
      </c>
      <c r="K309" s="63">
        <f t="shared" si="101"/>
        <v>460</v>
      </c>
      <c r="L309" s="63">
        <f t="shared" si="101"/>
        <v>460</v>
      </c>
      <c r="M309" s="63">
        <f t="shared" si="101"/>
        <v>460</v>
      </c>
      <c r="N309" s="23"/>
      <c r="O309" s="23"/>
    </row>
    <row r="310" spans="1:15">
      <c r="A310" s="51"/>
      <c r="B310" s="61"/>
      <c r="C310" s="38" t="s">
        <v>112</v>
      </c>
      <c r="D310" s="62" t="s">
        <v>113</v>
      </c>
      <c r="E310" s="40">
        <f t="shared" si="77"/>
        <v>3375</v>
      </c>
      <c r="F310" s="44"/>
      <c r="G310" s="63">
        <f>G60</f>
        <v>822</v>
      </c>
      <c r="H310" s="63">
        <f t="shared" si="101"/>
        <v>868</v>
      </c>
      <c r="I310" s="63">
        <f t="shared" si="101"/>
        <v>822</v>
      </c>
      <c r="J310" s="63">
        <f t="shared" si="101"/>
        <v>863</v>
      </c>
      <c r="K310" s="63">
        <f t="shared" si="101"/>
        <v>3600</v>
      </c>
      <c r="L310" s="63">
        <f t="shared" si="101"/>
        <v>3600</v>
      </c>
      <c r="M310" s="63">
        <f t="shared" si="101"/>
        <v>3600</v>
      </c>
      <c r="N310" s="23"/>
      <c r="O310" s="23"/>
    </row>
    <row r="311" spans="1:15">
      <c r="A311" s="51"/>
      <c r="B311" s="37" t="s">
        <v>114</v>
      </c>
      <c r="C311" s="38"/>
      <c r="D311" s="39" t="s">
        <v>115</v>
      </c>
      <c r="E311" s="40">
        <f t="shared" si="77"/>
        <v>210</v>
      </c>
      <c r="F311" s="41"/>
      <c r="G311" s="41">
        <f>G61</f>
        <v>50</v>
      </c>
      <c r="H311" s="41">
        <f t="shared" si="101"/>
        <v>50</v>
      </c>
      <c r="I311" s="41">
        <f t="shared" si="101"/>
        <v>50</v>
      </c>
      <c r="J311" s="41">
        <f t="shared" si="101"/>
        <v>60</v>
      </c>
      <c r="K311" s="41">
        <f t="shared" si="101"/>
        <v>250</v>
      </c>
      <c r="L311" s="41">
        <f t="shared" si="101"/>
        <v>250</v>
      </c>
      <c r="M311" s="41">
        <f t="shared" si="101"/>
        <v>250</v>
      </c>
      <c r="N311" s="23"/>
      <c r="O311" s="23"/>
    </row>
    <row r="312" spans="1:15">
      <c r="A312" s="51"/>
      <c r="B312" s="1186" t="s">
        <v>116</v>
      </c>
      <c r="C312" s="1186"/>
      <c r="D312" s="39" t="s">
        <v>117</v>
      </c>
      <c r="E312" s="40">
        <f t="shared" si="77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8" t="s">
        <v>118</v>
      </c>
      <c r="B313" s="65"/>
      <c r="C313" s="47"/>
      <c r="D313" s="34" t="s">
        <v>119</v>
      </c>
      <c r="E313" s="22">
        <f t="shared" si="77"/>
        <v>0</v>
      </c>
      <c r="F313" s="28">
        <f t="shared" ref="F313:M314" si="102">F314</f>
        <v>0</v>
      </c>
      <c r="G313" s="28">
        <f t="shared" si="102"/>
        <v>0</v>
      </c>
      <c r="H313" s="28">
        <f t="shared" si="102"/>
        <v>0</v>
      </c>
      <c r="I313" s="28">
        <f t="shared" si="102"/>
        <v>0</v>
      </c>
      <c r="J313" s="28">
        <f t="shared" si="102"/>
        <v>0</v>
      </c>
      <c r="K313" s="28">
        <f t="shared" si="102"/>
        <v>0</v>
      </c>
      <c r="L313" s="28">
        <f t="shared" si="102"/>
        <v>0</v>
      </c>
      <c r="M313" s="28">
        <f t="shared" si="102"/>
        <v>0</v>
      </c>
      <c r="N313" s="23"/>
      <c r="O313" s="23"/>
    </row>
    <row r="314" spans="1:15">
      <c r="A314" s="58" t="s">
        <v>120</v>
      </c>
      <c r="B314" s="34"/>
      <c r="C314" s="47"/>
      <c r="D314" s="35" t="s">
        <v>121</v>
      </c>
      <c r="E314" s="22">
        <f t="shared" si="77"/>
        <v>0</v>
      </c>
      <c r="F314" s="28">
        <f t="shared" si="102"/>
        <v>0</v>
      </c>
      <c r="G314" s="28">
        <f t="shared" si="102"/>
        <v>0</v>
      </c>
      <c r="H314" s="28">
        <f t="shared" si="102"/>
        <v>0</v>
      </c>
      <c r="I314" s="28">
        <f t="shared" si="102"/>
        <v>0</v>
      </c>
      <c r="J314" s="28">
        <f t="shared" si="102"/>
        <v>0</v>
      </c>
      <c r="K314" s="28">
        <f t="shared" si="102"/>
        <v>0</v>
      </c>
      <c r="L314" s="28">
        <f t="shared" si="102"/>
        <v>0</v>
      </c>
      <c r="M314" s="28">
        <f t="shared" si="102"/>
        <v>0</v>
      </c>
      <c r="N314" s="23"/>
      <c r="O314" s="23"/>
    </row>
    <row r="315" spans="1:15">
      <c r="A315" s="51"/>
      <c r="B315" s="59" t="s">
        <v>122</v>
      </c>
      <c r="C315" s="38"/>
      <c r="D315" s="39" t="s">
        <v>123</v>
      </c>
      <c r="E315" s="40">
        <f t="shared" si="77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124</v>
      </c>
      <c r="B316" s="66"/>
      <c r="C316" s="31"/>
      <c r="D316" s="35" t="s">
        <v>125</v>
      </c>
      <c r="E316" s="22">
        <f t="shared" si="77"/>
        <v>2729.2799999999997</v>
      </c>
      <c r="F316" s="28">
        <f t="shared" ref="F316:M316" si="103">F317+F328</f>
        <v>0</v>
      </c>
      <c r="G316" s="28">
        <f t="shared" si="103"/>
        <v>2678</v>
      </c>
      <c r="H316" s="28">
        <f t="shared" si="103"/>
        <v>2581.2799999999997</v>
      </c>
      <c r="I316" s="28">
        <f t="shared" si="103"/>
        <v>-422</v>
      </c>
      <c r="J316" s="28">
        <f t="shared" si="103"/>
        <v>-2108</v>
      </c>
      <c r="K316" s="28">
        <f t="shared" si="103"/>
        <v>9690</v>
      </c>
      <c r="L316" s="28">
        <f t="shared" si="103"/>
        <v>9690</v>
      </c>
      <c r="M316" s="28">
        <f t="shared" si="103"/>
        <v>9690</v>
      </c>
      <c r="N316" s="23"/>
      <c r="O316" s="23"/>
    </row>
    <row r="317" spans="1:15">
      <c r="A317" s="30" t="s">
        <v>126</v>
      </c>
      <c r="B317" s="31"/>
      <c r="C317" s="47"/>
      <c r="D317" s="34" t="s">
        <v>127</v>
      </c>
      <c r="E317" s="22">
        <f t="shared" si="77"/>
        <v>8010</v>
      </c>
      <c r="F317" s="28">
        <f t="shared" ref="F317:M317" si="104">F318+F326</f>
        <v>0</v>
      </c>
      <c r="G317" s="28">
        <f t="shared" si="104"/>
        <v>2170</v>
      </c>
      <c r="H317" s="28">
        <f t="shared" si="104"/>
        <v>2020</v>
      </c>
      <c r="I317" s="28">
        <f t="shared" si="104"/>
        <v>1970</v>
      </c>
      <c r="J317" s="28">
        <f t="shared" si="104"/>
        <v>1850</v>
      </c>
      <c r="K317" s="28">
        <f t="shared" si="104"/>
        <v>7400</v>
      </c>
      <c r="L317" s="28">
        <f t="shared" si="104"/>
        <v>7400</v>
      </c>
      <c r="M317" s="28">
        <f t="shared" si="104"/>
        <v>7400</v>
      </c>
      <c r="N317" s="23"/>
      <c r="O317" s="23"/>
    </row>
    <row r="318" spans="1:15">
      <c r="A318" s="30" t="s">
        <v>128</v>
      </c>
      <c r="B318" s="34"/>
      <c r="C318" s="47"/>
      <c r="D318" s="35" t="s">
        <v>129</v>
      </c>
      <c r="E318" s="22">
        <f t="shared" si="77"/>
        <v>7935</v>
      </c>
      <c r="F318" s="28">
        <f>F319+F323+F325</f>
        <v>0</v>
      </c>
      <c r="G318" s="28">
        <f>G319+G323+G325+G320</f>
        <v>2150</v>
      </c>
      <c r="H318" s="28">
        <f t="shared" ref="H318:M318" si="105">H319+H323+H325+H320</f>
        <v>2000</v>
      </c>
      <c r="I318" s="28">
        <f t="shared" si="105"/>
        <v>1950</v>
      </c>
      <c r="J318" s="28">
        <f t="shared" si="105"/>
        <v>1835</v>
      </c>
      <c r="K318" s="28">
        <f t="shared" si="105"/>
        <v>7300</v>
      </c>
      <c r="L318" s="28">
        <f t="shared" si="105"/>
        <v>7300</v>
      </c>
      <c r="M318" s="28">
        <f t="shared" si="105"/>
        <v>7300</v>
      </c>
      <c r="N318" s="23"/>
      <c r="O318" s="23"/>
    </row>
    <row r="319" spans="1:15">
      <c r="A319" s="51"/>
      <c r="B319" s="37" t="s">
        <v>130</v>
      </c>
      <c r="C319" s="67"/>
      <c r="D319" s="39" t="s">
        <v>131</v>
      </c>
      <c r="E319" s="22">
        <f t="shared" si="77"/>
        <v>250</v>
      </c>
      <c r="F319" s="41"/>
      <c r="G319" s="41">
        <f>G69</f>
        <v>200</v>
      </c>
      <c r="H319" s="41">
        <f t="shared" ref="H319:M322" si="106">H69</f>
        <v>50</v>
      </c>
      <c r="I319" s="41">
        <f t="shared" si="106"/>
        <v>0</v>
      </c>
      <c r="J319" s="41">
        <f t="shared" si="106"/>
        <v>0</v>
      </c>
      <c r="K319" s="41">
        <f t="shared" si="106"/>
        <v>300</v>
      </c>
      <c r="L319" s="41">
        <f t="shared" si="106"/>
        <v>300</v>
      </c>
      <c r="M319" s="41">
        <f t="shared" si="106"/>
        <v>300</v>
      </c>
      <c r="N319" s="23"/>
      <c r="O319" s="23"/>
    </row>
    <row r="320" spans="1:15">
      <c r="A320" s="51"/>
      <c r="B320" s="1187" t="s">
        <v>132</v>
      </c>
      <c r="C320" s="1188"/>
      <c r="D320" s="70" t="s">
        <v>133</v>
      </c>
      <c r="E320" s="22">
        <f t="shared" si="77"/>
        <v>7685</v>
      </c>
      <c r="F320" s="41"/>
      <c r="G320" s="41">
        <f>G70</f>
        <v>1950</v>
      </c>
      <c r="H320" s="41">
        <f t="shared" si="106"/>
        <v>1950</v>
      </c>
      <c r="I320" s="41">
        <f t="shared" si="106"/>
        <v>1950</v>
      </c>
      <c r="J320" s="41">
        <f t="shared" si="106"/>
        <v>1835</v>
      </c>
      <c r="K320" s="41">
        <f t="shared" si="106"/>
        <v>7000</v>
      </c>
      <c r="L320" s="41">
        <f t="shared" si="106"/>
        <v>7000</v>
      </c>
      <c r="M320" s="41">
        <f t="shared" si="106"/>
        <v>7000</v>
      </c>
      <c r="N320" s="23"/>
      <c r="O320" s="23"/>
    </row>
    <row r="321" spans="1:15">
      <c r="A321" s="51"/>
      <c r="B321" s="1189" t="s">
        <v>134</v>
      </c>
      <c r="C321" s="1190"/>
      <c r="D321" s="70" t="s">
        <v>135</v>
      </c>
      <c r="E321" s="22">
        <f t="shared" si="77"/>
        <v>7300</v>
      </c>
      <c r="F321" s="41"/>
      <c r="G321" s="41">
        <f>G71</f>
        <v>1850</v>
      </c>
      <c r="H321" s="41">
        <f t="shared" si="106"/>
        <v>1850</v>
      </c>
      <c r="I321" s="41">
        <f t="shared" si="106"/>
        <v>1850</v>
      </c>
      <c r="J321" s="41">
        <f t="shared" si="106"/>
        <v>1750</v>
      </c>
      <c r="K321" s="41">
        <f t="shared" si="106"/>
        <v>6600</v>
      </c>
      <c r="L321" s="41">
        <f t="shared" si="106"/>
        <v>6600</v>
      </c>
      <c r="M321" s="41">
        <f t="shared" si="106"/>
        <v>6600</v>
      </c>
      <c r="N321" s="23"/>
      <c r="O321" s="23"/>
    </row>
    <row r="322" spans="1:15">
      <c r="A322" s="51"/>
      <c r="B322" s="1189" t="s">
        <v>136</v>
      </c>
      <c r="C322" s="1190"/>
      <c r="D322" s="39" t="s">
        <v>137</v>
      </c>
      <c r="E322" s="22">
        <f t="shared" si="77"/>
        <v>385</v>
      </c>
      <c r="F322" s="41"/>
      <c r="G322" s="41">
        <f>G72</f>
        <v>100</v>
      </c>
      <c r="H322" s="41">
        <f t="shared" si="106"/>
        <v>100</v>
      </c>
      <c r="I322" s="41">
        <f t="shared" si="106"/>
        <v>100</v>
      </c>
      <c r="J322" s="41">
        <f t="shared" si="106"/>
        <v>85</v>
      </c>
      <c r="K322" s="41">
        <f t="shared" si="106"/>
        <v>400</v>
      </c>
      <c r="L322" s="41">
        <f t="shared" si="106"/>
        <v>400</v>
      </c>
      <c r="M322" s="41">
        <f t="shared" si="106"/>
        <v>400</v>
      </c>
      <c r="N322" s="23"/>
      <c r="O322" s="23"/>
    </row>
    <row r="323" spans="1:15">
      <c r="A323" s="30"/>
      <c r="B323" s="31" t="s">
        <v>138</v>
      </c>
      <c r="C323" s="34"/>
      <c r="D323" s="35" t="s">
        <v>139</v>
      </c>
      <c r="E323" s="22">
        <f t="shared" si="77"/>
        <v>0</v>
      </c>
      <c r="F323" s="28">
        <f t="shared" ref="F323:M323" si="107">F324</f>
        <v>0</v>
      </c>
      <c r="G323" s="194">
        <f t="shared" si="107"/>
        <v>0</v>
      </c>
      <c r="H323" s="194">
        <f t="shared" si="107"/>
        <v>0</v>
      </c>
      <c r="I323" s="194">
        <f t="shared" si="107"/>
        <v>0</v>
      </c>
      <c r="J323" s="194">
        <f t="shared" si="107"/>
        <v>0</v>
      </c>
      <c r="K323" s="194">
        <f t="shared" si="107"/>
        <v>0</v>
      </c>
      <c r="L323" s="194">
        <f t="shared" si="107"/>
        <v>0</v>
      </c>
      <c r="M323" s="194">
        <f t="shared" si="107"/>
        <v>0</v>
      </c>
      <c r="N323" s="23"/>
      <c r="O323" s="23"/>
    </row>
    <row r="324" spans="1:15">
      <c r="A324" s="36"/>
      <c r="B324" s="37"/>
      <c r="C324" s="38" t="s">
        <v>140</v>
      </c>
      <c r="D324" s="78" t="s">
        <v>141</v>
      </c>
      <c r="E324" s="40">
        <f t="shared" si="77"/>
        <v>0</v>
      </c>
      <c r="F324" s="41"/>
      <c r="G324" s="195"/>
      <c r="H324" s="195"/>
      <c r="I324" s="195"/>
      <c r="J324" s="42"/>
      <c r="K324" s="195"/>
      <c r="L324" s="195"/>
      <c r="M324" s="42"/>
      <c r="N324" s="23"/>
      <c r="O324" s="23"/>
    </row>
    <row r="325" spans="1:15">
      <c r="A325" s="36"/>
      <c r="B325" s="37" t="s">
        <v>142</v>
      </c>
      <c r="C325" s="38"/>
      <c r="D325" s="39" t="s">
        <v>143</v>
      </c>
      <c r="E325" s="40">
        <f t="shared" si="77"/>
        <v>0</v>
      </c>
      <c r="F325" s="41"/>
      <c r="G325" s="196">
        <v>0</v>
      </c>
      <c r="H325" s="196">
        <v>0</v>
      </c>
      <c r="I325" s="196">
        <v>0</v>
      </c>
      <c r="J325" s="42">
        <v>0</v>
      </c>
      <c r="K325" s="197"/>
      <c r="L325" s="197"/>
      <c r="M325" s="197"/>
      <c r="N325" s="23"/>
      <c r="O325" s="23"/>
    </row>
    <row r="326" spans="1:15">
      <c r="A326" s="30" t="s">
        <v>144</v>
      </c>
      <c r="B326" s="34"/>
      <c r="C326" s="31"/>
      <c r="D326" s="84" t="s">
        <v>145</v>
      </c>
      <c r="E326" s="22">
        <f t="shared" si="77"/>
        <v>75</v>
      </c>
      <c r="F326" s="28">
        <f t="shared" ref="F326:M326" si="108">F327</f>
        <v>0</v>
      </c>
      <c r="G326" s="28">
        <f t="shared" si="108"/>
        <v>20</v>
      </c>
      <c r="H326" s="28">
        <f t="shared" si="108"/>
        <v>20</v>
      </c>
      <c r="I326" s="28">
        <f t="shared" si="108"/>
        <v>20</v>
      </c>
      <c r="J326" s="28">
        <f t="shared" si="108"/>
        <v>15</v>
      </c>
      <c r="K326" s="28">
        <f t="shared" si="108"/>
        <v>100</v>
      </c>
      <c r="L326" s="28">
        <f t="shared" si="108"/>
        <v>100</v>
      </c>
      <c r="M326" s="28">
        <f t="shared" si="108"/>
        <v>100</v>
      </c>
      <c r="N326" s="23"/>
      <c r="O326" s="23"/>
    </row>
    <row r="327" spans="1:15">
      <c r="A327" s="36"/>
      <c r="B327" s="37" t="s">
        <v>146</v>
      </c>
      <c r="C327" s="38"/>
      <c r="D327" s="70" t="s">
        <v>147</v>
      </c>
      <c r="E327" s="40">
        <f t="shared" si="77"/>
        <v>75</v>
      </c>
      <c r="F327" s="41"/>
      <c r="G327" s="198">
        <f>G77</f>
        <v>20</v>
      </c>
      <c r="H327" s="198">
        <f t="shared" ref="H327:M327" si="109">H77</f>
        <v>20</v>
      </c>
      <c r="I327" s="198">
        <f t="shared" si="109"/>
        <v>20</v>
      </c>
      <c r="J327" s="198">
        <f t="shared" si="109"/>
        <v>15</v>
      </c>
      <c r="K327" s="198">
        <f t="shared" si="109"/>
        <v>100</v>
      </c>
      <c r="L327" s="198">
        <f t="shared" si="109"/>
        <v>100</v>
      </c>
      <c r="M327" s="198">
        <f t="shared" si="109"/>
        <v>100</v>
      </c>
      <c r="N327" s="23"/>
      <c r="O327" s="23"/>
    </row>
    <row r="328" spans="1:15">
      <c r="A328" s="30" t="s">
        <v>148</v>
      </c>
      <c r="B328" s="31"/>
      <c r="C328" s="31"/>
      <c r="D328" s="84" t="s">
        <v>149</v>
      </c>
      <c r="E328" s="22">
        <f t="shared" si="77"/>
        <v>-5280.72</v>
      </c>
      <c r="F328" s="28">
        <f t="shared" ref="F328:M328" si="110">F329+F338+F341+F347+F355</f>
        <v>0</v>
      </c>
      <c r="G328" s="28">
        <f t="shared" si="110"/>
        <v>508</v>
      </c>
      <c r="H328" s="28">
        <f t="shared" si="110"/>
        <v>561.28</v>
      </c>
      <c r="I328" s="28">
        <f t="shared" si="110"/>
        <v>-2392</v>
      </c>
      <c r="J328" s="28">
        <f t="shared" si="110"/>
        <v>-3958</v>
      </c>
      <c r="K328" s="28">
        <f t="shared" si="110"/>
        <v>2290</v>
      </c>
      <c r="L328" s="28">
        <f t="shared" si="110"/>
        <v>2290</v>
      </c>
      <c r="M328" s="28">
        <f t="shared" si="110"/>
        <v>2290</v>
      </c>
      <c r="N328" s="23"/>
      <c r="O328" s="23"/>
    </row>
    <row r="329" spans="1:15">
      <c r="A329" s="1194" t="s">
        <v>150</v>
      </c>
      <c r="B329" s="1195"/>
      <c r="C329" s="1195"/>
      <c r="D329" s="27" t="s">
        <v>151</v>
      </c>
      <c r="E329" s="22">
        <f t="shared" si="77"/>
        <v>1610</v>
      </c>
      <c r="F329" s="28">
        <f>F330+F331+F332+F334+F335+F336+F337</f>
        <v>0</v>
      </c>
      <c r="G329" s="28">
        <f>G330+G331+G332+G334+G335+G336+G337+G333</f>
        <v>401</v>
      </c>
      <c r="H329" s="28">
        <f t="shared" ref="H329:M329" si="111">H330+H331+H332+H334+H335+H336+H337+H333</f>
        <v>404</v>
      </c>
      <c r="I329" s="28">
        <f t="shared" si="111"/>
        <v>401</v>
      </c>
      <c r="J329" s="28">
        <f t="shared" si="111"/>
        <v>404</v>
      </c>
      <c r="K329" s="28">
        <f t="shared" si="111"/>
        <v>1760</v>
      </c>
      <c r="L329" s="28">
        <f t="shared" si="111"/>
        <v>1760</v>
      </c>
      <c r="M329" s="28">
        <f t="shared" si="111"/>
        <v>1760</v>
      </c>
      <c r="N329" s="23"/>
      <c r="O329" s="23"/>
    </row>
    <row r="330" spans="1:15">
      <c r="A330" s="51"/>
      <c r="B330" s="37" t="s">
        <v>152</v>
      </c>
      <c r="C330" s="38"/>
      <c r="D330" s="85" t="s">
        <v>153</v>
      </c>
      <c r="E330" s="40">
        <f t="shared" ref="E330:E345" si="112">G330+H330+I330+J330</f>
        <v>250</v>
      </c>
      <c r="F330" s="41"/>
      <c r="G330" s="41">
        <f>G80</f>
        <v>62</v>
      </c>
      <c r="H330" s="41">
        <f t="shared" ref="H330:M330" si="113">H80</f>
        <v>63</v>
      </c>
      <c r="I330" s="41">
        <f t="shared" si="113"/>
        <v>62</v>
      </c>
      <c r="J330" s="41">
        <f t="shared" si="113"/>
        <v>63</v>
      </c>
      <c r="K330" s="41">
        <f t="shared" si="113"/>
        <v>300</v>
      </c>
      <c r="L330" s="41">
        <f t="shared" si="113"/>
        <v>300</v>
      </c>
      <c r="M330" s="41">
        <f t="shared" si="113"/>
        <v>300</v>
      </c>
      <c r="N330" s="23"/>
      <c r="O330" s="23"/>
    </row>
    <row r="331" spans="1:15">
      <c r="A331" s="51"/>
      <c r="B331" s="37" t="s">
        <v>154</v>
      </c>
      <c r="C331" s="38"/>
      <c r="D331" s="85" t="s">
        <v>155</v>
      </c>
      <c r="E331" s="40">
        <f t="shared" si="112"/>
        <v>0</v>
      </c>
      <c r="F331" s="41"/>
      <c r="G331" s="41"/>
      <c r="H331" s="41"/>
      <c r="I331" s="41"/>
      <c r="J331" s="42"/>
      <c r="K331" s="41"/>
      <c r="L331" s="41"/>
      <c r="M331" s="42"/>
      <c r="N331" s="23"/>
      <c r="O331" s="23"/>
    </row>
    <row r="332" spans="1:15">
      <c r="A332" s="51"/>
      <c r="B332" s="37" t="s">
        <v>156</v>
      </c>
      <c r="C332" s="38"/>
      <c r="D332" s="85" t="s">
        <v>157</v>
      </c>
      <c r="E332" s="40">
        <f t="shared" si="112"/>
        <v>0</v>
      </c>
      <c r="F332" s="41"/>
      <c r="G332" s="41"/>
      <c r="H332" s="41"/>
      <c r="I332" s="41"/>
      <c r="J332" s="42"/>
      <c r="K332" s="41"/>
      <c r="L332" s="41"/>
      <c r="M332" s="42"/>
      <c r="N332" s="23"/>
      <c r="O332" s="23"/>
    </row>
    <row r="333" spans="1:15">
      <c r="A333" s="51"/>
      <c r="B333" s="37" t="s">
        <v>471</v>
      </c>
      <c r="C333" s="38"/>
      <c r="D333" s="85" t="s">
        <v>159</v>
      </c>
      <c r="E333" s="40">
        <f t="shared" si="112"/>
        <v>1300</v>
      </c>
      <c r="F333" s="41"/>
      <c r="G333" s="41">
        <f>G83</f>
        <v>325</v>
      </c>
      <c r="H333" s="41">
        <f t="shared" ref="H333:M333" si="114">H83</f>
        <v>325</v>
      </c>
      <c r="I333" s="41">
        <f t="shared" si="114"/>
        <v>325</v>
      </c>
      <c r="J333" s="41">
        <f t="shared" si="114"/>
        <v>325</v>
      </c>
      <c r="K333" s="41">
        <f t="shared" si="114"/>
        <v>1400</v>
      </c>
      <c r="L333" s="41">
        <f t="shared" si="114"/>
        <v>1400</v>
      </c>
      <c r="M333" s="41">
        <f t="shared" si="114"/>
        <v>1400</v>
      </c>
      <c r="N333" s="23"/>
      <c r="O333" s="23"/>
    </row>
    <row r="334" spans="1:15">
      <c r="A334" s="88"/>
      <c r="B334" s="37" t="s">
        <v>160</v>
      </c>
      <c r="C334" s="38"/>
      <c r="D334" s="85" t="s">
        <v>161</v>
      </c>
      <c r="E334" s="40">
        <f t="shared" si="112"/>
        <v>0</v>
      </c>
      <c r="F334" s="41"/>
      <c r="G334" s="41"/>
      <c r="H334" s="41"/>
      <c r="I334" s="41"/>
      <c r="J334" s="42"/>
      <c r="K334" s="41"/>
      <c r="L334" s="41"/>
      <c r="M334" s="42"/>
      <c r="N334" s="23"/>
      <c r="O334" s="23"/>
    </row>
    <row r="335" spans="1:15">
      <c r="A335" s="89"/>
      <c r="B335" s="37" t="s">
        <v>162</v>
      </c>
      <c r="C335" s="38"/>
      <c r="D335" s="85" t="s">
        <v>163</v>
      </c>
      <c r="E335" s="40">
        <f t="shared" si="112"/>
        <v>50</v>
      </c>
      <c r="F335" s="41"/>
      <c r="G335" s="41">
        <f>G85</f>
        <v>12</v>
      </c>
      <c r="H335" s="41">
        <f t="shared" ref="H335:M335" si="115">H85</f>
        <v>13</v>
      </c>
      <c r="I335" s="41">
        <f t="shared" si="115"/>
        <v>12</v>
      </c>
      <c r="J335" s="41">
        <f t="shared" si="115"/>
        <v>13</v>
      </c>
      <c r="K335" s="41">
        <f t="shared" si="115"/>
        <v>50</v>
      </c>
      <c r="L335" s="41">
        <f t="shared" si="115"/>
        <v>50</v>
      </c>
      <c r="M335" s="41">
        <f t="shared" si="115"/>
        <v>50</v>
      </c>
      <c r="N335" s="23"/>
      <c r="O335" s="23"/>
    </row>
    <row r="336" spans="1:15">
      <c r="A336" s="89"/>
      <c r="B336" s="37" t="s">
        <v>164</v>
      </c>
      <c r="C336" s="38"/>
      <c r="D336" s="85" t="s">
        <v>165</v>
      </c>
      <c r="E336" s="40">
        <f t="shared" si="112"/>
        <v>0</v>
      </c>
      <c r="F336" s="41"/>
      <c r="G336" s="41"/>
      <c r="H336" s="41"/>
      <c r="I336" s="41"/>
      <c r="J336" s="42"/>
      <c r="K336" s="41"/>
      <c r="L336" s="41"/>
      <c r="M336" s="42"/>
      <c r="N336" s="23"/>
      <c r="O336" s="23"/>
    </row>
    <row r="337" spans="1:15">
      <c r="A337" s="88"/>
      <c r="B337" s="37" t="s">
        <v>166</v>
      </c>
      <c r="C337" s="38"/>
      <c r="D337" s="85" t="s">
        <v>167</v>
      </c>
      <c r="E337" s="40">
        <f t="shared" si="112"/>
        <v>10</v>
      </c>
      <c r="F337" s="41"/>
      <c r="G337" s="41">
        <f>G87</f>
        <v>2</v>
      </c>
      <c r="H337" s="41">
        <f t="shared" ref="H337:M337" si="116">H87</f>
        <v>3</v>
      </c>
      <c r="I337" s="41">
        <f t="shared" si="116"/>
        <v>2</v>
      </c>
      <c r="J337" s="41">
        <f t="shared" si="116"/>
        <v>3</v>
      </c>
      <c r="K337" s="41">
        <f t="shared" si="116"/>
        <v>10</v>
      </c>
      <c r="L337" s="41">
        <f t="shared" si="116"/>
        <v>10</v>
      </c>
      <c r="M337" s="41">
        <f t="shared" si="116"/>
        <v>10</v>
      </c>
      <c r="N337" s="23"/>
      <c r="O337" s="23"/>
    </row>
    <row r="338" spans="1:15">
      <c r="A338" s="58" t="s">
        <v>168</v>
      </c>
      <c r="B338" s="34"/>
      <c r="C338" s="90"/>
      <c r="D338" s="27" t="s">
        <v>169</v>
      </c>
      <c r="E338" s="22">
        <f t="shared" si="112"/>
        <v>0</v>
      </c>
      <c r="F338" s="28">
        <f t="shared" ref="F338:M338" si="117">F339+F340</f>
        <v>0</v>
      </c>
      <c r="G338" s="28">
        <f t="shared" si="117"/>
        <v>0</v>
      </c>
      <c r="H338" s="28">
        <f t="shared" si="117"/>
        <v>0</v>
      </c>
      <c r="I338" s="28">
        <f t="shared" si="117"/>
        <v>0</v>
      </c>
      <c r="J338" s="28">
        <f t="shared" si="117"/>
        <v>0</v>
      </c>
      <c r="K338" s="28">
        <f t="shared" si="117"/>
        <v>0</v>
      </c>
      <c r="L338" s="28">
        <f t="shared" si="117"/>
        <v>0</v>
      </c>
      <c r="M338" s="28">
        <f t="shared" si="117"/>
        <v>0</v>
      </c>
      <c r="N338" s="23"/>
      <c r="O338" s="23"/>
    </row>
    <row r="339" spans="1:15">
      <c r="A339" s="51"/>
      <c r="B339" s="59" t="s">
        <v>170</v>
      </c>
      <c r="C339" s="38"/>
      <c r="D339" s="85" t="s">
        <v>171</v>
      </c>
      <c r="E339" s="40">
        <f t="shared" si="112"/>
        <v>0</v>
      </c>
      <c r="F339" s="41"/>
      <c r="G339" s="41"/>
      <c r="H339" s="41"/>
      <c r="I339" s="41"/>
      <c r="J339" s="42"/>
      <c r="K339" s="41"/>
      <c r="L339" s="41"/>
      <c r="M339" s="42"/>
      <c r="N339" s="23"/>
      <c r="O339" s="23"/>
    </row>
    <row r="340" spans="1:15">
      <c r="A340" s="88"/>
      <c r="B340" s="37" t="s">
        <v>172</v>
      </c>
      <c r="C340" s="38"/>
      <c r="D340" s="85" t="s">
        <v>173</v>
      </c>
      <c r="E340" s="40">
        <f t="shared" si="112"/>
        <v>0</v>
      </c>
      <c r="F340" s="41"/>
      <c r="G340" s="41"/>
      <c r="H340" s="41"/>
      <c r="I340" s="41"/>
      <c r="J340" s="42"/>
      <c r="K340" s="41"/>
      <c r="L340" s="41"/>
      <c r="M340" s="42"/>
      <c r="N340" s="23"/>
      <c r="O340" s="23"/>
    </row>
    <row r="341" spans="1:15">
      <c r="A341" s="58" t="s">
        <v>174</v>
      </c>
      <c r="B341" s="34"/>
      <c r="C341" s="31"/>
      <c r="D341" s="27" t="s">
        <v>175</v>
      </c>
      <c r="E341" s="22">
        <f t="shared" si="112"/>
        <v>30</v>
      </c>
      <c r="F341" s="28">
        <f t="shared" ref="F341:M341" si="118">F342+F343+F344+F345</f>
        <v>0</v>
      </c>
      <c r="G341" s="28">
        <f t="shared" si="118"/>
        <v>7</v>
      </c>
      <c r="H341" s="28">
        <f t="shared" si="118"/>
        <v>8</v>
      </c>
      <c r="I341" s="28">
        <f t="shared" si="118"/>
        <v>7</v>
      </c>
      <c r="J341" s="28">
        <f t="shared" si="118"/>
        <v>8</v>
      </c>
      <c r="K341" s="28">
        <f t="shared" si="118"/>
        <v>30</v>
      </c>
      <c r="L341" s="28">
        <f t="shared" si="118"/>
        <v>30</v>
      </c>
      <c r="M341" s="28">
        <f t="shared" si="118"/>
        <v>30</v>
      </c>
      <c r="N341" s="23"/>
      <c r="O341" s="23"/>
    </row>
    <row r="342" spans="1:15">
      <c r="A342" s="51"/>
      <c r="B342" s="37" t="s">
        <v>176</v>
      </c>
      <c r="C342" s="38"/>
      <c r="D342" s="85" t="s">
        <v>177</v>
      </c>
      <c r="E342" s="40">
        <f t="shared" si="112"/>
        <v>30</v>
      </c>
      <c r="F342" s="41"/>
      <c r="G342" s="41">
        <f>G92</f>
        <v>7</v>
      </c>
      <c r="H342" s="41">
        <f t="shared" ref="H342:M342" si="119">H92</f>
        <v>8</v>
      </c>
      <c r="I342" s="41">
        <f t="shared" si="119"/>
        <v>7</v>
      </c>
      <c r="J342" s="41">
        <f t="shared" si="119"/>
        <v>8</v>
      </c>
      <c r="K342" s="41">
        <f t="shared" si="119"/>
        <v>30</v>
      </c>
      <c r="L342" s="41">
        <f t="shared" si="119"/>
        <v>30</v>
      </c>
      <c r="M342" s="41">
        <f t="shared" si="119"/>
        <v>30</v>
      </c>
      <c r="N342" s="23"/>
      <c r="O342" s="23"/>
    </row>
    <row r="343" spans="1:15">
      <c r="A343" s="51"/>
      <c r="B343" s="1204" t="s">
        <v>178</v>
      </c>
      <c r="C343" s="1204"/>
      <c r="D343" s="85" t="s">
        <v>179</v>
      </c>
      <c r="E343" s="40">
        <f t="shared" si="112"/>
        <v>0</v>
      </c>
      <c r="F343" s="41"/>
      <c r="G343" s="41"/>
      <c r="H343" s="41"/>
      <c r="I343" s="41"/>
      <c r="J343" s="42"/>
      <c r="K343" s="41"/>
      <c r="L343" s="41"/>
      <c r="M343" s="42"/>
      <c r="N343" s="23"/>
      <c r="O343" s="23"/>
    </row>
    <row r="344" spans="1:15">
      <c r="A344" s="91"/>
      <c r="B344" s="1186" t="s">
        <v>180</v>
      </c>
      <c r="C344" s="1186"/>
      <c r="D344" s="85" t="s">
        <v>181</v>
      </c>
      <c r="E344" s="40">
        <f t="shared" si="112"/>
        <v>0</v>
      </c>
      <c r="F344" s="41"/>
      <c r="G344" s="41"/>
      <c r="H344" s="41"/>
      <c r="I344" s="41"/>
      <c r="J344" s="42"/>
      <c r="K344" s="41"/>
      <c r="L344" s="41"/>
      <c r="M344" s="42"/>
      <c r="N344" s="23"/>
      <c r="O344" s="23"/>
    </row>
    <row r="345" spans="1:15">
      <c r="A345" s="51"/>
      <c r="B345" s="37" t="s">
        <v>182</v>
      </c>
      <c r="C345" s="38"/>
      <c r="D345" s="85" t="s">
        <v>183</v>
      </c>
      <c r="E345" s="40">
        <f t="shared" si="112"/>
        <v>0</v>
      </c>
      <c r="F345" s="41"/>
      <c r="G345" s="41">
        <f>G95</f>
        <v>0</v>
      </c>
      <c r="H345" s="41">
        <f t="shared" ref="H345:M345" si="120">H95</f>
        <v>0</v>
      </c>
      <c r="I345" s="41">
        <f t="shared" si="120"/>
        <v>0</v>
      </c>
      <c r="J345" s="41">
        <f t="shared" si="120"/>
        <v>0</v>
      </c>
      <c r="K345" s="41">
        <f t="shared" si="120"/>
        <v>0</v>
      </c>
      <c r="L345" s="41">
        <f t="shared" si="120"/>
        <v>0</v>
      </c>
      <c r="M345" s="41">
        <f t="shared" si="120"/>
        <v>0</v>
      </c>
      <c r="N345" s="23"/>
      <c r="O345" s="23"/>
    </row>
    <row r="346" spans="1:15" ht="0.75" customHeight="1">
      <c r="A346" s="51"/>
      <c r="B346" s="37"/>
      <c r="C346" s="38"/>
      <c r="D346" s="85"/>
      <c r="E346" s="40"/>
      <c r="F346" s="41"/>
      <c r="G346" s="41"/>
      <c r="H346" s="41"/>
      <c r="I346" s="41"/>
      <c r="J346" s="48"/>
      <c r="K346" s="41"/>
      <c r="L346" s="41"/>
      <c r="M346" s="48"/>
      <c r="N346" s="23"/>
      <c r="O346" s="23"/>
    </row>
    <row r="347" spans="1:15">
      <c r="A347" s="1201" t="s">
        <v>184</v>
      </c>
      <c r="B347" s="1202"/>
      <c r="C347" s="1202"/>
      <c r="D347" s="27" t="s">
        <v>185</v>
      </c>
      <c r="E347" s="22">
        <f t="shared" ref="E347:E398" si="121">G347+H347+I347+J347</f>
        <v>400</v>
      </c>
      <c r="F347" s="28">
        <f t="shared" ref="F347:M347" si="122">F348+F349+F350+F351+F352+F353+F354</f>
        <v>0</v>
      </c>
      <c r="G347" s="28">
        <f t="shared" si="122"/>
        <v>100</v>
      </c>
      <c r="H347" s="28">
        <f t="shared" si="122"/>
        <v>100</v>
      </c>
      <c r="I347" s="28">
        <f t="shared" si="122"/>
        <v>100</v>
      </c>
      <c r="J347" s="28">
        <f t="shared" si="122"/>
        <v>100</v>
      </c>
      <c r="K347" s="28">
        <f t="shared" si="122"/>
        <v>500</v>
      </c>
      <c r="L347" s="28">
        <f t="shared" si="122"/>
        <v>500</v>
      </c>
      <c r="M347" s="28">
        <f t="shared" si="122"/>
        <v>500</v>
      </c>
      <c r="N347" s="23"/>
      <c r="O347" s="23"/>
    </row>
    <row r="348" spans="1:15">
      <c r="A348" s="51"/>
      <c r="B348" s="38" t="s">
        <v>186</v>
      </c>
      <c r="C348" s="37"/>
      <c r="D348" s="85" t="s">
        <v>187</v>
      </c>
      <c r="E348" s="40">
        <f t="shared" si="121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51"/>
      <c r="B349" s="37" t="s">
        <v>188</v>
      </c>
      <c r="C349" s="38"/>
      <c r="D349" s="85" t="s">
        <v>189</v>
      </c>
      <c r="E349" s="40">
        <f t="shared" si="121"/>
        <v>0</v>
      </c>
      <c r="F349" s="41"/>
      <c r="G349" s="41"/>
      <c r="H349" s="41"/>
      <c r="I349" s="41"/>
      <c r="J349" s="42"/>
      <c r="K349" s="41"/>
      <c r="L349" s="41"/>
      <c r="M349" s="42"/>
      <c r="N349" s="23"/>
      <c r="O349" s="23"/>
    </row>
    <row r="350" spans="1:15">
      <c r="A350" s="199"/>
      <c r="B350" s="1254" t="s">
        <v>190</v>
      </c>
      <c r="C350" s="1254"/>
      <c r="D350" s="200" t="s">
        <v>191</v>
      </c>
      <c r="E350" s="40">
        <f t="shared" si="121"/>
        <v>0</v>
      </c>
      <c r="F350" s="41"/>
      <c r="G350" s="41"/>
      <c r="H350" s="41"/>
      <c r="I350" s="41"/>
      <c r="J350" s="42"/>
      <c r="K350" s="41"/>
      <c r="L350" s="41"/>
      <c r="M350" s="42"/>
      <c r="N350" s="23"/>
      <c r="O350" s="23"/>
    </row>
    <row r="351" spans="1:15">
      <c r="A351" s="199"/>
      <c r="B351" s="1254" t="s">
        <v>192</v>
      </c>
      <c r="C351" s="1254"/>
      <c r="D351" s="200" t="s">
        <v>193</v>
      </c>
      <c r="E351" s="40">
        <f t="shared" si="121"/>
        <v>0</v>
      </c>
      <c r="F351" s="41"/>
      <c r="G351" s="41"/>
      <c r="H351" s="41"/>
      <c r="I351" s="41"/>
      <c r="J351" s="42"/>
      <c r="K351" s="41"/>
      <c r="L351" s="41"/>
      <c r="M351" s="42"/>
      <c r="N351" s="23"/>
      <c r="O351" s="23"/>
    </row>
    <row r="352" spans="1:15">
      <c r="A352" s="199"/>
      <c r="B352" s="1254" t="s">
        <v>194</v>
      </c>
      <c r="C352" s="1254"/>
      <c r="D352" s="200" t="s">
        <v>195</v>
      </c>
      <c r="E352" s="40">
        <f t="shared" si="121"/>
        <v>0</v>
      </c>
      <c r="F352" s="41"/>
      <c r="G352" s="41"/>
      <c r="H352" s="41"/>
      <c r="I352" s="41"/>
      <c r="J352" s="42"/>
      <c r="K352" s="41"/>
      <c r="L352" s="41"/>
      <c r="M352" s="42"/>
      <c r="N352" s="23"/>
      <c r="O352" s="23"/>
    </row>
    <row r="353" spans="1:15">
      <c r="A353" s="199"/>
      <c r="B353" s="1255" t="s">
        <v>196</v>
      </c>
      <c r="C353" s="1255"/>
      <c r="D353" s="201" t="s">
        <v>197</v>
      </c>
      <c r="E353" s="40">
        <f t="shared" si="121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92"/>
      <c r="B354" s="96" t="s">
        <v>198</v>
      </c>
      <c r="C354" s="97"/>
      <c r="D354" s="98" t="s">
        <v>199</v>
      </c>
      <c r="E354" s="94">
        <f t="shared" si="121"/>
        <v>400</v>
      </c>
      <c r="F354" s="41"/>
      <c r="G354" s="41">
        <f>G103</f>
        <v>100</v>
      </c>
      <c r="H354" s="41">
        <f t="shared" ref="H354:M354" si="123">H103</f>
        <v>100</v>
      </c>
      <c r="I354" s="41">
        <f t="shared" si="123"/>
        <v>100</v>
      </c>
      <c r="J354" s="41">
        <f t="shared" si="123"/>
        <v>100</v>
      </c>
      <c r="K354" s="41">
        <f t="shared" si="123"/>
        <v>500</v>
      </c>
      <c r="L354" s="41">
        <f t="shared" si="123"/>
        <v>500</v>
      </c>
      <c r="M354" s="41">
        <f t="shared" si="123"/>
        <v>500</v>
      </c>
      <c r="N354" s="23"/>
      <c r="O354" s="23"/>
    </row>
    <row r="355" spans="1:15">
      <c r="A355" s="58" t="s">
        <v>200</v>
      </c>
      <c r="B355" s="34"/>
      <c r="C355" s="31"/>
      <c r="D355" s="27" t="s">
        <v>201</v>
      </c>
      <c r="E355" s="22">
        <f t="shared" si="121"/>
        <v>-7320.7199999999993</v>
      </c>
      <c r="F355" s="28"/>
      <c r="G355" s="28">
        <f>G356+G357+G358+G359</f>
        <v>0</v>
      </c>
      <c r="H355" s="28">
        <f>H356+H357+H358+H359</f>
        <v>49.28</v>
      </c>
      <c r="I355" s="28">
        <f>I356+I357+I358+I359</f>
        <v>-2900</v>
      </c>
      <c r="J355" s="28">
        <f>J356+J357+J358+J359</f>
        <v>-4470</v>
      </c>
      <c r="K355" s="28">
        <f>K356+K359+K357+K358</f>
        <v>0</v>
      </c>
      <c r="L355" s="28">
        <f>L356+L359+L357+L358</f>
        <v>0</v>
      </c>
      <c r="M355" s="28">
        <f>M356+M359+M357+M358</f>
        <v>0</v>
      </c>
      <c r="N355" s="23"/>
      <c r="O355" s="23"/>
    </row>
    <row r="356" spans="1:15">
      <c r="A356" s="51"/>
      <c r="B356" s="37" t="s">
        <v>202</v>
      </c>
      <c r="C356" s="38"/>
      <c r="D356" s="85" t="s">
        <v>203</v>
      </c>
      <c r="E356" s="22">
        <f t="shared" si="121"/>
        <v>59.28</v>
      </c>
      <c r="F356" s="41"/>
      <c r="G356" s="41">
        <f>G105</f>
        <v>0</v>
      </c>
      <c r="H356" s="41">
        <f t="shared" ref="H356:M357" si="124">H105</f>
        <v>49.28</v>
      </c>
      <c r="I356" s="41">
        <f t="shared" si="124"/>
        <v>10</v>
      </c>
      <c r="J356" s="41">
        <f t="shared" si="124"/>
        <v>0</v>
      </c>
      <c r="K356" s="41">
        <f t="shared" si="124"/>
        <v>0</v>
      </c>
      <c r="L356" s="41">
        <f t="shared" si="124"/>
        <v>0</v>
      </c>
      <c r="M356" s="41">
        <f t="shared" si="124"/>
        <v>0</v>
      </c>
      <c r="N356" s="23"/>
      <c r="O356" s="23"/>
    </row>
    <row r="357" spans="1:15" ht="23.25" customHeight="1">
      <c r="A357" s="1256" t="s">
        <v>204</v>
      </c>
      <c r="B357" s="1257"/>
      <c r="C357" s="1237"/>
      <c r="D357" s="85" t="s">
        <v>205</v>
      </c>
      <c r="E357" s="22">
        <f t="shared" si="121"/>
        <v>-7380</v>
      </c>
      <c r="G357" s="60">
        <f>G106</f>
        <v>0</v>
      </c>
      <c r="H357" s="60">
        <f t="shared" si="124"/>
        <v>0</v>
      </c>
      <c r="I357" s="60">
        <f t="shared" si="124"/>
        <v>-2910</v>
      </c>
      <c r="J357" s="60">
        <f t="shared" si="124"/>
        <v>-4470</v>
      </c>
      <c r="K357" s="60">
        <f t="shared" si="124"/>
        <v>0</v>
      </c>
      <c r="L357" s="60">
        <f t="shared" si="124"/>
        <v>0</v>
      </c>
      <c r="M357" s="60">
        <f t="shared" si="124"/>
        <v>0</v>
      </c>
      <c r="N357" s="23"/>
      <c r="O357" s="23"/>
    </row>
    <row r="358" spans="1:15">
      <c r="A358" s="51" t="s">
        <v>206</v>
      </c>
      <c r="B358" s="37"/>
      <c r="C358" s="38"/>
      <c r="D358" s="85" t="s">
        <v>207</v>
      </c>
      <c r="E358" s="40">
        <f t="shared" si="121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208</v>
      </c>
      <c r="C359" s="38"/>
      <c r="D359" s="85" t="s">
        <v>209</v>
      </c>
      <c r="E359" s="40">
        <f t="shared" si="121"/>
        <v>0</v>
      </c>
      <c r="F359" s="41"/>
      <c r="G359" s="41"/>
      <c r="H359" s="41"/>
      <c r="I359" s="41"/>
      <c r="J359" s="42"/>
      <c r="K359" s="41"/>
      <c r="L359" s="41"/>
      <c r="M359" s="42"/>
      <c r="N359" s="23"/>
      <c r="O359" s="23"/>
    </row>
    <row r="360" spans="1:15">
      <c r="A360" s="58" t="s">
        <v>210</v>
      </c>
      <c r="B360" s="65"/>
      <c r="C360" s="106"/>
      <c r="D360" s="27" t="s">
        <v>211</v>
      </c>
      <c r="E360" s="22">
        <f t="shared" si="121"/>
        <v>0</v>
      </c>
      <c r="F360" s="28">
        <f t="shared" ref="F360:M360" si="125">F361</f>
        <v>0</v>
      </c>
      <c r="G360" s="28">
        <f t="shared" si="125"/>
        <v>0</v>
      </c>
      <c r="H360" s="28">
        <f t="shared" si="125"/>
        <v>0</v>
      </c>
      <c r="I360" s="28">
        <f t="shared" si="125"/>
        <v>0</v>
      </c>
      <c r="J360" s="28">
        <f t="shared" si="125"/>
        <v>0</v>
      </c>
      <c r="K360" s="28">
        <f t="shared" si="125"/>
        <v>0</v>
      </c>
      <c r="L360" s="28">
        <f t="shared" si="125"/>
        <v>0</v>
      </c>
      <c r="M360" s="28">
        <f t="shared" si="125"/>
        <v>0</v>
      </c>
      <c r="N360" s="23"/>
      <c r="O360" s="23"/>
    </row>
    <row r="361" spans="1:15">
      <c r="A361" s="58" t="s">
        <v>212</v>
      </c>
      <c r="B361" s="34"/>
      <c r="C361" s="31"/>
      <c r="D361" s="27" t="s">
        <v>213</v>
      </c>
      <c r="E361" s="22">
        <f t="shared" si="121"/>
        <v>0</v>
      </c>
      <c r="F361" s="28">
        <f t="shared" ref="F361:M361" si="126">F362+F363+F364+F365</f>
        <v>0</v>
      </c>
      <c r="G361" s="28">
        <f t="shared" si="126"/>
        <v>0</v>
      </c>
      <c r="H361" s="28">
        <f t="shared" si="126"/>
        <v>0</v>
      </c>
      <c r="I361" s="28">
        <f t="shared" si="126"/>
        <v>0</v>
      </c>
      <c r="J361" s="28">
        <f t="shared" si="126"/>
        <v>0</v>
      </c>
      <c r="K361" s="28">
        <f t="shared" si="126"/>
        <v>0</v>
      </c>
      <c r="L361" s="28">
        <f t="shared" si="126"/>
        <v>0</v>
      </c>
      <c r="M361" s="28">
        <f t="shared" si="126"/>
        <v>0</v>
      </c>
      <c r="N361" s="23"/>
      <c r="O361" s="23"/>
    </row>
    <row r="362" spans="1:15">
      <c r="A362" s="107"/>
      <c r="B362" s="108" t="s">
        <v>214</v>
      </c>
      <c r="C362" s="109"/>
      <c r="D362" s="110" t="s">
        <v>215</v>
      </c>
      <c r="E362" s="40">
        <f t="shared" si="121"/>
        <v>0</v>
      </c>
      <c r="F362" s="41"/>
      <c r="G362" s="41">
        <v>0</v>
      </c>
      <c r="H362" s="41">
        <v>0</v>
      </c>
      <c r="I362" s="41">
        <v>0</v>
      </c>
      <c r="J362" s="42">
        <v>0</v>
      </c>
      <c r="K362" s="41">
        <v>0</v>
      </c>
      <c r="L362" s="41">
        <v>0</v>
      </c>
      <c r="M362" s="42">
        <v>0</v>
      </c>
      <c r="N362" s="23"/>
      <c r="O362" s="23"/>
    </row>
    <row r="363" spans="1:15">
      <c r="A363" s="107"/>
      <c r="B363" s="108" t="s">
        <v>216</v>
      </c>
      <c r="C363" s="109"/>
      <c r="D363" s="110" t="s">
        <v>217</v>
      </c>
      <c r="E363" s="40">
        <f t="shared" si="121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07"/>
      <c r="B364" s="108" t="s">
        <v>218</v>
      </c>
      <c r="C364" s="109"/>
      <c r="D364" s="110" t="s">
        <v>219</v>
      </c>
      <c r="E364" s="40">
        <f t="shared" si="121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07"/>
      <c r="B365" s="108" t="s">
        <v>220</v>
      </c>
      <c r="C365" s="109"/>
      <c r="D365" s="110" t="s">
        <v>221</v>
      </c>
      <c r="E365" s="40">
        <f t="shared" si="121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58" t="s">
        <v>222</v>
      </c>
      <c r="B366" s="65"/>
      <c r="C366" s="106"/>
      <c r="D366" s="27" t="s">
        <v>223</v>
      </c>
      <c r="E366" s="22">
        <f t="shared" si="121"/>
        <v>0</v>
      </c>
      <c r="F366" s="28">
        <f t="shared" ref="F366:M366" si="127">F367</f>
        <v>0</v>
      </c>
      <c r="G366" s="28">
        <f t="shared" si="127"/>
        <v>0</v>
      </c>
      <c r="H366" s="28">
        <f t="shared" si="127"/>
        <v>0</v>
      </c>
      <c r="I366" s="28">
        <f t="shared" si="127"/>
        <v>0</v>
      </c>
      <c r="J366" s="28">
        <f t="shared" si="127"/>
        <v>0</v>
      </c>
      <c r="K366" s="28">
        <f t="shared" si="127"/>
        <v>0</v>
      </c>
      <c r="L366" s="28">
        <f t="shared" si="127"/>
        <v>0</v>
      </c>
      <c r="M366" s="28">
        <f t="shared" si="127"/>
        <v>0</v>
      </c>
      <c r="N366" s="23"/>
      <c r="O366" s="23"/>
    </row>
    <row r="367" spans="1:15">
      <c r="A367" s="1201" t="s">
        <v>472</v>
      </c>
      <c r="B367" s="1202"/>
      <c r="C367" s="1202"/>
      <c r="D367" s="27" t="s">
        <v>225</v>
      </c>
      <c r="E367" s="22">
        <f t="shared" si="121"/>
        <v>0</v>
      </c>
      <c r="F367" s="28">
        <f>F368+F369+F372</f>
        <v>0</v>
      </c>
      <c r="G367" s="28">
        <f>G368+G369+G372+G370+G371</f>
        <v>0</v>
      </c>
      <c r="H367" s="28">
        <f t="shared" ref="H367:M367" si="128">H368+H369+H372+H370+H371</f>
        <v>0</v>
      </c>
      <c r="I367" s="28">
        <f t="shared" si="128"/>
        <v>0</v>
      </c>
      <c r="J367" s="28">
        <f t="shared" si="128"/>
        <v>0</v>
      </c>
      <c r="K367" s="28">
        <f t="shared" si="128"/>
        <v>0</v>
      </c>
      <c r="L367" s="28">
        <f t="shared" si="128"/>
        <v>0</v>
      </c>
      <c r="M367" s="28">
        <f t="shared" si="128"/>
        <v>0</v>
      </c>
      <c r="N367" s="23"/>
      <c r="O367" s="23"/>
    </row>
    <row r="368" spans="1:15" ht="23.25" customHeight="1">
      <c r="A368" s="107"/>
      <c r="B368" s="1203" t="s">
        <v>226</v>
      </c>
      <c r="C368" s="1203"/>
      <c r="D368" s="110" t="s">
        <v>227</v>
      </c>
      <c r="E368" s="40">
        <f t="shared" si="121"/>
        <v>0</v>
      </c>
      <c r="F368" s="41"/>
      <c r="G368" s="41"/>
      <c r="H368" s="41"/>
      <c r="I368" s="41"/>
      <c r="J368" s="42"/>
      <c r="K368" s="41"/>
      <c r="L368" s="41"/>
      <c r="M368" s="42"/>
      <c r="N368" s="23"/>
      <c r="O368" s="23"/>
    </row>
    <row r="369" spans="1:15">
      <c r="A369" s="107"/>
      <c r="B369" s="108" t="s">
        <v>228</v>
      </c>
      <c r="C369" s="109"/>
      <c r="D369" s="110" t="s">
        <v>229</v>
      </c>
      <c r="E369" s="40">
        <f t="shared" si="121"/>
        <v>0</v>
      </c>
      <c r="F369" s="41"/>
      <c r="G369" s="41"/>
      <c r="H369" s="41"/>
      <c r="I369" s="41"/>
      <c r="J369" s="42"/>
      <c r="K369" s="41"/>
      <c r="L369" s="41"/>
      <c r="M369" s="42"/>
      <c r="N369" s="23"/>
      <c r="O369" s="23"/>
    </row>
    <row r="370" spans="1:15">
      <c r="A370" s="107"/>
      <c r="B370" s="108" t="s">
        <v>230</v>
      </c>
      <c r="C370" s="109"/>
      <c r="D370" s="110" t="s">
        <v>231</v>
      </c>
      <c r="E370" s="40">
        <f t="shared" si="121"/>
        <v>0</v>
      </c>
      <c r="F370" s="44"/>
      <c r="G370" s="44"/>
      <c r="H370" s="44"/>
      <c r="I370" s="44"/>
      <c r="J370" s="111"/>
      <c r="K370" s="44"/>
      <c r="L370" s="44"/>
      <c r="M370" s="111"/>
      <c r="N370" s="23"/>
      <c r="O370" s="23"/>
    </row>
    <row r="371" spans="1:15" ht="23.25" customHeight="1">
      <c r="A371" s="107"/>
      <c r="B371" s="1206" t="s">
        <v>473</v>
      </c>
      <c r="C371" s="1207"/>
      <c r="D371" s="112" t="s">
        <v>233</v>
      </c>
      <c r="E371" s="40">
        <f t="shared" si="121"/>
        <v>0</v>
      </c>
      <c r="F371" s="44"/>
      <c r="G371" s="44"/>
      <c r="H371" s="44"/>
      <c r="I371" s="44"/>
      <c r="J371" s="54"/>
      <c r="K371" s="44"/>
      <c r="L371" s="44"/>
      <c r="M371" s="54"/>
      <c r="N371" s="23"/>
      <c r="O371" s="23"/>
    </row>
    <row r="372" spans="1:15">
      <c r="A372" s="107"/>
      <c r="B372" s="108" t="s">
        <v>238</v>
      </c>
      <c r="C372" s="109"/>
      <c r="D372" s="110" t="s">
        <v>239</v>
      </c>
      <c r="E372" s="40">
        <f t="shared" si="121"/>
        <v>0</v>
      </c>
      <c r="F372" s="41"/>
      <c r="G372" s="41"/>
      <c r="H372" s="41"/>
      <c r="I372" s="41"/>
      <c r="J372" s="54"/>
      <c r="K372" s="41"/>
      <c r="L372" s="41"/>
      <c r="M372" s="54"/>
      <c r="N372" s="23"/>
      <c r="O372" s="23"/>
    </row>
    <row r="373" spans="1:15">
      <c r="A373" s="30" t="s">
        <v>240</v>
      </c>
      <c r="B373" s="31"/>
      <c r="C373" s="31"/>
      <c r="D373" s="27" t="s">
        <v>241</v>
      </c>
      <c r="E373" s="22">
        <f t="shared" si="121"/>
        <v>23662.799999999999</v>
      </c>
      <c r="F373" s="28">
        <f t="shared" ref="F373:M373" si="129">F374</f>
        <v>0</v>
      </c>
      <c r="G373" s="28">
        <f t="shared" si="129"/>
        <v>8644</v>
      </c>
      <c r="H373" s="28">
        <f t="shared" si="129"/>
        <v>10714.8</v>
      </c>
      <c r="I373" s="28">
        <f t="shared" si="129"/>
        <v>2390</v>
      </c>
      <c r="J373" s="28">
        <f t="shared" si="129"/>
        <v>1914</v>
      </c>
      <c r="K373" s="28">
        <f t="shared" si="129"/>
        <v>37736</v>
      </c>
      <c r="L373" s="28">
        <f t="shared" si="129"/>
        <v>37736</v>
      </c>
      <c r="M373" s="28">
        <f t="shared" si="129"/>
        <v>37736</v>
      </c>
      <c r="N373" s="23"/>
      <c r="O373" s="23"/>
    </row>
    <row r="374" spans="1:15">
      <c r="A374" s="30" t="s">
        <v>242</v>
      </c>
      <c r="B374" s="31"/>
      <c r="C374" s="47"/>
      <c r="D374" s="27" t="s">
        <v>243</v>
      </c>
      <c r="E374" s="22">
        <f t="shared" si="121"/>
        <v>23662.799999999999</v>
      </c>
      <c r="F374" s="28">
        <f t="shared" ref="F374:M374" si="130">F375+F394</f>
        <v>0</v>
      </c>
      <c r="G374" s="28">
        <f t="shared" si="130"/>
        <v>8644</v>
      </c>
      <c r="H374" s="28">
        <f t="shared" si="130"/>
        <v>10714.8</v>
      </c>
      <c r="I374" s="28">
        <f t="shared" si="130"/>
        <v>2390</v>
      </c>
      <c r="J374" s="28">
        <f t="shared" si="130"/>
        <v>1914</v>
      </c>
      <c r="K374" s="28">
        <f t="shared" si="130"/>
        <v>37736</v>
      </c>
      <c r="L374" s="28">
        <f t="shared" si="130"/>
        <v>37736</v>
      </c>
      <c r="M374" s="28">
        <f t="shared" si="130"/>
        <v>37736</v>
      </c>
      <c r="N374" s="23"/>
      <c r="O374" s="23"/>
    </row>
    <row r="375" spans="1:15">
      <c r="A375" s="30" t="s">
        <v>474</v>
      </c>
      <c r="B375" s="34"/>
      <c r="C375" s="106"/>
      <c r="D375" s="27" t="s">
        <v>245</v>
      </c>
      <c r="E375" s="22">
        <f t="shared" si="121"/>
        <v>23662.799999999999</v>
      </c>
      <c r="F375" s="28">
        <f t="shared" ref="F375:M375" si="131">F376</f>
        <v>0</v>
      </c>
      <c r="G375" s="60">
        <f t="shared" si="131"/>
        <v>8644</v>
      </c>
      <c r="H375" s="28">
        <f t="shared" si="131"/>
        <v>10714.8</v>
      </c>
      <c r="I375" s="28">
        <f t="shared" si="131"/>
        <v>2390</v>
      </c>
      <c r="J375" s="28">
        <f t="shared" si="131"/>
        <v>1914</v>
      </c>
      <c r="K375" s="28">
        <f t="shared" si="131"/>
        <v>37736</v>
      </c>
      <c r="L375" s="28">
        <f t="shared" si="131"/>
        <v>37736</v>
      </c>
      <c r="M375" s="28">
        <f t="shared" si="131"/>
        <v>37736</v>
      </c>
      <c r="N375" s="23"/>
      <c r="O375" s="23"/>
    </row>
    <row r="376" spans="1:15">
      <c r="A376" s="1194" t="s">
        <v>331</v>
      </c>
      <c r="B376" s="1195"/>
      <c r="C376" s="1195"/>
      <c r="D376" s="149" t="s">
        <v>332</v>
      </c>
      <c r="E376" s="22">
        <f t="shared" si="121"/>
        <v>23662.799999999999</v>
      </c>
      <c r="F376" s="28">
        <f>F377+F379+F380+F382+F383+F385+F386+F387+F388+F389+F390</f>
        <v>0</v>
      </c>
      <c r="G376" s="28">
        <f>G377+G378+G379+G380+G382+G383+G385+G386+G387+G388+G389+G390+G391+G392+G393</f>
        <v>8644</v>
      </c>
      <c r="H376" s="28">
        <f t="shared" ref="H376:M376" si="132">H377+H378+H379+H380+H382+H383+H385+H386+H387+H388+H389+H390+H391+H392+H393</f>
        <v>10714.8</v>
      </c>
      <c r="I376" s="28">
        <f t="shared" si="132"/>
        <v>2390</v>
      </c>
      <c r="J376" s="28">
        <f t="shared" si="132"/>
        <v>1914</v>
      </c>
      <c r="K376" s="28">
        <f t="shared" si="132"/>
        <v>37736</v>
      </c>
      <c r="L376" s="28">
        <f t="shared" si="132"/>
        <v>37736</v>
      </c>
      <c r="M376" s="28">
        <f t="shared" si="132"/>
        <v>37736</v>
      </c>
      <c r="N376" s="23"/>
      <c r="O376" s="23"/>
    </row>
    <row r="377" spans="1:15">
      <c r="A377" s="36"/>
      <c r="B377" s="150" t="s">
        <v>333</v>
      </c>
      <c r="C377" s="38"/>
      <c r="D377" s="85" t="s">
        <v>334</v>
      </c>
      <c r="E377" s="22">
        <f t="shared" si="121"/>
        <v>14531.8</v>
      </c>
      <c r="F377" s="41"/>
      <c r="G377" s="41">
        <f>G170</f>
        <v>6570</v>
      </c>
      <c r="H377" s="41">
        <f t="shared" ref="H377:M378" si="133">H170</f>
        <v>7586.8</v>
      </c>
      <c r="I377" s="41">
        <f t="shared" si="133"/>
        <v>352</v>
      </c>
      <c r="J377" s="41">
        <f t="shared" si="133"/>
        <v>23</v>
      </c>
      <c r="K377" s="41">
        <f t="shared" si="133"/>
        <v>30400</v>
      </c>
      <c r="L377" s="41">
        <f t="shared" si="133"/>
        <v>30400</v>
      </c>
      <c r="M377" s="41">
        <f t="shared" si="133"/>
        <v>30400</v>
      </c>
      <c r="N377" s="23"/>
      <c r="O377" s="23"/>
    </row>
    <row r="378" spans="1:15">
      <c r="A378" s="36"/>
      <c r="B378" s="37" t="s">
        <v>335</v>
      </c>
      <c r="C378" s="38"/>
      <c r="D378" s="85" t="s">
        <v>336</v>
      </c>
      <c r="E378" s="40">
        <f t="shared" si="121"/>
        <v>0</v>
      </c>
      <c r="F378" s="44"/>
      <c r="G378" s="44">
        <f>G171</f>
        <v>0</v>
      </c>
      <c r="H378" s="44">
        <f t="shared" si="133"/>
        <v>0</v>
      </c>
      <c r="I378" s="44">
        <f t="shared" si="133"/>
        <v>0</v>
      </c>
      <c r="J378" s="44">
        <f t="shared" si="133"/>
        <v>0</v>
      </c>
      <c r="K378" s="44">
        <f t="shared" si="133"/>
        <v>0</v>
      </c>
      <c r="L378" s="44">
        <f t="shared" si="133"/>
        <v>0</v>
      </c>
      <c r="M378" s="44">
        <f t="shared" si="133"/>
        <v>0</v>
      </c>
      <c r="N378" s="23"/>
      <c r="O378" s="23"/>
    </row>
    <row r="379" spans="1:15">
      <c r="A379" s="36"/>
      <c r="B379" s="37" t="s">
        <v>337</v>
      </c>
      <c r="C379" s="38"/>
      <c r="D379" s="85" t="s">
        <v>338</v>
      </c>
      <c r="E379" s="40">
        <f t="shared" si="121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36"/>
      <c r="B380" s="37" t="s">
        <v>339</v>
      </c>
      <c r="C380" s="55"/>
      <c r="D380" s="85" t="s">
        <v>340</v>
      </c>
      <c r="E380" s="40">
        <f t="shared" si="121"/>
        <v>0</v>
      </c>
      <c r="F380" s="41"/>
      <c r="G380" s="41"/>
      <c r="H380" s="41"/>
      <c r="I380" s="41"/>
      <c r="J380" s="42"/>
      <c r="K380" s="41"/>
      <c r="L380" s="41"/>
      <c r="M380" s="42"/>
      <c r="N380" s="23"/>
      <c r="O380" s="23"/>
    </row>
    <row r="381" spans="1:15">
      <c r="A381" s="36"/>
      <c r="B381" s="37" t="s">
        <v>341</v>
      </c>
      <c r="C381" s="55"/>
      <c r="D381" s="85" t="s">
        <v>342</v>
      </c>
      <c r="E381" s="40">
        <f t="shared" si="121"/>
        <v>0</v>
      </c>
      <c r="F381" s="44"/>
      <c r="G381" s="44"/>
      <c r="H381" s="44"/>
      <c r="I381" s="44"/>
      <c r="J381" s="111"/>
      <c r="K381" s="44"/>
      <c r="L381" s="44"/>
      <c r="M381" s="111"/>
      <c r="N381" s="23"/>
      <c r="O381" s="23"/>
    </row>
    <row r="382" spans="1:15">
      <c r="A382" s="36"/>
      <c r="B382" s="1186" t="s">
        <v>343</v>
      </c>
      <c r="C382" s="1186"/>
      <c r="D382" s="85" t="s">
        <v>344</v>
      </c>
      <c r="E382" s="40">
        <f t="shared" si="121"/>
        <v>0</v>
      </c>
      <c r="F382" s="41"/>
      <c r="G382" s="41"/>
      <c r="H382" s="41"/>
      <c r="I382" s="41"/>
      <c r="J382" s="111"/>
      <c r="K382" s="41"/>
      <c r="L382" s="41"/>
      <c r="M382" s="111"/>
      <c r="N382" s="23"/>
      <c r="O382" s="23"/>
    </row>
    <row r="383" spans="1:15">
      <c r="A383" s="36"/>
      <c r="B383" s="37" t="s">
        <v>345</v>
      </c>
      <c r="C383" s="55"/>
      <c r="D383" s="85" t="s">
        <v>346</v>
      </c>
      <c r="E383" s="40">
        <f t="shared" si="121"/>
        <v>7700</v>
      </c>
      <c r="F383" s="41"/>
      <c r="G383" s="41">
        <f>G176</f>
        <v>1990</v>
      </c>
      <c r="H383" s="41">
        <f t="shared" ref="H383:M383" si="134">H176</f>
        <v>1949</v>
      </c>
      <c r="I383" s="41">
        <f t="shared" si="134"/>
        <v>1954</v>
      </c>
      <c r="J383" s="41">
        <f t="shared" si="134"/>
        <v>1807</v>
      </c>
      <c r="K383" s="41">
        <f t="shared" si="134"/>
        <v>7000</v>
      </c>
      <c r="L383" s="41">
        <f t="shared" si="134"/>
        <v>7000</v>
      </c>
      <c r="M383" s="41">
        <f t="shared" si="134"/>
        <v>7000</v>
      </c>
      <c r="N383" s="23"/>
      <c r="O383" s="23"/>
    </row>
    <row r="384" spans="1:15">
      <c r="A384" s="36"/>
      <c r="B384" s="37" t="s">
        <v>347</v>
      </c>
      <c r="C384" s="55"/>
      <c r="D384" s="85" t="s">
        <v>348</v>
      </c>
      <c r="E384" s="40">
        <f t="shared" si="121"/>
        <v>0</v>
      </c>
      <c r="F384" s="44"/>
      <c r="G384" s="44"/>
      <c r="H384" s="44"/>
      <c r="I384" s="44"/>
      <c r="J384" s="42"/>
      <c r="K384" s="44"/>
      <c r="L384" s="44"/>
      <c r="M384" s="42"/>
      <c r="N384" s="23"/>
      <c r="O384" s="23"/>
    </row>
    <row r="385" spans="1:15">
      <c r="A385" s="36"/>
      <c r="B385" s="1204" t="s">
        <v>349</v>
      </c>
      <c r="C385" s="1204"/>
      <c r="D385" s="85" t="s">
        <v>350</v>
      </c>
      <c r="E385" s="40">
        <f t="shared" si="121"/>
        <v>0</v>
      </c>
      <c r="F385" s="41"/>
      <c r="G385" s="41"/>
      <c r="H385" s="41"/>
      <c r="I385" s="41"/>
      <c r="J385" s="42"/>
      <c r="K385" s="41"/>
      <c r="L385" s="41"/>
      <c r="M385" s="42"/>
      <c r="N385" s="23"/>
      <c r="O385" s="23"/>
    </row>
    <row r="386" spans="1:15">
      <c r="A386" s="36"/>
      <c r="B386" s="1191" t="s">
        <v>351</v>
      </c>
      <c r="C386" s="1191"/>
      <c r="D386" s="85" t="s">
        <v>352</v>
      </c>
      <c r="E386" s="40">
        <f t="shared" si="121"/>
        <v>0</v>
      </c>
      <c r="F386" s="41"/>
      <c r="G386" s="41"/>
      <c r="H386" s="41"/>
      <c r="I386" s="41"/>
      <c r="J386" s="42"/>
      <c r="K386" s="41"/>
      <c r="L386" s="41"/>
      <c r="M386" s="42"/>
      <c r="N386" s="23"/>
      <c r="O386" s="23"/>
    </row>
    <row r="387" spans="1:15">
      <c r="A387" s="36"/>
      <c r="B387" s="37" t="s">
        <v>353</v>
      </c>
      <c r="C387" s="55"/>
      <c r="D387" s="85" t="s">
        <v>354</v>
      </c>
      <c r="E387" s="40">
        <f t="shared" si="121"/>
        <v>0</v>
      </c>
      <c r="F387" s="41"/>
      <c r="G387" s="41"/>
      <c r="H387" s="41"/>
      <c r="I387" s="41"/>
      <c r="J387" s="42"/>
      <c r="K387" s="41"/>
      <c r="L387" s="41"/>
      <c r="M387" s="42"/>
      <c r="N387" s="23"/>
      <c r="O387" s="23"/>
    </row>
    <row r="388" spans="1:15">
      <c r="A388" s="36"/>
      <c r="B388" s="37" t="s">
        <v>355</v>
      </c>
      <c r="C388" s="55"/>
      <c r="D388" s="85" t="s">
        <v>356</v>
      </c>
      <c r="E388" s="40">
        <f t="shared" si="121"/>
        <v>0</v>
      </c>
      <c r="F388" s="41"/>
      <c r="G388" s="41"/>
      <c r="H388" s="41"/>
      <c r="I388" s="41"/>
      <c r="J388" s="42"/>
      <c r="K388" s="41"/>
      <c r="L388" s="41"/>
      <c r="M388" s="42"/>
      <c r="N388" s="23"/>
      <c r="O388" s="23"/>
    </row>
    <row r="389" spans="1:15">
      <c r="A389" s="36"/>
      <c r="B389" s="37" t="s">
        <v>357</v>
      </c>
      <c r="C389" s="55"/>
      <c r="D389" s="85" t="s">
        <v>358</v>
      </c>
      <c r="E389" s="40">
        <f t="shared" si="121"/>
        <v>0</v>
      </c>
      <c r="F389" s="41"/>
      <c r="G389" s="41"/>
      <c r="H389" s="41"/>
      <c r="I389" s="41"/>
      <c r="J389" s="122"/>
      <c r="K389" s="41"/>
      <c r="L389" s="41"/>
      <c r="M389" s="122"/>
      <c r="N389" s="23"/>
      <c r="O389" s="23"/>
    </row>
    <row r="390" spans="1:15">
      <c r="A390" s="36"/>
      <c r="B390" s="1189" t="s">
        <v>359</v>
      </c>
      <c r="C390" s="1190"/>
      <c r="D390" s="85" t="s">
        <v>360</v>
      </c>
      <c r="E390" s="40">
        <f t="shared" si="121"/>
        <v>0</v>
      </c>
      <c r="F390" s="41"/>
      <c r="G390" s="41"/>
      <c r="H390" s="41"/>
      <c r="I390" s="41"/>
      <c r="J390" s="42"/>
      <c r="K390" s="41"/>
      <c r="L390" s="41"/>
      <c r="M390" s="42"/>
      <c r="N390" s="23"/>
      <c r="O390" s="23"/>
    </row>
    <row r="391" spans="1:15" ht="26.25" customHeight="1">
      <c r="A391" s="36"/>
      <c r="B391" s="1210" t="s">
        <v>361</v>
      </c>
      <c r="C391" s="1217"/>
      <c r="D391" s="85" t="s">
        <v>362</v>
      </c>
      <c r="E391" s="40">
        <f t="shared" si="121"/>
        <v>0</v>
      </c>
      <c r="F391" s="41"/>
      <c r="G391" s="41">
        <f t="shared" ref="G391:M393" si="135">G185</f>
        <v>0</v>
      </c>
      <c r="H391" s="41">
        <f t="shared" si="135"/>
        <v>0</v>
      </c>
      <c r="I391" s="41">
        <f t="shared" si="135"/>
        <v>0</v>
      </c>
      <c r="J391" s="41">
        <f t="shared" si="135"/>
        <v>0</v>
      </c>
      <c r="K391" s="41">
        <f t="shared" si="135"/>
        <v>0</v>
      </c>
      <c r="L391" s="41">
        <f t="shared" si="135"/>
        <v>0</v>
      </c>
      <c r="M391" s="41">
        <f t="shared" si="135"/>
        <v>0</v>
      </c>
      <c r="N391" s="23"/>
      <c r="O391" s="23"/>
    </row>
    <row r="392" spans="1:15" ht="26.25" customHeight="1">
      <c r="A392" s="36"/>
      <c r="B392" s="1236" t="s">
        <v>363</v>
      </c>
      <c r="C392" s="1237"/>
      <c r="D392" s="85" t="s">
        <v>364</v>
      </c>
      <c r="E392" s="40">
        <f t="shared" si="121"/>
        <v>1431</v>
      </c>
      <c r="F392" s="41"/>
      <c r="G392" s="41">
        <f>G186</f>
        <v>84</v>
      </c>
      <c r="H392" s="41">
        <f t="shared" si="135"/>
        <v>1179</v>
      </c>
      <c r="I392" s="41">
        <f t="shared" si="135"/>
        <v>84</v>
      </c>
      <c r="J392" s="41">
        <f t="shared" si="135"/>
        <v>84</v>
      </c>
      <c r="K392" s="41">
        <f t="shared" si="135"/>
        <v>336</v>
      </c>
      <c r="L392" s="41">
        <f t="shared" si="135"/>
        <v>336</v>
      </c>
      <c r="M392" s="41">
        <f t="shared" si="135"/>
        <v>336</v>
      </c>
      <c r="N392" s="23"/>
      <c r="O392" s="23"/>
    </row>
    <row r="393" spans="1:15" ht="26.25" customHeight="1">
      <c r="A393" s="36"/>
      <c r="B393" s="1238" t="s">
        <v>365</v>
      </c>
      <c r="C393" s="1239"/>
      <c r="D393" s="85" t="s">
        <v>366</v>
      </c>
      <c r="E393" s="40">
        <f t="shared" si="121"/>
        <v>0</v>
      </c>
      <c r="F393" s="41"/>
      <c r="G393" s="41">
        <f>G187</f>
        <v>0</v>
      </c>
      <c r="H393" s="41">
        <f t="shared" si="135"/>
        <v>0</v>
      </c>
      <c r="I393" s="41">
        <f t="shared" si="135"/>
        <v>0</v>
      </c>
      <c r="J393" s="41">
        <f t="shared" si="135"/>
        <v>0</v>
      </c>
      <c r="K393" s="41">
        <f t="shared" si="135"/>
        <v>0</v>
      </c>
      <c r="L393" s="41">
        <f t="shared" si="135"/>
        <v>0</v>
      </c>
      <c r="M393" s="41">
        <f t="shared" si="135"/>
        <v>0</v>
      </c>
      <c r="N393" s="23"/>
      <c r="O393" s="23"/>
    </row>
    <row r="394" spans="1:15">
      <c r="A394" s="30" t="s">
        <v>367</v>
      </c>
      <c r="B394" s="34"/>
      <c r="C394" s="31"/>
      <c r="D394" s="114" t="s">
        <v>368</v>
      </c>
      <c r="E394" s="22">
        <f t="shared" si="121"/>
        <v>0</v>
      </c>
      <c r="F394" s="28">
        <f t="shared" ref="F394:M394" si="136">F395+F396+F397</f>
        <v>0</v>
      </c>
      <c r="G394" s="28">
        <f t="shared" si="136"/>
        <v>0</v>
      </c>
      <c r="H394" s="28">
        <f t="shared" si="136"/>
        <v>0</v>
      </c>
      <c r="I394" s="28">
        <f t="shared" si="136"/>
        <v>0</v>
      </c>
      <c r="J394" s="28">
        <f t="shared" si="136"/>
        <v>0</v>
      </c>
      <c r="K394" s="28">
        <f t="shared" si="136"/>
        <v>0</v>
      </c>
      <c r="L394" s="28">
        <f t="shared" si="136"/>
        <v>0</v>
      </c>
      <c r="M394" s="28">
        <f t="shared" si="136"/>
        <v>0</v>
      </c>
      <c r="N394" s="23"/>
      <c r="O394" s="23"/>
    </row>
    <row r="395" spans="1:15">
      <c r="A395" s="36"/>
      <c r="B395" s="37" t="s">
        <v>369</v>
      </c>
      <c r="C395" s="38"/>
      <c r="D395" s="85" t="s">
        <v>370</v>
      </c>
      <c r="E395" s="22">
        <f t="shared" si="121"/>
        <v>0</v>
      </c>
      <c r="F395" s="41"/>
      <c r="G395" s="41"/>
      <c r="H395" s="41"/>
      <c r="I395" s="41"/>
      <c r="J395" s="42"/>
      <c r="K395" s="41"/>
      <c r="L395" s="41"/>
      <c r="M395" s="42"/>
      <c r="N395" s="23"/>
      <c r="O395" s="23"/>
    </row>
    <row r="396" spans="1:15">
      <c r="A396" s="156"/>
      <c r="B396" s="1186" t="s">
        <v>371</v>
      </c>
      <c r="C396" s="1186"/>
      <c r="D396" s="85" t="s">
        <v>372</v>
      </c>
      <c r="E396" s="40">
        <f t="shared" si="121"/>
        <v>0</v>
      </c>
      <c r="F396" s="41"/>
      <c r="G396" s="41"/>
      <c r="H396" s="41"/>
      <c r="I396" s="41"/>
      <c r="J396" s="42"/>
      <c r="K396" s="41"/>
      <c r="L396" s="41"/>
      <c r="M396" s="42"/>
      <c r="N396" s="23"/>
      <c r="O396" s="23"/>
    </row>
    <row r="397" spans="1:15">
      <c r="A397" s="156"/>
      <c r="B397" s="1186" t="s">
        <v>373</v>
      </c>
      <c r="C397" s="1186"/>
      <c r="D397" s="85" t="s">
        <v>374</v>
      </c>
      <c r="E397" s="40">
        <f t="shared" si="121"/>
        <v>0</v>
      </c>
      <c r="F397" s="41"/>
      <c r="G397" s="41"/>
      <c r="H397" s="41"/>
      <c r="I397" s="41"/>
      <c r="J397" s="42"/>
      <c r="K397" s="41"/>
      <c r="L397" s="41"/>
      <c r="M397" s="42"/>
      <c r="N397" s="23"/>
      <c r="O397" s="23"/>
    </row>
    <row r="398" spans="1:15" ht="24" customHeight="1">
      <c r="A398" s="156"/>
      <c r="B398" s="1186" t="s">
        <v>375</v>
      </c>
      <c r="C398" s="1186"/>
      <c r="D398" s="85" t="s">
        <v>376</v>
      </c>
      <c r="E398" s="40">
        <f t="shared" si="121"/>
        <v>0</v>
      </c>
      <c r="F398" s="44"/>
      <c r="G398" s="44"/>
      <c r="H398" s="44"/>
      <c r="I398" s="44"/>
      <c r="J398" s="111"/>
      <c r="K398" s="44"/>
      <c r="L398" s="44"/>
      <c r="M398" s="111"/>
      <c r="N398" s="23"/>
      <c r="O398" s="23"/>
    </row>
    <row r="399" spans="1:15">
      <c r="A399" s="166"/>
      <c r="B399" s="202"/>
      <c r="C399" s="202"/>
      <c r="D399" s="203"/>
      <c r="E399" s="204"/>
      <c r="F399" s="205"/>
      <c r="G399" s="205"/>
      <c r="H399" s="205"/>
      <c r="I399" s="205"/>
      <c r="J399" s="206"/>
      <c r="K399" s="205"/>
      <c r="L399" s="205"/>
      <c r="M399" s="206"/>
      <c r="N399" s="23"/>
      <c r="O399" s="23"/>
    </row>
    <row r="400" spans="1:15">
      <c r="A400" s="207"/>
      <c r="B400" s="207"/>
      <c r="C400" s="207"/>
      <c r="D400" s="207"/>
      <c r="E400" s="208"/>
      <c r="F400" s="208"/>
      <c r="G400" s="208"/>
      <c r="H400" s="208"/>
      <c r="I400" s="208"/>
      <c r="J400" s="208"/>
      <c r="K400" s="208"/>
      <c r="L400" s="208"/>
      <c r="M400" s="208"/>
      <c r="N400" s="23"/>
      <c r="O400" s="23"/>
    </row>
    <row r="401" spans="1:15">
      <c r="A401" s="209"/>
      <c r="B401" s="209"/>
      <c r="C401" s="209" t="s">
        <v>475</v>
      </c>
      <c r="D401" s="209"/>
      <c r="E401" s="210"/>
      <c r="F401" s="210"/>
      <c r="G401" s="210"/>
      <c r="H401" s="210"/>
      <c r="I401" s="210"/>
      <c r="J401" s="210"/>
      <c r="K401" s="210"/>
      <c r="L401" s="210"/>
      <c r="M401" s="210"/>
      <c r="N401" s="23"/>
      <c r="O401" s="23"/>
    </row>
    <row r="402" spans="1:15">
      <c r="A402" s="18" t="s">
        <v>476</v>
      </c>
      <c r="B402" s="19"/>
      <c r="C402" s="20"/>
      <c r="D402" s="21" t="s">
        <v>19</v>
      </c>
      <c r="E402" s="22">
        <f t="shared" ref="E402:E470" si="137">G402+H402+I402+J402</f>
        <v>346555</v>
      </c>
      <c r="F402" s="22">
        <v>0</v>
      </c>
      <c r="G402" s="22">
        <f t="shared" ref="G402:M402" si="138">G404+G452+G463+G514+G564+G458</f>
        <v>50863</v>
      </c>
      <c r="H402" s="22">
        <f t="shared" si="138"/>
        <v>89525</v>
      </c>
      <c r="I402" s="22">
        <f t="shared" si="138"/>
        <v>105932</v>
      </c>
      <c r="J402" s="22">
        <f t="shared" si="138"/>
        <v>100235</v>
      </c>
      <c r="K402" s="22">
        <f t="shared" si="138"/>
        <v>272494</v>
      </c>
      <c r="L402" s="22">
        <f t="shared" si="138"/>
        <v>236194</v>
      </c>
      <c r="M402" s="22">
        <f t="shared" si="138"/>
        <v>80263</v>
      </c>
      <c r="N402" s="23"/>
      <c r="O402" s="23"/>
    </row>
    <row r="403" spans="1:15" ht="13.5" customHeight="1">
      <c r="A403" s="24" t="s">
        <v>477</v>
      </c>
      <c r="B403" s="25"/>
      <c r="C403" s="26"/>
      <c r="D403" s="27" t="s">
        <v>21</v>
      </c>
      <c r="E403" s="22">
        <f t="shared" si="137"/>
        <v>0</v>
      </c>
      <c r="F403" s="28">
        <f t="shared" ref="F403:M403" si="139">F404-F407-F447+F452</f>
        <v>0</v>
      </c>
      <c r="G403" s="28">
        <f t="shared" si="139"/>
        <v>0</v>
      </c>
      <c r="H403" s="28">
        <f t="shared" si="139"/>
        <v>0</v>
      </c>
      <c r="I403" s="28">
        <f t="shared" si="139"/>
        <v>0</v>
      </c>
      <c r="J403" s="28">
        <f t="shared" si="139"/>
        <v>0</v>
      </c>
      <c r="K403" s="28">
        <f t="shared" si="139"/>
        <v>0</v>
      </c>
      <c r="L403" s="28">
        <f t="shared" si="139"/>
        <v>0</v>
      </c>
      <c r="M403" s="28">
        <f t="shared" si="139"/>
        <v>0</v>
      </c>
      <c r="N403" s="23"/>
      <c r="O403" s="23"/>
    </row>
    <row r="404" spans="1:15">
      <c r="A404" s="24" t="s">
        <v>22</v>
      </c>
      <c r="B404" s="25"/>
      <c r="C404" s="26"/>
      <c r="D404" s="29" t="s">
        <v>23</v>
      </c>
      <c r="E404" s="22">
        <f t="shared" si="137"/>
        <v>7380</v>
      </c>
      <c r="F404" s="22">
        <v>0</v>
      </c>
      <c r="G404" s="28">
        <f t="shared" ref="G404:M404" si="140">G405+G412</f>
        <v>0</v>
      </c>
      <c r="H404" s="28">
        <f t="shared" si="140"/>
        <v>0</v>
      </c>
      <c r="I404" s="28">
        <f t="shared" si="140"/>
        <v>2910</v>
      </c>
      <c r="J404" s="28">
        <f t="shared" si="140"/>
        <v>4470</v>
      </c>
      <c r="K404" s="28">
        <f t="shared" si="140"/>
        <v>0</v>
      </c>
      <c r="L404" s="28">
        <f t="shared" si="140"/>
        <v>0</v>
      </c>
      <c r="M404" s="28">
        <f t="shared" si="140"/>
        <v>0</v>
      </c>
      <c r="N404" s="23"/>
      <c r="O404" s="23"/>
    </row>
    <row r="405" spans="1:15">
      <c r="A405" s="30" t="s">
        <v>478</v>
      </c>
      <c r="B405" s="31"/>
      <c r="C405" s="31"/>
      <c r="D405" s="29" t="s">
        <v>25</v>
      </c>
      <c r="E405" s="22">
        <f t="shared" si="137"/>
        <v>0</v>
      </c>
      <c r="F405" s="28">
        <v>0</v>
      </c>
      <c r="G405" s="28">
        <f t="shared" ref="G405:M405" si="141">G406+G409</f>
        <v>0</v>
      </c>
      <c r="H405" s="28">
        <f t="shared" si="141"/>
        <v>0</v>
      </c>
      <c r="I405" s="28">
        <f t="shared" si="141"/>
        <v>0</v>
      </c>
      <c r="J405" s="28">
        <f t="shared" si="141"/>
        <v>0</v>
      </c>
      <c r="K405" s="28">
        <f t="shared" si="141"/>
        <v>0</v>
      </c>
      <c r="L405" s="28">
        <f t="shared" si="141"/>
        <v>0</v>
      </c>
      <c r="M405" s="28">
        <f t="shared" si="141"/>
        <v>0</v>
      </c>
      <c r="N405" s="23"/>
      <c r="O405" s="23"/>
    </row>
    <row r="406" spans="1:15">
      <c r="A406" s="30" t="s">
        <v>82</v>
      </c>
      <c r="B406" s="31"/>
      <c r="C406" s="47"/>
      <c r="D406" s="34" t="s">
        <v>83</v>
      </c>
      <c r="E406" s="22">
        <f t="shared" si="137"/>
        <v>0</v>
      </c>
      <c r="F406" s="28">
        <f t="shared" ref="F406:M407" si="142">F407</f>
        <v>0</v>
      </c>
      <c r="G406" s="28">
        <f t="shared" si="142"/>
        <v>0</v>
      </c>
      <c r="H406" s="28">
        <f t="shared" si="142"/>
        <v>0</v>
      </c>
      <c r="I406" s="28">
        <f t="shared" si="142"/>
        <v>0</v>
      </c>
      <c r="J406" s="28">
        <f t="shared" si="142"/>
        <v>0</v>
      </c>
      <c r="K406" s="28">
        <f t="shared" si="142"/>
        <v>0</v>
      </c>
      <c r="L406" s="28">
        <f t="shared" si="142"/>
        <v>0</v>
      </c>
      <c r="M406" s="28">
        <f t="shared" si="142"/>
        <v>0</v>
      </c>
      <c r="N406" s="23"/>
      <c r="O406" s="23"/>
    </row>
    <row r="407" spans="1:15">
      <c r="A407" s="1194" t="s">
        <v>479</v>
      </c>
      <c r="B407" s="1195"/>
      <c r="C407" s="1195"/>
      <c r="D407" s="29" t="s">
        <v>85</v>
      </c>
      <c r="E407" s="22">
        <f t="shared" si="137"/>
        <v>0</v>
      </c>
      <c r="F407" s="28">
        <f t="shared" si="142"/>
        <v>0</v>
      </c>
      <c r="G407" s="28">
        <f t="shared" si="142"/>
        <v>0</v>
      </c>
      <c r="H407" s="28">
        <f t="shared" si="142"/>
        <v>0</v>
      </c>
      <c r="I407" s="28">
        <f t="shared" si="142"/>
        <v>0</v>
      </c>
      <c r="J407" s="28">
        <f t="shared" si="142"/>
        <v>0</v>
      </c>
      <c r="K407" s="28">
        <f t="shared" si="142"/>
        <v>0</v>
      </c>
      <c r="L407" s="28">
        <f t="shared" si="142"/>
        <v>0</v>
      </c>
      <c r="M407" s="28">
        <f t="shared" si="142"/>
        <v>0</v>
      </c>
      <c r="N407" s="23"/>
      <c r="O407" s="23"/>
    </row>
    <row r="408" spans="1:15" ht="36.75" customHeight="1">
      <c r="A408" s="51"/>
      <c r="B408" s="1183" t="s">
        <v>94</v>
      </c>
      <c r="C408" s="1183"/>
      <c r="D408" s="52" t="s">
        <v>95</v>
      </c>
      <c r="E408" s="40">
        <f t="shared" si="137"/>
        <v>0</v>
      </c>
      <c r="F408" s="41"/>
      <c r="G408" s="41"/>
      <c r="H408" s="41"/>
      <c r="I408" s="41"/>
      <c r="J408" s="42"/>
      <c r="K408" s="41"/>
      <c r="L408" s="41"/>
      <c r="M408" s="42"/>
      <c r="N408" s="23"/>
      <c r="O408" s="23"/>
    </row>
    <row r="409" spans="1:15">
      <c r="A409" s="58" t="s">
        <v>118</v>
      </c>
      <c r="B409" s="65"/>
      <c r="C409" s="47"/>
      <c r="D409" s="34" t="s">
        <v>119</v>
      </c>
      <c r="E409" s="22">
        <f t="shared" si="137"/>
        <v>0</v>
      </c>
      <c r="F409" s="28">
        <f t="shared" ref="F409:M410" si="143">F410</f>
        <v>0</v>
      </c>
      <c r="G409" s="28">
        <f t="shared" si="143"/>
        <v>0</v>
      </c>
      <c r="H409" s="28">
        <f t="shared" si="143"/>
        <v>0</v>
      </c>
      <c r="I409" s="28">
        <f t="shared" si="143"/>
        <v>0</v>
      </c>
      <c r="J409" s="28">
        <f t="shared" si="143"/>
        <v>0</v>
      </c>
      <c r="K409" s="28">
        <f t="shared" si="143"/>
        <v>0</v>
      </c>
      <c r="L409" s="28">
        <f t="shared" si="143"/>
        <v>0</v>
      </c>
      <c r="M409" s="28">
        <f t="shared" si="143"/>
        <v>0</v>
      </c>
      <c r="N409" s="23"/>
      <c r="O409" s="23"/>
    </row>
    <row r="410" spans="1:15">
      <c r="A410" s="58" t="s">
        <v>120</v>
      </c>
      <c r="B410" s="34"/>
      <c r="C410" s="47"/>
      <c r="D410" s="35" t="s">
        <v>121</v>
      </c>
      <c r="E410" s="22">
        <f t="shared" si="137"/>
        <v>0</v>
      </c>
      <c r="F410" s="28">
        <f t="shared" si="143"/>
        <v>0</v>
      </c>
      <c r="G410" s="28">
        <f t="shared" si="143"/>
        <v>0</v>
      </c>
      <c r="H410" s="28">
        <f t="shared" si="143"/>
        <v>0</v>
      </c>
      <c r="I410" s="28">
        <f t="shared" si="143"/>
        <v>0</v>
      </c>
      <c r="J410" s="28">
        <f t="shared" si="143"/>
        <v>0</v>
      </c>
      <c r="K410" s="28">
        <f t="shared" si="143"/>
        <v>0</v>
      </c>
      <c r="L410" s="28">
        <f t="shared" si="143"/>
        <v>0</v>
      </c>
      <c r="M410" s="28">
        <f t="shared" si="143"/>
        <v>0</v>
      </c>
      <c r="N410" s="23"/>
      <c r="O410" s="23"/>
    </row>
    <row r="411" spans="1:15">
      <c r="A411" s="51"/>
      <c r="B411" s="59" t="s">
        <v>122</v>
      </c>
      <c r="C411" s="38"/>
      <c r="D411" s="39" t="s">
        <v>123</v>
      </c>
      <c r="E411" s="40">
        <f t="shared" si="137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>
      <c r="A412" s="30" t="s">
        <v>124</v>
      </c>
      <c r="B412" s="66"/>
      <c r="C412" s="31"/>
      <c r="D412" s="35" t="s">
        <v>125</v>
      </c>
      <c r="E412" s="22">
        <f t="shared" si="137"/>
        <v>7380</v>
      </c>
      <c r="F412" s="28">
        <f t="shared" ref="F412:M412" si="144">F413+F422</f>
        <v>0</v>
      </c>
      <c r="G412" s="28">
        <f t="shared" si="144"/>
        <v>0</v>
      </c>
      <c r="H412" s="28">
        <f t="shared" si="144"/>
        <v>0</v>
      </c>
      <c r="I412" s="28">
        <f t="shared" si="144"/>
        <v>2910</v>
      </c>
      <c r="J412" s="28">
        <f t="shared" si="144"/>
        <v>4470</v>
      </c>
      <c r="K412" s="28">
        <f t="shared" si="144"/>
        <v>0</v>
      </c>
      <c r="L412" s="28">
        <f t="shared" si="144"/>
        <v>0</v>
      </c>
      <c r="M412" s="28">
        <f t="shared" si="144"/>
        <v>0</v>
      </c>
      <c r="N412" s="23"/>
      <c r="O412" s="23"/>
    </row>
    <row r="413" spans="1:15">
      <c r="A413" s="30" t="s">
        <v>126</v>
      </c>
      <c r="B413" s="31"/>
      <c r="C413" s="47"/>
      <c r="D413" s="34" t="s">
        <v>127</v>
      </c>
      <c r="E413" s="22">
        <f t="shared" si="137"/>
        <v>0</v>
      </c>
      <c r="F413" s="28">
        <f t="shared" ref="F413:M413" si="145">F414+F420</f>
        <v>0</v>
      </c>
      <c r="G413" s="28">
        <f t="shared" si="145"/>
        <v>0</v>
      </c>
      <c r="H413" s="28">
        <f t="shared" si="145"/>
        <v>0</v>
      </c>
      <c r="I413" s="28">
        <f t="shared" si="145"/>
        <v>0</v>
      </c>
      <c r="J413" s="28">
        <f t="shared" si="145"/>
        <v>0</v>
      </c>
      <c r="K413" s="28">
        <f t="shared" si="145"/>
        <v>0</v>
      </c>
      <c r="L413" s="28">
        <f t="shared" si="145"/>
        <v>0</v>
      </c>
      <c r="M413" s="28">
        <f t="shared" si="145"/>
        <v>0</v>
      </c>
      <c r="N413" s="23"/>
      <c r="O413" s="23"/>
    </row>
    <row r="414" spans="1:15">
      <c r="A414" s="30" t="s">
        <v>128</v>
      </c>
      <c r="B414" s="34"/>
      <c r="C414" s="47"/>
      <c r="D414" s="35" t="s">
        <v>129</v>
      </c>
      <c r="E414" s="22">
        <f t="shared" si="137"/>
        <v>0</v>
      </c>
      <c r="F414" s="28">
        <f t="shared" ref="F414:M414" si="146">F415+F416+F417+F419</f>
        <v>0</v>
      </c>
      <c r="G414" s="28">
        <f t="shared" si="146"/>
        <v>0</v>
      </c>
      <c r="H414" s="28">
        <f t="shared" si="146"/>
        <v>0</v>
      </c>
      <c r="I414" s="28">
        <f t="shared" si="146"/>
        <v>0</v>
      </c>
      <c r="J414" s="28">
        <f t="shared" si="146"/>
        <v>0</v>
      </c>
      <c r="K414" s="28">
        <f t="shared" si="146"/>
        <v>0</v>
      </c>
      <c r="L414" s="28">
        <f t="shared" si="146"/>
        <v>0</v>
      </c>
      <c r="M414" s="28">
        <f t="shared" si="146"/>
        <v>0</v>
      </c>
      <c r="N414" s="23"/>
      <c r="O414" s="23"/>
    </row>
    <row r="415" spans="1:15">
      <c r="A415" s="51"/>
      <c r="B415" s="37" t="s">
        <v>130</v>
      </c>
      <c r="C415" s="67"/>
      <c r="D415" s="39" t="s">
        <v>131</v>
      </c>
      <c r="E415" s="40">
        <f t="shared" si="137"/>
        <v>0</v>
      </c>
      <c r="F415" s="41"/>
      <c r="G415" s="195"/>
      <c r="H415" s="41"/>
      <c r="I415" s="41"/>
      <c r="J415" s="42"/>
      <c r="K415" s="41"/>
      <c r="L415" s="41"/>
      <c r="M415" s="42"/>
      <c r="N415" s="23"/>
      <c r="O415" s="23"/>
    </row>
    <row r="416" spans="1:15">
      <c r="A416" s="51"/>
      <c r="B416" s="37" t="s">
        <v>480</v>
      </c>
      <c r="C416" s="38"/>
      <c r="D416" s="39" t="s">
        <v>137</v>
      </c>
      <c r="E416" s="40">
        <f t="shared" si="137"/>
        <v>0</v>
      </c>
      <c r="F416" s="41"/>
      <c r="G416" s="195"/>
      <c r="H416" s="195"/>
      <c r="I416" s="195"/>
      <c r="J416" s="42"/>
      <c r="K416" s="195"/>
      <c r="L416" s="195"/>
      <c r="M416" s="42"/>
      <c r="N416" s="23"/>
      <c r="O416" s="23"/>
    </row>
    <row r="417" spans="1:15">
      <c r="A417" s="30"/>
      <c r="B417" s="31" t="s">
        <v>138</v>
      </c>
      <c r="C417" s="34"/>
      <c r="D417" s="35" t="s">
        <v>139</v>
      </c>
      <c r="E417" s="22">
        <f t="shared" si="137"/>
        <v>0</v>
      </c>
      <c r="F417" s="28">
        <f t="shared" ref="F417:M417" si="147">F418</f>
        <v>0</v>
      </c>
      <c r="G417" s="28">
        <f t="shared" si="147"/>
        <v>0</v>
      </c>
      <c r="H417" s="28">
        <f t="shared" si="147"/>
        <v>0</v>
      </c>
      <c r="I417" s="28">
        <f t="shared" si="147"/>
        <v>0</v>
      </c>
      <c r="J417" s="28">
        <f t="shared" si="147"/>
        <v>0</v>
      </c>
      <c r="K417" s="28">
        <f t="shared" si="147"/>
        <v>0</v>
      </c>
      <c r="L417" s="28">
        <f t="shared" si="147"/>
        <v>0</v>
      </c>
      <c r="M417" s="28">
        <f t="shared" si="147"/>
        <v>0</v>
      </c>
      <c r="N417" s="23"/>
      <c r="O417" s="23"/>
    </row>
    <row r="418" spans="1:15">
      <c r="A418" s="36"/>
      <c r="B418" s="37"/>
      <c r="C418" s="38" t="s">
        <v>140</v>
      </c>
      <c r="D418" s="78" t="s">
        <v>141</v>
      </c>
      <c r="E418" s="40">
        <f t="shared" si="137"/>
        <v>0</v>
      </c>
      <c r="F418" s="41"/>
      <c r="G418" s="195"/>
      <c r="H418" s="195"/>
      <c r="I418" s="195"/>
      <c r="J418" s="42"/>
      <c r="K418" s="195"/>
      <c r="L418" s="195"/>
      <c r="M418" s="42"/>
      <c r="N418" s="23"/>
      <c r="O418" s="23"/>
    </row>
    <row r="419" spans="1:15">
      <c r="A419" s="36"/>
      <c r="B419" s="37" t="s">
        <v>142</v>
      </c>
      <c r="C419" s="38"/>
      <c r="D419" s="39" t="s">
        <v>143</v>
      </c>
      <c r="E419" s="40">
        <f t="shared" si="137"/>
        <v>0</v>
      </c>
      <c r="F419" s="41"/>
      <c r="G419" s="195"/>
      <c r="H419" s="195"/>
      <c r="I419" s="195"/>
      <c r="J419" s="42"/>
      <c r="K419" s="195"/>
      <c r="L419" s="195"/>
      <c r="M419" s="42"/>
      <c r="N419" s="23"/>
      <c r="O419" s="23"/>
    </row>
    <row r="420" spans="1:15">
      <c r="A420" s="30" t="s">
        <v>144</v>
      </c>
      <c r="B420" s="34"/>
      <c r="C420" s="31"/>
      <c r="D420" s="84" t="s">
        <v>145</v>
      </c>
      <c r="E420" s="22">
        <f t="shared" si="137"/>
        <v>0</v>
      </c>
      <c r="F420" s="28">
        <f t="shared" ref="F420:M420" si="148">F421</f>
        <v>0</v>
      </c>
      <c r="G420" s="28">
        <f t="shared" si="148"/>
        <v>0</v>
      </c>
      <c r="H420" s="28">
        <f t="shared" si="148"/>
        <v>0</v>
      </c>
      <c r="I420" s="28">
        <f t="shared" si="148"/>
        <v>0</v>
      </c>
      <c r="J420" s="28">
        <f t="shared" si="148"/>
        <v>0</v>
      </c>
      <c r="K420" s="28">
        <f t="shared" si="148"/>
        <v>0</v>
      </c>
      <c r="L420" s="28">
        <f t="shared" si="148"/>
        <v>0</v>
      </c>
      <c r="M420" s="28">
        <f t="shared" si="148"/>
        <v>0</v>
      </c>
      <c r="N420" s="23"/>
      <c r="O420" s="23"/>
    </row>
    <row r="421" spans="1:15">
      <c r="A421" s="36"/>
      <c r="B421" s="37" t="s">
        <v>146</v>
      </c>
      <c r="C421" s="38"/>
      <c r="D421" s="70" t="s">
        <v>147</v>
      </c>
      <c r="E421" s="40">
        <f t="shared" si="137"/>
        <v>0</v>
      </c>
      <c r="F421" s="41"/>
      <c r="G421" s="195"/>
      <c r="H421" s="195"/>
      <c r="I421" s="195"/>
      <c r="J421" s="42"/>
      <c r="K421" s="195"/>
      <c r="L421" s="195"/>
      <c r="M421" s="42"/>
      <c r="N421" s="23"/>
      <c r="O421" s="23"/>
    </row>
    <row r="422" spans="1:15">
      <c r="A422" s="30" t="s">
        <v>148</v>
      </c>
      <c r="B422" s="31"/>
      <c r="C422" s="31"/>
      <c r="D422" s="84" t="s">
        <v>149</v>
      </c>
      <c r="E422" s="22">
        <f t="shared" si="137"/>
        <v>7380</v>
      </c>
      <c r="F422" s="28">
        <f t="shared" ref="F422:M422" si="149">F423+F431+F434+F439+F447</f>
        <v>0</v>
      </c>
      <c r="G422" s="28">
        <f t="shared" si="149"/>
        <v>0</v>
      </c>
      <c r="H422" s="28">
        <f t="shared" si="149"/>
        <v>0</v>
      </c>
      <c r="I422" s="28">
        <f t="shared" si="149"/>
        <v>2910</v>
      </c>
      <c r="J422" s="28">
        <f t="shared" si="149"/>
        <v>4470</v>
      </c>
      <c r="K422" s="28">
        <f t="shared" si="149"/>
        <v>0</v>
      </c>
      <c r="L422" s="28">
        <f t="shared" si="149"/>
        <v>0</v>
      </c>
      <c r="M422" s="28">
        <f t="shared" si="149"/>
        <v>0</v>
      </c>
      <c r="N422" s="23"/>
      <c r="O422" s="23"/>
    </row>
    <row r="423" spans="1:15">
      <c r="A423" s="1194" t="s">
        <v>150</v>
      </c>
      <c r="B423" s="1195"/>
      <c r="C423" s="1195"/>
      <c r="D423" s="27" t="s">
        <v>151</v>
      </c>
      <c r="E423" s="22">
        <f t="shared" si="137"/>
        <v>0</v>
      </c>
      <c r="F423" s="28">
        <f t="shared" ref="F423:M423" si="150">F424+F425+F426+F427+F428+F429+F430</f>
        <v>0</v>
      </c>
      <c r="G423" s="28">
        <f t="shared" si="150"/>
        <v>0</v>
      </c>
      <c r="H423" s="28">
        <f t="shared" si="150"/>
        <v>0</v>
      </c>
      <c r="I423" s="28">
        <f t="shared" si="150"/>
        <v>0</v>
      </c>
      <c r="J423" s="28">
        <f t="shared" si="150"/>
        <v>0</v>
      </c>
      <c r="K423" s="28">
        <f t="shared" si="150"/>
        <v>0</v>
      </c>
      <c r="L423" s="28">
        <f t="shared" si="150"/>
        <v>0</v>
      </c>
      <c r="M423" s="28">
        <f t="shared" si="150"/>
        <v>0</v>
      </c>
      <c r="N423" s="23"/>
      <c r="O423" s="23"/>
    </row>
    <row r="424" spans="1:15">
      <c r="A424" s="51"/>
      <c r="B424" s="37" t="s">
        <v>152</v>
      </c>
      <c r="C424" s="38"/>
      <c r="D424" s="85" t="s">
        <v>153</v>
      </c>
      <c r="E424" s="40">
        <f t="shared" si="137"/>
        <v>0</v>
      </c>
      <c r="F424" s="41"/>
      <c r="G424" s="41"/>
      <c r="H424" s="41"/>
      <c r="I424" s="41"/>
      <c r="J424" s="42"/>
      <c r="K424" s="41"/>
      <c r="L424" s="41"/>
      <c r="M424" s="42"/>
      <c r="N424" s="23"/>
      <c r="O424" s="23"/>
    </row>
    <row r="425" spans="1:15">
      <c r="A425" s="51"/>
      <c r="B425" s="37" t="s">
        <v>154</v>
      </c>
      <c r="C425" s="38"/>
      <c r="D425" s="85" t="s">
        <v>155</v>
      </c>
      <c r="E425" s="40">
        <f t="shared" si="137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51"/>
      <c r="B426" s="37" t="s">
        <v>156</v>
      </c>
      <c r="C426" s="38"/>
      <c r="D426" s="85" t="s">
        <v>157</v>
      </c>
      <c r="E426" s="40">
        <f t="shared" si="137"/>
        <v>0</v>
      </c>
      <c r="F426" s="41"/>
      <c r="G426" s="41"/>
      <c r="H426" s="41"/>
      <c r="I426" s="41"/>
      <c r="J426" s="42"/>
      <c r="K426" s="41"/>
      <c r="L426" s="41"/>
      <c r="M426" s="42"/>
      <c r="N426" s="23"/>
      <c r="O426" s="23"/>
    </row>
    <row r="427" spans="1:15">
      <c r="A427" s="88"/>
      <c r="B427" s="37" t="s">
        <v>160</v>
      </c>
      <c r="C427" s="38"/>
      <c r="D427" s="85" t="s">
        <v>161</v>
      </c>
      <c r="E427" s="40">
        <f t="shared" si="137"/>
        <v>0</v>
      </c>
      <c r="F427" s="41"/>
      <c r="G427" s="41"/>
      <c r="H427" s="41"/>
      <c r="I427" s="41"/>
      <c r="J427" s="42"/>
      <c r="K427" s="41"/>
      <c r="L427" s="41"/>
      <c r="M427" s="42"/>
      <c r="N427" s="23"/>
      <c r="O427" s="23"/>
    </row>
    <row r="428" spans="1:15">
      <c r="A428" s="89"/>
      <c r="B428" s="37" t="s">
        <v>162</v>
      </c>
      <c r="C428" s="38"/>
      <c r="D428" s="85" t="s">
        <v>163</v>
      </c>
      <c r="E428" s="40">
        <f t="shared" si="137"/>
        <v>0</v>
      </c>
      <c r="F428" s="41"/>
      <c r="G428" s="41"/>
      <c r="H428" s="41"/>
      <c r="I428" s="41"/>
      <c r="J428" s="42"/>
      <c r="K428" s="41"/>
      <c r="L428" s="41"/>
      <c r="M428" s="42"/>
      <c r="N428" s="23"/>
      <c r="O428" s="23"/>
    </row>
    <row r="429" spans="1:15">
      <c r="A429" s="89"/>
      <c r="B429" s="37" t="s">
        <v>164</v>
      </c>
      <c r="C429" s="38"/>
      <c r="D429" s="85" t="s">
        <v>165</v>
      </c>
      <c r="E429" s="40">
        <f t="shared" si="137"/>
        <v>0</v>
      </c>
      <c r="F429" s="41"/>
      <c r="G429" s="41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88"/>
      <c r="B430" s="37" t="s">
        <v>166</v>
      </c>
      <c r="C430" s="38"/>
      <c r="D430" s="85" t="s">
        <v>167</v>
      </c>
      <c r="E430" s="40">
        <f t="shared" si="137"/>
        <v>0</v>
      </c>
      <c r="F430" s="41"/>
      <c r="G430" s="41"/>
      <c r="H430" s="41"/>
      <c r="I430" s="41"/>
      <c r="J430" s="42"/>
      <c r="K430" s="41"/>
      <c r="L430" s="41"/>
      <c r="M430" s="42"/>
      <c r="N430" s="23"/>
      <c r="O430" s="23"/>
    </row>
    <row r="431" spans="1:15">
      <c r="A431" s="58" t="s">
        <v>168</v>
      </c>
      <c r="B431" s="34"/>
      <c r="C431" s="90"/>
      <c r="D431" s="27" t="s">
        <v>169</v>
      </c>
      <c r="E431" s="22">
        <f t="shared" si="137"/>
        <v>0</v>
      </c>
      <c r="F431" s="28">
        <f t="shared" ref="F431:M431" si="151">F432+F433</f>
        <v>0</v>
      </c>
      <c r="G431" s="28">
        <f t="shared" si="151"/>
        <v>0</v>
      </c>
      <c r="H431" s="28">
        <f t="shared" si="151"/>
        <v>0</v>
      </c>
      <c r="I431" s="28">
        <f t="shared" si="151"/>
        <v>0</v>
      </c>
      <c r="J431" s="28">
        <f t="shared" si="151"/>
        <v>0</v>
      </c>
      <c r="K431" s="28">
        <f t="shared" si="151"/>
        <v>0</v>
      </c>
      <c r="L431" s="28">
        <f t="shared" si="151"/>
        <v>0</v>
      </c>
      <c r="M431" s="28">
        <f t="shared" si="151"/>
        <v>0</v>
      </c>
      <c r="N431" s="23"/>
      <c r="O431" s="23"/>
    </row>
    <row r="432" spans="1:15">
      <c r="A432" s="51"/>
      <c r="B432" s="59" t="s">
        <v>170</v>
      </c>
      <c r="C432" s="38"/>
      <c r="D432" s="85" t="s">
        <v>171</v>
      </c>
      <c r="E432" s="40">
        <f t="shared" si="137"/>
        <v>0</v>
      </c>
      <c r="F432" s="41"/>
      <c r="G432" s="41"/>
      <c r="H432" s="41"/>
      <c r="I432" s="41"/>
      <c r="J432" s="42"/>
      <c r="K432" s="41"/>
      <c r="L432" s="41"/>
      <c r="M432" s="42"/>
      <c r="N432" s="23"/>
      <c r="O432" s="23"/>
    </row>
    <row r="433" spans="1:15">
      <c r="A433" s="88"/>
      <c r="B433" s="37" t="s">
        <v>172</v>
      </c>
      <c r="C433" s="38"/>
      <c r="D433" s="85" t="s">
        <v>173</v>
      </c>
      <c r="E433" s="40">
        <f t="shared" si="137"/>
        <v>0</v>
      </c>
      <c r="F433" s="41"/>
      <c r="G433" s="41"/>
      <c r="H433" s="41"/>
      <c r="I433" s="41"/>
      <c r="J433" s="42"/>
      <c r="K433" s="41"/>
      <c r="L433" s="41"/>
      <c r="M433" s="42"/>
      <c r="N433" s="23"/>
      <c r="O433" s="23"/>
    </row>
    <row r="434" spans="1:15">
      <c r="A434" s="58" t="s">
        <v>174</v>
      </c>
      <c r="B434" s="34"/>
      <c r="C434" s="31"/>
      <c r="D434" s="27" t="s">
        <v>175</v>
      </c>
      <c r="E434" s="22">
        <f t="shared" si="137"/>
        <v>0</v>
      </c>
      <c r="F434" s="28">
        <f t="shared" ref="F434:M434" si="152">F435+F436+F437+F438</f>
        <v>0</v>
      </c>
      <c r="G434" s="28">
        <f t="shared" si="152"/>
        <v>0</v>
      </c>
      <c r="H434" s="28">
        <f t="shared" si="152"/>
        <v>0</v>
      </c>
      <c r="I434" s="28">
        <f t="shared" si="152"/>
        <v>0</v>
      </c>
      <c r="J434" s="28">
        <f t="shared" si="152"/>
        <v>0</v>
      </c>
      <c r="K434" s="28">
        <f t="shared" si="152"/>
        <v>0</v>
      </c>
      <c r="L434" s="28">
        <f t="shared" si="152"/>
        <v>0</v>
      </c>
      <c r="M434" s="28">
        <f t="shared" si="152"/>
        <v>0</v>
      </c>
      <c r="N434" s="23"/>
      <c r="O434" s="23"/>
    </row>
    <row r="435" spans="1:15">
      <c r="A435" s="51"/>
      <c r="B435" s="37" t="s">
        <v>176</v>
      </c>
      <c r="C435" s="38"/>
      <c r="D435" s="85" t="s">
        <v>177</v>
      </c>
      <c r="E435" s="40">
        <f t="shared" si="137"/>
        <v>0</v>
      </c>
      <c r="F435" s="41"/>
      <c r="G435" s="41"/>
      <c r="H435" s="41"/>
      <c r="I435" s="41"/>
      <c r="J435" s="42"/>
      <c r="K435" s="41"/>
      <c r="L435" s="41"/>
      <c r="M435" s="42"/>
      <c r="N435" s="23"/>
      <c r="O435" s="23"/>
    </row>
    <row r="436" spans="1:15">
      <c r="A436" s="51"/>
      <c r="B436" s="1204" t="s">
        <v>178</v>
      </c>
      <c r="C436" s="1204"/>
      <c r="D436" s="85" t="s">
        <v>179</v>
      </c>
      <c r="E436" s="40">
        <f t="shared" si="137"/>
        <v>0</v>
      </c>
      <c r="F436" s="41"/>
      <c r="G436" s="41"/>
      <c r="H436" s="41"/>
      <c r="I436" s="41"/>
      <c r="J436" s="42"/>
      <c r="K436" s="41"/>
      <c r="L436" s="41"/>
      <c r="M436" s="42"/>
      <c r="N436" s="23"/>
      <c r="O436" s="23"/>
    </row>
    <row r="437" spans="1:15">
      <c r="A437" s="91"/>
      <c r="B437" s="1186" t="s">
        <v>180</v>
      </c>
      <c r="C437" s="1186"/>
      <c r="D437" s="85" t="s">
        <v>181</v>
      </c>
      <c r="E437" s="40">
        <f t="shared" si="137"/>
        <v>0</v>
      </c>
      <c r="F437" s="41"/>
      <c r="G437" s="41"/>
      <c r="H437" s="41"/>
      <c r="I437" s="41"/>
      <c r="J437" s="42"/>
      <c r="K437" s="41"/>
      <c r="L437" s="41"/>
      <c r="M437" s="42"/>
      <c r="N437" s="23"/>
      <c r="O437" s="23"/>
    </row>
    <row r="438" spans="1:15">
      <c r="A438" s="51"/>
      <c r="B438" s="37" t="s">
        <v>182</v>
      </c>
      <c r="C438" s="38"/>
      <c r="D438" s="85" t="s">
        <v>183</v>
      </c>
      <c r="E438" s="40">
        <f t="shared" si="137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1201" t="s">
        <v>481</v>
      </c>
      <c r="B439" s="1202"/>
      <c r="C439" s="1202"/>
      <c r="D439" s="27" t="s">
        <v>185</v>
      </c>
      <c r="E439" s="22">
        <f t="shared" si="137"/>
        <v>0</v>
      </c>
      <c r="F439" s="28">
        <f t="shared" ref="F439:M439" si="153">F440+F441+F442+F443+F444+F445+F446</f>
        <v>0</v>
      </c>
      <c r="G439" s="28">
        <f t="shared" si="153"/>
        <v>0</v>
      </c>
      <c r="H439" s="28">
        <f t="shared" si="153"/>
        <v>0</v>
      </c>
      <c r="I439" s="28">
        <f t="shared" si="153"/>
        <v>0</v>
      </c>
      <c r="J439" s="28">
        <f t="shared" si="153"/>
        <v>0</v>
      </c>
      <c r="K439" s="28">
        <f t="shared" si="153"/>
        <v>0</v>
      </c>
      <c r="L439" s="28">
        <f t="shared" si="153"/>
        <v>0</v>
      </c>
      <c r="M439" s="28">
        <f t="shared" si="153"/>
        <v>0</v>
      </c>
      <c r="N439" s="23"/>
      <c r="O439" s="23"/>
    </row>
    <row r="440" spans="1:15">
      <c r="A440" s="51"/>
      <c r="B440" s="38" t="s">
        <v>186</v>
      </c>
      <c r="C440" s="37"/>
      <c r="D440" s="85" t="s">
        <v>187</v>
      </c>
      <c r="E440" s="40">
        <f t="shared" si="137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51"/>
      <c r="B441" s="37" t="s">
        <v>188</v>
      </c>
      <c r="C441" s="38"/>
      <c r="D441" s="85" t="s">
        <v>189</v>
      </c>
      <c r="E441" s="40">
        <f t="shared" si="137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199"/>
      <c r="B442" s="1254" t="s">
        <v>190</v>
      </c>
      <c r="C442" s="1254"/>
      <c r="D442" s="200" t="s">
        <v>191</v>
      </c>
      <c r="E442" s="40">
        <f t="shared" si="137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199"/>
      <c r="B443" s="1254" t="s">
        <v>192</v>
      </c>
      <c r="C443" s="1254"/>
      <c r="D443" s="200" t="s">
        <v>193</v>
      </c>
      <c r="E443" s="40">
        <f t="shared" si="137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199"/>
      <c r="B444" s="1254" t="s">
        <v>194</v>
      </c>
      <c r="C444" s="1254"/>
      <c r="D444" s="200" t="s">
        <v>195</v>
      </c>
      <c r="E444" s="40">
        <f t="shared" si="137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199"/>
      <c r="B445" s="1255" t="s">
        <v>196</v>
      </c>
      <c r="C445" s="1255"/>
      <c r="D445" s="201" t="s">
        <v>197</v>
      </c>
      <c r="E445" s="40">
        <f t="shared" si="137"/>
        <v>0</v>
      </c>
      <c r="F445" s="41"/>
      <c r="G445" s="41"/>
      <c r="H445" s="41"/>
      <c r="I445" s="41"/>
      <c r="J445" s="42"/>
      <c r="K445" s="41"/>
      <c r="L445" s="41"/>
      <c r="M445" s="42"/>
      <c r="N445" s="23"/>
      <c r="O445" s="23"/>
    </row>
    <row r="446" spans="1:15">
      <c r="A446" s="199"/>
      <c r="B446" s="108" t="s">
        <v>198</v>
      </c>
      <c r="C446" s="109"/>
      <c r="D446" s="110" t="s">
        <v>199</v>
      </c>
      <c r="E446" s="40">
        <f t="shared" si="137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58" t="s">
        <v>482</v>
      </c>
      <c r="B447" s="34"/>
      <c r="C447" s="31"/>
      <c r="D447" s="27" t="s">
        <v>201</v>
      </c>
      <c r="E447" s="22">
        <f t="shared" si="137"/>
        <v>7380</v>
      </c>
      <c r="F447" s="28">
        <f t="shared" ref="F447:M447" si="154">F448+F451+F449+F450</f>
        <v>0</v>
      </c>
      <c r="G447" s="28">
        <f t="shared" si="154"/>
        <v>0</v>
      </c>
      <c r="H447" s="28">
        <f t="shared" si="154"/>
        <v>0</v>
      </c>
      <c r="I447" s="28">
        <f t="shared" si="154"/>
        <v>2910</v>
      </c>
      <c r="J447" s="28">
        <f t="shared" si="154"/>
        <v>4470</v>
      </c>
      <c r="K447" s="28">
        <f t="shared" si="154"/>
        <v>0</v>
      </c>
      <c r="L447" s="28">
        <f t="shared" si="154"/>
        <v>0</v>
      </c>
      <c r="M447" s="28">
        <f t="shared" si="154"/>
        <v>0</v>
      </c>
      <c r="N447" s="23"/>
      <c r="O447" s="23"/>
    </row>
    <row r="448" spans="1:15">
      <c r="A448" s="51"/>
      <c r="B448" s="37" t="s">
        <v>202</v>
      </c>
      <c r="C448" s="38"/>
      <c r="D448" s="85" t="s">
        <v>203</v>
      </c>
      <c r="E448" s="40">
        <f t="shared" si="137"/>
        <v>0</v>
      </c>
      <c r="F448" s="41"/>
      <c r="G448" s="41"/>
      <c r="H448" s="41"/>
      <c r="I448" s="41"/>
      <c r="J448" s="42"/>
      <c r="K448" s="41"/>
      <c r="L448" s="41"/>
      <c r="M448" s="42"/>
      <c r="N448" s="23"/>
      <c r="O448" s="23"/>
    </row>
    <row r="449" spans="1:15" ht="22.5" customHeight="1">
      <c r="A449" s="1256" t="s">
        <v>204</v>
      </c>
      <c r="B449" s="1257"/>
      <c r="C449" s="1237"/>
      <c r="D449" s="85" t="s">
        <v>205</v>
      </c>
      <c r="E449" s="40">
        <f t="shared" si="137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 t="s">
        <v>206</v>
      </c>
      <c r="B450" s="37"/>
      <c r="C450" s="38"/>
      <c r="D450" s="85" t="s">
        <v>207</v>
      </c>
      <c r="E450" s="40">
        <f t="shared" si="137"/>
        <v>7380</v>
      </c>
      <c r="F450" s="41"/>
      <c r="G450" s="60">
        <f>G107</f>
        <v>0</v>
      </c>
      <c r="H450" s="60">
        <f t="shared" ref="H450:M450" si="155">H107</f>
        <v>0</v>
      </c>
      <c r="I450" s="60">
        <f t="shared" si="155"/>
        <v>2910</v>
      </c>
      <c r="J450" s="60">
        <f t="shared" si="155"/>
        <v>4470</v>
      </c>
      <c r="K450" s="60">
        <f t="shared" si="155"/>
        <v>0</v>
      </c>
      <c r="L450" s="60">
        <f t="shared" si="155"/>
        <v>0</v>
      </c>
      <c r="M450" s="60">
        <f t="shared" si="155"/>
        <v>0</v>
      </c>
      <c r="N450" s="23"/>
      <c r="O450" s="23"/>
    </row>
    <row r="451" spans="1:15">
      <c r="A451" s="51"/>
      <c r="B451" s="37" t="s">
        <v>208</v>
      </c>
      <c r="C451" s="38"/>
      <c r="D451" s="85" t="s">
        <v>209</v>
      </c>
      <c r="E451" s="40">
        <f t="shared" si="137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8" t="s">
        <v>210</v>
      </c>
      <c r="B452" s="65"/>
      <c r="C452" s="106"/>
      <c r="D452" s="27" t="s">
        <v>211</v>
      </c>
      <c r="E452" s="22">
        <f t="shared" si="137"/>
        <v>0</v>
      </c>
      <c r="F452" s="28">
        <f t="shared" ref="F452:M452" si="156">F453</f>
        <v>0</v>
      </c>
      <c r="G452" s="28">
        <f t="shared" si="156"/>
        <v>0</v>
      </c>
      <c r="H452" s="28">
        <f t="shared" si="156"/>
        <v>0</v>
      </c>
      <c r="I452" s="28">
        <f t="shared" si="156"/>
        <v>0</v>
      </c>
      <c r="J452" s="28">
        <f t="shared" si="156"/>
        <v>0</v>
      </c>
      <c r="K452" s="28">
        <f t="shared" si="156"/>
        <v>0</v>
      </c>
      <c r="L452" s="28">
        <f t="shared" si="156"/>
        <v>0</v>
      </c>
      <c r="M452" s="28">
        <f t="shared" si="156"/>
        <v>0</v>
      </c>
      <c r="N452" s="23"/>
      <c r="O452" s="23"/>
    </row>
    <row r="453" spans="1:15">
      <c r="A453" s="58" t="s">
        <v>212</v>
      </c>
      <c r="B453" s="34"/>
      <c r="C453" s="31"/>
      <c r="D453" s="27" t="s">
        <v>213</v>
      </c>
      <c r="E453" s="22">
        <f t="shared" si="137"/>
        <v>0</v>
      </c>
      <c r="F453" s="28">
        <f t="shared" ref="F453:M453" si="157">F454+F455+F456+F457</f>
        <v>0</v>
      </c>
      <c r="G453" s="28">
        <f t="shared" si="157"/>
        <v>0</v>
      </c>
      <c r="H453" s="28">
        <f t="shared" si="157"/>
        <v>0</v>
      </c>
      <c r="I453" s="28">
        <f t="shared" si="157"/>
        <v>0</v>
      </c>
      <c r="J453" s="28">
        <f t="shared" si="157"/>
        <v>0</v>
      </c>
      <c r="K453" s="28">
        <f t="shared" si="157"/>
        <v>0</v>
      </c>
      <c r="L453" s="28">
        <f t="shared" si="157"/>
        <v>0</v>
      </c>
      <c r="M453" s="28">
        <f t="shared" si="157"/>
        <v>0</v>
      </c>
      <c r="N453" s="23"/>
      <c r="O453" s="23"/>
    </row>
    <row r="454" spans="1:15">
      <c r="A454" s="107"/>
      <c r="B454" s="108" t="s">
        <v>214</v>
      </c>
      <c r="C454" s="109"/>
      <c r="D454" s="110" t="s">
        <v>215</v>
      </c>
      <c r="E454" s="40">
        <f t="shared" si="137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107"/>
      <c r="B455" s="108" t="s">
        <v>216</v>
      </c>
      <c r="C455" s="109"/>
      <c r="D455" s="110" t="s">
        <v>217</v>
      </c>
      <c r="E455" s="40">
        <f t="shared" si="137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07"/>
      <c r="B456" s="108" t="s">
        <v>218</v>
      </c>
      <c r="C456" s="109"/>
      <c r="D456" s="110" t="s">
        <v>219</v>
      </c>
      <c r="E456" s="40">
        <f t="shared" si="137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07"/>
      <c r="B457" s="108" t="s">
        <v>220</v>
      </c>
      <c r="C457" s="109"/>
      <c r="D457" s="110" t="s">
        <v>221</v>
      </c>
      <c r="E457" s="40">
        <f t="shared" si="137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259" t="s">
        <v>483</v>
      </c>
      <c r="B458" s="1260"/>
      <c r="C458" s="1261"/>
      <c r="D458" s="211" t="s">
        <v>223</v>
      </c>
      <c r="E458" s="212">
        <f t="shared" si="137"/>
        <v>0</v>
      </c>
      <c r="F458" s="60"/>
      <c r="G458" s="60">
        <f>G459</f>
        <v>0</v>
      </c>
      <c r="H458" s="60">
        <f t="shared" ref="H458:M458" si="158">H459</f>
        <v>0</v>
      </c>
      <c r="I458" s="60">
        <f t="shared" si="158"/>
        <v>0</v>
      </c>
      <c r="J458" s="60">
        <f t="shared" si="158"/>
        <v>0</v>
      </c>
      <c r="K458" s="60">
        <f t="shared" si="158"/>
        <v>0</v>
      </c>
      <c r="L458" s="60">
        <f t="shared" si="158"/>
        <v>0</v>
      </c>
      <c r="M458" s="60">
        <f t="shared" si="158"/>
        <v>0</v>
      </c>
      <c r="N458" s="23"/>
      <c r="O458" s="23"/>
    </row>
    <row r="459" spans="1:15" ht="27.75" customHeight="1">
      <c r="A459" s="1259" t="s">
        <v>484</v>
      </c>
      <c r="B459" s="1260"/>
      <c r="C459" s="1261"/>
      <c r="D459" s="211" t="s">
        <v>225</v>
      </c>
      <c r="E459" s="212">
        <f t="shared" si="137"/>
        <v>0</v>
      </c>
      <c r="F459" s="60"/>
      <c r="G459" s="60">
        <f>G460+G461+G462</f>
        <v>0</v>
      </c>
      <c r="H459" s="60">
        <f t="shared" ref="H459:M459" si="159">H460+H461+H462</f>
        <v>0</v>
      </c>
      <c r="I459" s="60">
        <f t="shared" si="159"/>
        <v>0</v>
      </c>
      <c r="J459" s="60">
        <f t="shared" si="159"/>
        <v>0</v>
      </c>
      <c r="K459" s="60">
        <f t="shared" si="159"/>
        <v>0</v>
      </c>
      <c r="L459" s="60">
        <f t="shared" si="159"/>
        <v>0</v>
      </c>
      <c r="M459" s="60">
        <f t="shared" si="159"/>
        <v>0</v>
      </c>
      <c r="N459" s="23"/>
      <c r="O459" s="23"/>
    </row>
    <row r="460" spans="1:15" ht="25.5" customHeight="1">
      <c r="A460" s="1208" t="s">
        <v>485</v>
      </c>
      <c r="B460" s="1209"/>
      <c r="C460" s="1258"/>
      <c r="D460" s="213" t="s">
        <v>235</v>
      </c>
      <c r="E460" s="214">
        <f t="shared" si="137"/>
        <v>0</v>
      </c>
      <c r="F460" s="41"/>
      <c r="G460" s="41"/>
      <c r="H460" s="41"/>
      <c r="I460" s="41"/>
      <c r="J460" s="48"/>
      <c r="K460" s="41"/>
      <c r="L460" s="41"/>
      <c r="M460" s="48"/>
      <c r="N460" s="23"/>
      <c r="O460" s="23"/>
    </row>
    <row r="461" spans="1:15" ht="24.75" customHeight="1">
      <c r="A461" s="1208" t="s">
        <v>486</v>
      </c>
      <c r="B461" s="1209"/>
      <c r="C461" s="1258"/>
      <c r="D461" s="213" t="s">
        <v>237</v>
      </c>
      <c r="E461" s="214">
        <f t="shared" si="137"/>
        <v>0</v>
      </c>
      <c r="F461" s="41"/>
      <c r="G461" s="41"/>
      <c r="H461" s="41"/>
      <c r="I461" s="41"/>
      <c r="J461" s="48"/>
      <c r="K461" s="41"/>
      <c r="L461" s="41"/>
      <c r="M461" s="48"/>
      <c r="N461" s="23"/>
      <c r="O461" s="23"/>
    </row>
    <row r="462" spans="1:15" ht="15" customHeight="1">
      <c r="A462" s="1208" t="s">
        <v>487</v>
      </c>
      <c r="B462" s="1209"/>
      <c r="C462" s="1258"/>
      <c r="D462" s="213" t="s">
        <v>488</v>
      </c>
      <c r="E462" s="214">
        <f t="shared" si="137"/>
        <v>0</v>
      </c>
      <c r="F462" s="41"/>
      <c r="G462" s="41"/>
      <c r="H462" s="41"/>
      <c r="I462" s="41"/>
      <c r="J462" s="48"/>
      <c r="K462" s="41"/>
      <c r="L462" s="41"/>
      <c r="M462" s="48"/>
      <c r="N462" s="23"/>
      <c r="O462" s="23"/>
    </row>
    <row r="463" spans="1:15">
      <c r="A463" s="30" t="s">
        <v>240</v>
      </c>
      <c r="B463" s="31"/>
      <c r="C463" s="31"/>
      <c r="D463" s="27" t="s">
        <v>241</v>
      </c>
      <c r="E463" s="22">
        <f t="shared" si="137"/>
        <v>193371</v>
      </c>
      <c r="F463" s="28">
        <f t="shared" ref="F463:M465" si="160">F464</f>
        <v>0</v>
      </c>
      <c r="G463" s="28">
        <f t="shared" si="160"/>
        <v>48099</v>
      </c>
      <c r="H463" s="28">
        <f t="shared" si="160"/>
        <v>53685</v>
      </c>
      <c r="I463" s="28">
        <f t="shared" si="160"/>
        <v>53112</v>
      </c>
      <c r="J463" s="28">
        <f t="shared" si="160"/>
        <v>38475</v>
      </c>
      <c r="K463" s="28">
        <f t="shared" si="160"/>
        <v>102698</v>
      </c>
      <c r="L463" s="28">
        <f t="shared" si="160"/>
        <v>66527</v>
      </c>
      <c r="M463" s="28">
        <f t="shared" si="160"/>
        <v>10627</v>
      </c>
      <c r="N463" s="23"/>
      <c r="O463" s="23"/>
    </row>
    <row r="464" spans="1:15">
      <c r="A464" s="30" t="s">
        <v>242</v>
      </c>
      <c r="B464" s="31"/>
      <c r="C464" s="47"/>
      <c r="D464" s="27" t="s">
        <v>243</v>
      </c>
      <c r="E464" s="22">
        <f t="shared" si="137"/>
        <v>193371</v>
      </c>
      <c r="F464" s="28">
        <f t="shared" si="160"/>
        <v>0</v>
      </c>
      <c r="G464" s="28">
        <f>G465+G508</f>
        <v>48099</v>
      </c>
      <c r="H464" s="28">
        <f t="shared" ref="H464:M464" si="161">H465+H508</f>
        <v>53685</v>
      </c>
      <c r="I464" s="28">
        <f t="shared" si="161"/>
        <v>53112</v>
      </c>
      <c r="J464" s="28">
        <f t="shared" si="161"/>
        <v>38475</v>
      </c>
      <c r="K464" s="28">
        <f t="shared" si="161"/>
        <v>102698</v>
      </c>
      <c r="L464" s="28">
        <f t="shared" si="161"/>
        <v>66527</v>
      </c>
      <c r="M464" s="28">
        <f t="shared" si="161"/>
        <v>10627</v>
      </c>
      <c r="N464" s="23"/>
      <c r="O464" s="23"/>
    </row>
    <row r="465" spans="1:15">
      <c r="A465" s="30" t="s">
        <v>489</v>
      </c>
      <c r="B465" s="34"/>
      <c r="C465" s="106"/>
      <c r="D465" s="27" t="s">
        <v>245</v>
      </c>
      <c r="E465" s="22">
        <f t="shared" si="137"/>
        <v>166731</v>
      </c>
      <c r="F465" s="28">
        <f t="shared" si="160"/>
        <v>0</v>
      </c>
      <c r="G465" s="28">
        <f t="shared" si="160"/>
        <v>47244</v>
      </c>
      <c r="H465" s="28">
        <f t="shared" si="160"/>
        <v>45900</v>
      </c>
      <c r="I465" s="28">
        <f t="shared" si="160"/>
        <v>35112</v>
      </c>
      <c r="J465" s="28">
        <f t="shared" si="160"/>
        <v>38475</v>
      </c>
      <c r="K465" s="28">
        <f t="shared" si="160"/>
        <v>102698</v>
      </c>
      <c r="L465" s="28">
        <f t="shared" si="160"/>
        <v>66527</v>
      </c>
      <c r="M465" s="28">
        <f t="shared" si="160"/>
        <v>10627</v>
      </c>
      <c r="N465" s="23"/>
      <c r="O465" s="23"/>
    </row>
    <row r="466" spans="1:15" ht="30" customHeight="1">
      <c r="A466" s="1201" t="s">
        <v>246</v>
      </c>
      <c r="B466" s="1202"/>
      <c r="C466" s="1202"/>
      <c r="D466" s="114" t="s">
        <v>247</v>
      </c>
      <c r="E466" s="22">
        <f t="shared" si="137"/>
        <v>166731</v>
      </c>
      <c r="F466" s="28">
        <f>F467+F469+F470+F471+F472+F473+F477+F478+F479+F480+F482+F486+F491+F492+F493+F500+F501</f>
        <v>0</v>
      </c>
      <c r="G466" s="28">
        <f>G473+G482+G487+G492+G495+G496+G497+G498+G499+G493+G500+G501+G505+G477</f>
        <v>47244</v>
      </c>
      <c r="H466" s="28">
        <f t="shared" ref="H466:M466" si="162">H473+H482+H487+H492+H495+H496+H497+H498+H499+H493+H500+H501+H505+H477</f>
        <v>45900</v>
      </c>
      <c r="I466" s="28">
        <f t="shared" si="162"/>
        <v>35112</v>
      </c>
      <c r="J466" s="28">
        <f t="shared" si="162"/>
        <v>38475</v>
      </c>
      <c r="K466" s="28">
        <f t="shared" si="162"/>
        <v>102698</v>
      </c>
      <c r="L466" s="28">
        <f t="shared" si="162"/>
        <v>66527</v>
      </c>
      <c r="M466" s="28">
        <f t="shared" si="162"/>
        <v>10627</v>
      </c>
      <c r="N466" s="23"/>
      <c r="O466" s="23"/>
    </row>
    <row r="467" spans="1:15">
      <c r="A467" s="115"/>
      <c r="B467" s="108" t="s">
        <v>248</v>
      </c>
      <c r="C467" s="109"/>
      <c r="D467" s="110" t="s">
        <v>249</v>
      </c>
      <c r="E467" s="40">
        <f t="shared" si="137"/>
        <v>0</v>
      </c>
      <c r="F467" s="41"/>
      <c r="G467" s="41"/>
      <c r="H467" s="41"/>
      <c r="I467" s="41"/>
      <c r="J467" s="42"/>
      <c r="K467" s="41"/>
      <c r="L467" s="41"/>
      <c r="M467" s="42"/>
      <c r="N467" s="23"/>
      <c r="O467" s="23"/>
    </row>
    <row r="468" spans="1:15">
      <c r="A468" s="115"/>
      <c r="B468" s="108" t="s">
        <v>250</v>
      </c>
      <c r="C468" s="109"/>
      <c r="D468" s="110" t="s">
        <v>251</v>
      </c>
      <c r="E468" s="40">
        <f t="shared" si="137"/>
        <v>0</v>
      </c>
      <c r="F468" s="41"/>
      <c r="G468" s="44"/>
      <c r="H468" s="44"/>
      <c r="I468" s="44"/>
      <c r="J468" s="42"/>
      <c r="K468" s="44"/>
      <c r="L468" s="44"/>
      <c r="M468" s="42"/>
      <c r="N468" s="23"/>
      <c r="O468" s="23"/>
    </row>
    <row r="469" spans="1:15">
      <c r="A469" s="115"/>
      <c r="B469" s="108" t="s">
        <v>252</v>
      </c>
      <c r="C469" s="109"/>
      <c r="D469" s="110" t="s">
        <v>253</v>
      </c>
      <c r="E469" s="40">
        <f t="shared" si="137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15"/>
      <c r="B470" s="108" t="s">
        <v>254</v>
      </c>
      <c r="C470" s="109"/>
      <c r="D470" s="110" t="s">
        <v>255</v>
      </c>
      <c r="E470" s="40">
        <f t="shared" si="137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16"/>
      <c r="B471" s="1203" t="s">
        <v>256</v>
      </c>
      <c r="C471" s="1203"/>
      <c r="D471" s="110" t="s">
        <v>257</v>
      </c>
      <c r="E471" s="40">
        <f t="shared" ref="E471:E555" si="163">G471+H471+I471+J471</f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16"/>
      <c r="B472" s="1203" t="s">
        <v>258</v>
      </c>
      <c r="C472" s="1203"/>
      <c r="D472" s="110" t="s">
        <v>259</v>
      </c>
      <c r="E472" s="40">
        <f t="shared" si="163"/>
        <v>0</v>
      </c>
      <c r="F472" s="41"/>
      <c r="G472" s="41"/>
      <c r="H472" s="41"/>
      <c r="I472" s="41"/>
      <c r="J472" s="42"/>
      <c r="K472" s="41"/>
      <c r="L472" s="41"/>
      <c r="M472" s="42"/>
      <c r="N472" s="23"/>
      <c r="O472" s="23"/>
    </row>
    <row r="473" spans="1:15">
      <c r="A473" s="30"/>
      <c r="B473" s="1205" t="s">
        <v>260</v>
      </c>
      <c r="C473" s="1205"/>
      <c r="D473" s="27" t="s">
        <v>261</v>
      </c>
      <c r="E473" s="22">
        <f t="shared" si="163"/>
        <v>0</v>
      </c>
      <c r="F473" s="28">
        <f t="shared" ref="F473:M473" si="164">F474+F475+F476</f>
        <v>0</v>
      </c>
      <c r="G473" s="28">
        <f t="shared" si="164"/>
        <v>0</v>
      </c>
      <c r="H473" s="28">
        <f t="shared" si="164"/>
        <v>0</v>
      </c>
      <c r="I473" s="28">
        <f t="shared" si="164"/>
        <v>0</v>
      </c>
      <c r="J473" s="28">
        <f t="shared" si="164"/>
        <v>0</v>
      </c>
      <c r="K473" s="28">
        <f t="shared" si="164"/>
        <v>0</v>
      </c>
      <c r="L473" s="28">
        <f t="shared" si="164"/>
        <v>0</v>
      </c>
      <c r="M473" s="28">
        <f t="shared" si="164"/>
        <v>0</v>
      </c>
      <c r="N473" s="23"/>
      <c r="O473" s="23"/>
    </row>
    <row r="474" spans="1:15" ht="26.25" customHeight="1">
      <c r="A474" s="115"/>
      <c r="B474" s="108"/>
      <c r="C474" s="117" t="s">
        <v>262</v>
      </c>
      <c r="D474" s="118" t="s">
        <v>263</v>
      </c>
      <c r="E474" s="40">
        <f t="shared" si="163"/>
        <v>0</v>
      </c>
      <c r="F474" s="41"/>
      <c r="G474" s="41"/>
      <c r="H474" s="41"/>
      <c r="I474" s="41"/>
      <c r="J474" s="42"/>
      <c r="K474" s="41"/>
      <c r="L474" s="41"/>
      <c r="M474" s="42"/>
      <c r="N474" s="23"/>
      <c r="O474" s="23"/>
    </row>
    <row r="475" spans="1:15">
      <c r="A475" s="115"/>
      <c r="B475" s="108"/>
      <c r="C475" s="109" t="s">
        <v>264</v>
      </c>
      <c r="D475" s="118" t="s">
        <v>265</v>
      </c>
      <c r="E475" s="40">
        <f t="shared" si="163"/>
        <v>0</v>
      </c>
      <c r="F475" s="41"/>
      <c r="G475" s="41"/>
      <c r="H475" s="41"/>
      <c r="I475" s="41"/>
      <c r="J475" s="42"/>
      <c r="K475" s="41"/>
      <c r="L475" s="41"/>
      <c r="M475" s="42"/>
      <c r="N475" s="23"/>
      <c r="O475" s="23"/>
    </row>
    <row r="476" spans="1:15" ht="16.5" customHeight="1">
      <c r="A476" s="119"/>
      <c r="B476" s="120"/>
      <c r="C476" s="121" t="s">
        <v>266</v>
      </c>
      <c r="D476" s="118" t="s">
        <v>267</v>
      </c>
      <c r="E476" s="40">
        <f t="shared" si="163"/>
        <v>0</v>
      </c>
      <c r="F476" s="41"/>
      <c r="G476" s="41"/>
      <c r="H476" s="41"/>
      <c r="I476" s="122"/>
      <c r="J476" s="123"/>
      <c r="K476" s="41"/>
      <c r="L476" s="122"/>
      <c r="M476" s="123"/>
      <c r="N476" s="23"/>
      <c r="O476" s="23"/>
    </row>
    <row r="477" spans="1:15" ht="25.5" customHeight="1">
      <c r="A477" s="115"/>
      <c r="B477" s="1203" t="s">
        <v>268</v>
      </c>
      <c r="C477" s="1203"/>
      <c r="D477" s="110" t="s">
        <v>269</v>
      </c>
      <c r="E477" s="40">
        <f t="shared" si="163"/>
        <v>4000</v>
      </c>
      <c r="F477" s="41"/>
      <c r="G477" s="41">
        <f>G138</f>
        <v>0</v>
      </c>
      <c r="H477" s="41">
        <f t="shared" ref="H477:M477" si="165">H138</f>
        <v>2000</v>
      </c>
      <c r="I477" s="41">
        <f t="shared" si="165"/>
        <v>2000</v>
      </c>
      <c r="J477" s="41">
        <f t="shared" si="165"/>
        <v>0</v>
      </c>
      <c r="K477" s="41">
        <f t="shared" si="165"/>
        <v>24597</v>
      </c>
      <c r="L477" s="41">
        <f t="shared" si="165"/>
        <v>16398</v>
      </c>
      <c r="M477" s="41">
        <f t="shared" si="165"/>
        <v>0</v>
      </c>
      <c r="N477" s="23"/>
      <c r="O477" s="23"/>
    </row>
    <row r="478" spans="1:15">
      <c r="A478" s="115"/>
      <c r="B478" s="1203" t="s">
        <v>270</v>
      </c>
      <c r="C478" s="1203"/>
      <c r="D478" s="110" t="s">
        <v>271</v>
      </c>
      <c r="E478" s="40">
        <f t="shared" si="163"/>
        <v>0</v>
      </c>
      <c r="F478" s="41"/>
      <c r="G478" s="41"/>
      <c r="H478" s="41"/>
      <c r="I478" s="41"/>
      <c r="J478" s="42"/>
      <c r="K478" s="41"/>
      <c r="L478" s="41"/>
      <c r="M478" s="42"/>
      <c r="N478" s="23"/>
      <c r="O478" s="23"/>
    </row>
    <row r="479" spans="1:15">
      <c r="A479" s="115"/>
      <c r="B479" s="1203" t="s">
        <v>272</v>
      </c>
      <c r="C479" s="1203"/>
      <c r="D479" s="110" t="s">
        <v>273</v>
      </c>
      <c r="E479" s="40">
        <f t="shared" si="163"/>
        <v>0</v>
      </c>
      <c r="F479" s="41"/>
      <c r="G479" s="41"/>
      <c r="H479" s="41"/>
      <c r="I479" s="41"/>
      <c r="J479" s="42"/>
      <c r="K479" s="41"/>
      <c r="L479" s="41"/>
      <c r="M479" s="42"/>
      <c r="N479" s="23"/>
      <c r="O479" s="23"/>
    </row>
    <row r="480" spans="1:15">
      <c r="A480" s="115"/>
      <c r="B480" s="1203" t="s">
        <v>274</v>
      </c>
      <c r="C480" s="1203"/>
      <c r="D480" s="110" t="s">
        <v>275</v>
      </c>
      <c r="E480" s="40">
        <f t="shared" si="163"/>
        <v>0</v>
      </c>
      <c r="F480" s="41"/>
      <c r="G480" s="41"/>
      <c r="H480" s="41"/>
      <c r="I480" s="41"/>
      <c r="J480" s="42"/>
      <c r="K480" s="41"/>
      <c r="L480" s="41"/>
      <c r="M480" s="42"/>
      <c r="N480" s="23"/>
      <c r="O480" s="23"/>
    </row>
    <row r="481" spans="1:15" ht="17.25" customHeight="1">
      <c r="A481" s="115"/>
      <c r="B481" s="1203" t="s">
        <v>276</v>
      </c>
      <c r="C481" s="1203"/>
      <c r="D481" s="110" t="s">
        <v>277</v>
      </c>
      <c r="E481" s="40">
        <f t="shared" si="163"/>
        <v>0</v>
      </c>
      <c r="F481" s="44"/>
      <c r="G481" s="44"/>
      <c r="H481" s="44"/>
      <c r="I481" s="44"/>
      <c r="J481" s="111"/>
      <c r="K481" s="44"/>
      <c r="L481" s="44"/>
      <c r="M481" s="111"/>
      <c r="N481" s="23"/>
      <c r="O481" s="23"/>
    </row>
    <row r="482" spans="1:15" ht="31.5" customHeight="1">
      <c r="A482" s="30"/>
      <c r="B482" s="1218" t="s">
        <v>278</v>
      </c>
      <c r="C482" s="1218"/>
      <c r="D482" s="27" t="s">
        <v>279</v>
      </c>
      <c r="E482" s="22">
        <f t="shared" si="163"/>
        <v>10272</v>
      </c>
      <c r="F482" s="28">
        <f t="shared" ref="F482:M482" si="166">F483+F484+F485</f>
        <v>0</v>
      </c>
      <c r="G482" s="28">
        <f t="shared" si="166"/>
        <v>0</v>
      </c>
      <c r="H482" s="28">
        <f t="shared" si="166"/>
        <v>0</v>
      </c>
      <c r="I482" s="28">
        <f t="shared" si="166"/>
        <v>3000</v>
      </c>
      <c r="J482" s="28">
        <f t="shared" si="166"/>
        <v>7272</v>
      </c>
      <c r="K482" s="28">
        <f t="shared" si="166"/>
        <v>0</v>
      </c>
      <c r="L482" s="28">
        <f t="shared" si="166"/>
        <v>0</v>
      </c>
      <c r="M482" s="28">
        <f t="shared" si="166"/>
        <v>0</v>
      </c>
      <c r="N482" s="23"/>
      <c r="O482" s="23"/>
    </row>
    <row r="483" spans="1:15" ht="32.1">
      <c r="A483" s="124"/>
      <c r="B483" s="125"/>
      <c r="C483" s="126" t="s">
        <v>280</v>
      </c>
      <c r="D483" s="118" t="s">
        <v>281</v>
      </c>
      <c r="E483" s="40">
        <f t="shared" si="163"/>
        <v>10272</v>
      </c>
      <c r="F483" s="127"/>
      <c r="G483" s="127">
        <f>G144</f>
        <v>0</v>
      </c>
      <c r="H483" s="127">
        <f t="shared" ref="H483:M483" si="167">H144</f>
        <v>0</v>
      </c>
      <c r="I483" s="127">
        <f t="shared" si="167"/>
        <v>3000</v>
      </c>
      <c r="J483" s="127">
        <f t="shared" si="167"/>
        <v>7272</v>
      </c>
      <c r="K483" s="127">
        <f t="shared" si="167"/>
        <v>0</v>
      </c>
      <c r="L483" s="127">
        <f t="shared" si="167"/>
        <v>0</v>
      </c>
      <c r="M483" s="127">
        <f t="shared" si="167"/>
        <v>0</v>
      </c>
      <c r="N483" s="23"/>
      <c r="O483" s="23"/>
    </row>
    <row r="484" spans="1:15" ht="21.4">
      <c r="A484" s="124"/>
      <c r="B484" s="125"/>
      <c r="C484" s="126" t="s">
        <v>282</v>
      </c>
      <c r="D484" s="118" t="s">
        <v>283</v>
      </c>
      <c r="E484" s="40">
        <f t="shared" si="163"/>
        <v>0</v>
      </c>
      <c r="F484" s="127"/>
      <c r="G484" s="127"/>
      <c r="H484" s="127"/>
      <c r="I484" s="127"/>
      <c r="J484" s="42"/>
      <c r="K484" s="127"/>
      <c r="L484" s="127"/>
      <c r="M484" s="42"/>
      <c r="N484" s="23"/>
      <c r="O484" s="23"/>
    </row>
    <row r="485" spans="1:15" ht="21.4">
      <c r="A485" s="124"/>
      <c r="B485" s="125"/>
      <c r="C485" s="126" t="s">
        <v>284</v>
      </c>
      <c r="D485" s="118" t="s">
        <v>285</v>
      </c>
      <c r="E485" s="40">
        <f t="shared" si="163"/>
        <v>0</v>
      </c>
      <c r="F485" s="127"/>
      <c r="G485" s="127"/>
      <c r="H485" s="127"/>
      <c r="I485" s="127"/>
      <c r="J485" s="42"/>
      <c r="K485" s="127"/>
      <c r="L485" s="127"/>
      <c r="M485" s="42"/>
      <c r="N485" s="23"/>
      <c r="O485" s="23"/>
    </row>
    <row r="486" spans="1:15">
      <c r="A486" s="36"/>
      <c r="B486" s="1186" t="s">
        <v>286</v>
      </c>
      <c r="C486" s="1186"/>
      <c r="D486" s="85" t="s">
        <v>287</v>
      </c>
      <c r="E486" s="40">
        <f t="shared" si="163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 ht="32.25" customHeight="1">
      <c r="A487" s="128"/>
      <c r="B487" s="1219" t="s">
        <v>288</v>
      </c>
      <c r="C487" s="1219"/>
      <c r="D487" s="129" t="s">
        <v>289</v>
      </c>
      <c r="E487" s="22">
        <f t="shared" si="163"/>
        <v>0</v>
      </c>
      <c r="F487" s="130">
        <f t="shared" ref="F487:M487" si="168">F488+F489+F490</f>
        <v>0</v>
      </c>
      <c r="G487" s="130">
        <f t="shared" si="168"/>
        <v>0</v>
      </c>
      <c r="H487" s="130">
        <f t="shared" si="168"/>
        <v>0</v>
      </c>
      <c r="I487" s="130">
        <f t="shared" si="168"/>
        <v>0</v>
      </c>
      <c r="J487" s="130">
        <f t="shared" si="168"/>
        <v>0</v>
      </c>
      <c r="K487" s="130">
        <f t="shared" si="168"/>
        <v>0</v>
      </c>
      <c r="L487" s="130">
        <f t="shared" si="168"/>
        <v>0</v>
      </c>
      <c r="M487" s="130">
        <f t="shared" si="168"/>
        <v>0</v>
      </c>
      <c r="N487" s="23"/>
      <c r="O487" s="23"/>
    </row>
    <row r="488" spans="1:15" ht="32.1">
      <c r="A488" s="124"/>
      <c r="B488" s="125"/>
      <c r="C488" s="126" t="s">
        <v>290</v>
      </c>
      <c r="D488" s="118" t="s">
        <v>291</v>
      </c>
      <c r="E488" s="40">
        <f t="shared" si="163"/>
        <v>0</v>
      </c>
      <c r="F488" s="127"/>
      <c r="G488" s="127">
        <f>G149</f>
        <v>0</v>
      </c>
      <c r="H488" s="127">
        <f t="shared" ref="H488:M488" si="169">H149</f>
        <v>0</v>
      </c>
      <c r="I488" s="127">
        <f t="shared" si="169"/>
        <v>0</v>
      </c>
      <c r="J488" s="127">
        <f t="shared" si="169"/>
        <v>0</v>
      </c>
      <c r="K488" s="127">
        <f t="shared" si="169"/>
        <v>0</v>
      </c>
      <c r="L488" s="127">
        <f t="shared" si="169"/>
        <v>0</v>
      </c>
      <c r="M488" s="127">
        <f t="shared" si="169"/>
        <v>0</v>
      </c>
      <c r="N488" s="23"/>
      <c r="O488" s="23"/>
    </row>
    <row r="489" spans="1:15" ht="21.4">
      <c r="A489" s="124"/>
      <c r="B489" s="125"/>
      <c r="C489" s="126" t="s">
        <v>292</v>
      </c>
      <c r="D489" s="118" t="s">
        <v>293</v>
      </c>
      <c r="E489" s="40">
        <f t="shared" si="163"/>
        <v>0</v>
      </c>
      <c r="F489" s="127"/>
      <c r="G489" s="127"/>
      <c r="H489" s="127"/>
      <c r="I489" s="127"/>
      <c r="J489" s="54"/>
      <c r="K489" s="127"/>
      <c r="L489" s="127"/>
      <c r="M489" s="54"/>
      <c r="N489" s="23"/>
      <c r="O489" s="23"/>
    </row>
    <row r="490" spans="1:15" ht="21.4">
      <c r="A490" s="124"/>
      <c r="B490" s="125"/>
      <c r="C490" s="126" t="s">
        <v>294</v>
      </c>
      <c r="D490" s="118" t="s">
        <v>295</v>
      </c>
      <c r="E490" s="40">
        <f t="shared" si="163"/>
        <v>0</v>
      </c>
      <c r="F490" s="127"/>
      <c r="G490" s="127"/>
      <c r="H490" s="127"/>
      <c r="I490" s="127"/>
      <c r="J490" s="42"/>
      <c r="K490" s="127"/>
      <c r="L490" s="127"/>
      <c r="M490" s="42"/>
      <c r="N490" s="23"/>
      <c r="O490" s="23"/>
    </row>
    <row r="491" spans="1:15" ht="23.25" customHeight="1">
      <c r="A491" s="36"/>
      <c r="B491" s="1262" t="s">
        <v>296</v>
      </c>
      <c r="C491" s="1237"/>
      <c r="D491" s="85" t="s">
        <v>297</v>
      </c>
      <c r="E491" s="40">
        <f t="shared" si="163"/>
        <v>0</v>
      </c>
      <c r="F491" s="41"/>
      <c r="G491" s="41"/>
      <c r="H491" s="41"/>
      <c r="I491" s="41"/>
      <c r="J491" s="42"/>
      <c r="K491" s="41"/>
      <c r="L491" s="41"/>
      <c r="M491" s="42"/>
      <c r="N491" s="23"/>
      <c r="O491" s="23"/>
    </row>
    <row r="492" spans="1:15" ht="27" customHeight="1">
      <c r="A492" s="36"/>
      <c r="B492" s="1186" t="s">
        <v>298</v>
      </c>
      <c r="C492" s="1186"/>
      <c r="D492" s="85" t="s">
        <v>299</v>
      </c>
      <c r="E492" s="40">
        <f t="shared" si="163"/>
        <v>0</v>
      </c>
      <c r="F492" s="41"/>
      <c r="G492" s="41"/>
      <c r="H492" s="41"/>
      <c r="I492" s="41">
        <v>0</v>
      </c>
      <c r="J492" s="42">
        <v>0</v>
      </c>
      <c r="K492" s="41">
        <v>0</v>
      </c>
      <c r="L492" s="41">
        <v>0</v>
      </c>
      <c r="M492" s="42">
        <v>0</v>
      </c>
      <c r="N492" s="23"/>
      <c r="O492" s="23"/>
    </row>
    <row r="493" spans="1:15" ht="27" customHeight="1">
      <c r="A493" s="36"/>
      <c r="B493" s="1210" t="s">
        <v>300</v>
      </c>
      <c r="C493" s="1222"/>
      <c r="D493" s="85" t="s">
        <v>301</v>
      </c>
      <c r="E493" s="40">
        <f t="shared" si="163"/>
        <v>69</v>
      </c>
      <c r="F493" s="41"/>
      <c r="G493" s="41">
        <f>G494</f>
        <v>69</v>
      </c>
      <c r="H493" s="41">
        <f t="shared" ref="H493:M493" si="170">H494</f>
        <v>0</v>
      </c>
      <c r="I493" s="41">
        <f t="shared" si="170"/>
        <v>0</v>
      </c>
      <c r="J493" s="41">
        <f t="shared" si="170"/>
        <v>0</v>
      </c>
      <c r="K493" s="41">
        <f t="shared" si="170"/>
        <v>0</v>
      </c>
      <c r="L493" s="41">
        <f t="shared" si="170"/>
        <v>0</v>
      </c>
      <c r="M493" s="41">
        <f t="shared" si="170"/>
        <v>0</v>
      </c>
      <c r="N493" s="23"/>
      <c r="O493" s="23"/>
    </row>
    <row r="494" spans="1:15" ht="27" customHeight="1">
      <c r="A494" s="36"/>
      <c r="B494" s="1210" t="s">
        <v>302</v>
      </c>
      <c r="C494" s="1211"/>
      <c r="D494" s="133" t="s">
        <v>303</v>
      </c>
      <c r="E494" s="40">
        <f t="shared" si="163"/>
        <v>69</v>
      </c>
      <c r="F494" s="41"/>
      <c r="G494" s="41">
        <f>G155</f>
        <v>69</v>
      </c>
      <c r="H494" s="41">
        <f t="shared" ref="H494:M494" si="171">H155</f>
        <v>0</v>
      </c>
      <c r="I494" s="41">
        <f t="shared" si="171"/>
        <v>0</v>
      </c>
      <c r="J494" s="41">
        <f t="shared" si="171"/>
        <v>0</v>
      </c>
      <c r="K494" s="41">
        <f t="shared" si="171"/>
        <v>0</v>
      </c>
      <c r="L494" s="41">
        <f t="shared" si="171"/>
        <v>0</v>
      </c>
      <c r="M494" s="41">
        <f t="shared" si="171"/>
        <v>0</v>
      </c>
      <c r="N494" s="23"/>
      <c r="O494" s="23"/>
    </row>
    <row r="495" spans="1:15" ht="27" customHeight="1">
      <c r="A495" s="36"/>
      <c r="B495" s="1212" t="s">
        <v>490</v>
      </c>
      <c r="C495" s="1212"/>
      <c r="D495" s="215" t="s">
        <v>305</v>
      </c>
      <c r="E495" s="132">
        <f t="shared" si="163"/>
        <v>0</v>
      </c>
      <c r="F495" s="60"/>
      <c r="G495" s="60"/>
      <c r="H495" s="60"/>
      <c r="I495" s="60"/>
      <c r="J495" s="135"/>
      <c r="K495" s="60">
        <v>0</v>
      </c>
      <c r="L495" s="60">
        <v>0</v>
      </c>
      <c r="M495" s="135">
        <v>0</v>
      </c>
      <c r="N495" s="23"/>
      <c r="O495" s="23"/>
    </row>
    <row r="496" spans="1:15" ht="27" customHeight="1">
      <c r="A496" s="36"/>
      <c r="B496" s="1212" t="s">
        <v>491</v>
      </c>
      <c r="C496" s="1212"/>
      <c r="D496" s="215" t="s">
        <v>307</v>
      </c>
      <c r="E496" s="132">
        <f t="shared" si="163"/>
        <v>0</v>
      </c>
      <c r="F496" s="60"/>
      <c r="G496" s="60"/>
      <c r="H496" s="60"/>
      <c r="I496" s="60"/>
      <c r="J496" s="135"/>
      <c r="K496" s="60"/>
      <c r="L496" s="60"/>
      <c r="M496" s="135"/>
      <c r="N496" s="23"/>
      <c r="O496" s="23"/>
    </row>
    <row r="497" spans="1:15" ht="15.75" customHeight="1">
      <c r="A497" s="36"/>
      <c r="B497" s="1213" t="s">
        <v>308</v>
      </c>
      <c r="C497" s="1214"/>
      <c r="D497" s="215" t="s">
        <v>309</v>
      </c>
      <c r="E497" s="132">
        <f t="shared" si="163"/>
        <v>0</v>
      </c>
      <c r="F497" s="60"/>
      <c r="G497" s="60"/>
      <c r="H497" s="60"/>
      <c r="I497" s="60"/>
      <c r="J497" s="135"/>
      <c r="K497" s="60"/>
      <c r="L497" s="60"/>
      <c r="M497" s="135"/>
      <c r="N497" s="23"/>
      <c r="O497" s="23"/>
    </row>
    <row r="498" spans="1:15" ht="16.5" customHeight="1">
      <c r="A498" s="36"/>
      <c r="B498" s="1213" t="s">
        <v>310</v>
      </c>
      <c r="C498" s="1217"/>
      <c r="D498" s="134" t="s">
        <v>311</v>
      </c>
      <c r="E498" s="132">
        <f t="shared" si="163"/>
        <v>0</v>
      </c>
      <c r="F498" s="60"/>
      <c r="G498" s="138">
        <f>G159</f>
        <v>0</v>
      </c>
      <c r="H498" s="138">
        <f t="shared" ref="H498:M500" si="172">H159</f>
        <v>0</v>
      </c>
      <c r="I498" s="138">
        <f t="shared" si="172"/>
        <v>0</v>
      </c>
      <c r="J498" s="138">
        <f t="shared" si="172"/>
        <v>0</v>
      </c>
      <c r="K498" s="138">
        <f t="shared" si="172"/>
        <v>0</v>
      </c>
      <c r="L498" s="138">
        <f t="shared" si="172"/>
        <v>0</v>
      </c>
      <c r="M498" s="138">
        <f t="shared" si="172"/>
        <v>0</v>
      </c>
      <c r="N498" s="23"/>
      <c r="O498" s="23"/>
    </row>
    <row r="499" spans="1:15" ht="38.25" customHeight="1">
      <c r="A499" s="36"/>
      <c r="B499" s="1215" t="s">
        <v>312</v>
      </c>
      <c r="C499" s="1217"/>
      <c r="D499" s="136" t="s">
        <v>492</v>
      </c>
      <c r="E499" s="132">
        <f t="shared" si="163"/>
        <v>0</v>
      </c>
      <c r="F499" s="60"/>
      <c r="G499" s="138">
        <f>G160</f>
        <v>0</v>
      </c>
      <c r="H499" s="138">
        <f t="shared" si="172"/>
        <v>0</v>
      </c>
      <c r="I499" s="138">
        <f t="shared" si="172"/>
        <v>0</v>
      </c>
      <c r="J499" s="138">
        <f t="shared" si="172"/>
        <v>0</v>
      </c>
      <c r="K499" s="138">
        <f t="shared" si="172"/>
        <v>0</v>
      </c>
      <c r="L499" s="138">
        <f t="shared" si="172"/>
        <v>0</v>
      </c>
      <c r="M499" s="138">
        <f t="shared" si="172"/>
        <v>0</v>
      </c>
      <c r="N499" s="23"/>
      <c r="O499" s="23"/>
    </row>
    <row r="500" spans="1:15" ht="24" customHeight="1">
      <c r="A500" s="36"/>
      <c r="B500" s="1238" t="s">
        <v>315</v>
      </c>
      <c r="C500" s="1239"/>
      <c r="D500" s="216" t="s">
        <v>316</v>
      </c>
      <c r="E500" s="217">
        <f t="shared" si="163"/>
        <v>29391</v>
      </c>
      <c r="F500" s="218"/>
      <c r="G500" s="219">
        <f>G161</f>
        <v>0</v>
      </c>
      <c r="H500" s="219">
        <f t="shared" si="172"/>
        <v>12391</v>
      </c>
      <c r="I500" s="219">
        <f t="shared" si="172"/>
        <v>8500</v>
      </c>
      <c r="J500" s="219">
        <f t="shared" si="172"/>
        <v>8500</v>
      </c>
      <c r="K500" s="219">
        <f t="shared" si="172"/>
        <v>51867</v>
      </c>
      <c r="L500" s="219">
        <f t="shared" si="172"/>
        <v>24203</v>
      </c>
      <c r="M500" s="219">
        <f t="shared" si="172"/>
        <v>0</v>
      </c>
      <c r="N500" s="23"/>
      <c r="O500" s="23"/>
    </row>
    <row r="501" spans="1:15" ht="16.5" customHeight="1">
      <c r="A501" s="36"/>
      <c r="B501" s="1387" t="s">
        <v>317</v>
      </c>
      <c r="C501" s="1388"/>
      <c r="D501" s="216" t="s">
        <v>318</v>
      </c>
      <c r="E501" s="217">
        <f t="shared" si="163"/>
        <v>100723</v>
      </c>
      <c r="F501" s="218"/>
      <c r="G501" s="219">
        <f>G502+G503+G504</f>
        <v>46776</v>
      </c>
      <c r="H501" s="219">
        <f t="shared" ref="H501:M501" si="173">H502+H503+H504</f>
        <v>26027</v>
      </c>
      <c r="I501" s="219">
        <f t="shared" si="173"/>
        <v>13978</v>
      </c>
      <c r="J501" s="219">
        <f t="shared" si="173"/>
        <v>13942</v>
      </c>
      <c r="K501" s="219">
        <f t="shared" si="173"/>
        <v>288</v>
      </c>
      <c r="L501" s="219">
        <f t="shared" si="173"/>
        <v>0</v>
      </c>
      <c r="M501" s="219">
        <f t="shared" si="173"/>
        <v>0</v>
      </c>
      <c r="N501" s="23"/>
      <c r="O501" s="23"/>
    </row>
    <row r="502" spans="1:15" ht="12.75" customHeight="1">
      <c r="A502" s="36"/>
      <c r="B502" s="1263" t="s">
        <v>319</v>
      </c>
      <c r="C502" s="1264"/>
      <c r="D502" s="216" t="s">
        <v>320</v>
      </c>
      <c r="E502" s="217">
        <f t="shared" si="163"/>
        <v>84641</v>
      </c>
      <c r="F502" s="218"/>
      <c r="G502" s="219">
        <f t="shared" ref="G502:M507" si="174">G163</f>
        <v>39307</v>
      </c>
      <c r="H502" s="219">
        <f t="shared" si="174"/>
        <v>21871</v>
      </c>
      <c r="I502" s="219">
        <f t="shared" si="174"/>
        <v>11746</v>
      </c>
      <c r="J502" s="219">
        <f t="shared" si="174"/>
        <v>11717</v>
      </c>
      <c r="K502" s="219">
        <f t="shared" si="174"/>
        <v>288</v>
      </c>
      <c r="L502" s="219">
        <f t="shared" si="174"/>
        <v>0</v>
      </c>
      <c r="M502" s="219">
        <f t="shared" si="174"/>
        <v>0</v>
      </c>
      <c r="N502" s="23"/>
      <c r="O502" s="23"/>
    </row>
    <row r="503" spans="1:15" ht="14.25" customHeight="1">
      <c r="A503" s="36"/>
      <c r="B503" s="1263" t="s">
        <v>321</v>
      </c>
      <c r="C503" s="1265"/>
      <c r="D503" s="216" t="s">
        <v>322</v>
      </c>
      <c r="E503" s="217">
        <f t="shared" si="163"/>
        <v>0</v>
      </c>
      <c r="F503" s="218"/>
      <c r="G503" s="219">
        <f t="shared" si="174"/>
        <v>0</v>
      </c>
      <c r="H503" s="219">
        <f t="shared" si="174"/>
        <v>0</v>
      </c>
      <c r="I503" s="219">
        <f t="shared" si="174"/>
        <v>0</v>
      </c>
      <c r="J503" s="219">
        <f t="shared" si="174"/>
        <v>0</v>
      </c>
      <c r="K503" s="219">
        <f t="shared" si="174"/>
        <v>0</v>
      </c>
      <c r="L503" s="219">
        <f t="shared" si="174"/>
        <v>0</v>
      </c>
      <c r="M503" s="219">
        <f t="shared" si="174"/>
        <v>0</v>
      </c>
      <c r="N503" s="23"/>
      <c r="O503" s="23"/>
    </row>
    <row r="504" spans="1:15" ht="12.75" customHeight="1">
      <c r="A504" s="36"/>
      <c r="B504" s="1263" t="s">
        <v>323</v>
      </c>
      <c r="C504" s="1265"/>
      <c r="D504" s="216" t="s">
        <v>324</v>
      </c>
      <c r="E504" s="217">
        <f t="shared" si="163"/>
        <v>16082</v>
      </c>
      <c r="F504" s="218"/>
      <c r="G504" s="219">
        <f t="shared" si="174"/>
        <v>7469</v>
      </c>
      <c r="H504" s="219">
        <f t="shared" si="174"/>
        <v>4156</v>
      </c>
      <c r="I504" s="219">
        <f t="shared" si="174"/>
        <v>2232</v>
      </c>
      <c r="J504" s="219">
        <f t="shared" si="174"/>
        <v>2225</v>
      </c>
      <c r="K504" s="219">
        <f t="shared" si="174"/>
        <v>0</v>
      </c>
      <c r="L504" s="219">
        <f t="shared" si="174"/>
        <v>0</v>
      </c>
      <c r="M504" s="219">
        <f t="shared" si="174"/>
        <v>0</v>
      </c>
      <c r="N504" s="23"/>
      <c r="O504" s="23"/>
    </row>
    <row r="505" spans="1:15" ht="53.25" customHeight="1">
      <c r="A505" s="36"/>
      <c r="B505" s="1229" t="s">
        <v>325</v>
      </c>
      <c r="C505" s="1230"/>
      <c r="D505" s="145" t="s">
        <v>326</v>
      </c>
      <c r="E505" s="217">
        <f t="shared" si="163"/>
        <v>22276</v>
      </c>
      <c r="F505" s="218"/>
      <c r="G505" s="219">
        <f t="shared" si="174"/>
        <v>399</v>
      </c>
      <c r="H505" s="219">
        <f t="shared" si="174"/>
        <v>5482</v>
      </c>
      <c r="I505" s="219">
        <f t="shared" si="174"/>
        <v>7634</v>
      </c>
      <c r="J505" s="219">
        <f t="shared" si="174"/>
        <v>8761</v>
      </c>
      <c r="K505" s="219">
        <f t="shared" si="174"/>
        <v>25946</v>
      </c>
      <c r="L505" s="219">
        <f t="shared" si="174"/>
        <v>25926</v>
      </c>
      <c r="M505" s="219">
        <f t="shared" si="174"/>
        <v>10627</v>
      </c>
      <c r="N505" s="23"/>
      <c r="O505" s="23"/>
    </row>
    <row r="506" spans="1:15" ht="53.25" customHeight="1">
      <c r="A506" s="36"/>
      <c r="B506" s="146"/>
      <c r="C506" s="147" t="s">
        <v>327</v>
      </c>
      <c r="D506" s="145" t="s">
        <v>328</v>
      </c>
      <c r="E506" s="217">
        <f t="shared" si="163"/>
        <v>0</v>
      </c>
      <c r="F506" s="218"/>
      <c r="G506" s="219">
        <f t="shared" si="174"/>
        <v>0</v>
      </c>
      <c r="H506" s="219">
        <f t="shared" si="174"/>
        <v>0</v>
      </c>
      <c r="I506" s="219">
        <f t="shared" si="174"/>
        <v>0</v>
      </c>
      <c r="J506" s="219">
        <f t="shared" si="174"/>
        <v>0</v>
      </c>
      <c r="K506" s="219">
        <f t="shared" si="174"/>
        <v>0</v>
      </c>
      <c r="L506" s="219">
        <f t="shared" si="174"/>
        <v>0</v>
      </c>
      <c r="M506" s="219">
        <f t="shared" si="174"/>
        <v>0</v>
      </c>
      <c r="N506" s="23"/>
      <c r="O506" s="23"/>
    </row>
    <row r="507" spans="1:15" ht="54" customHeight="1">
      <c r="A507" s="36"/>
      <c r="B507" s="146"/>
      <c r="C507" s="148" t="s">
        <v>329</v>
      </c>
      <c r="D507" s="145" t="s">
        <v>330</v>
      </c>
      <c r="E507" s="217">
        <f t="shared" si="163"/>
        <v>22276</v>
      </c>
      <c r="F507" s="218"/>
      <c r="G507" s="219">
        <f t="shared" si="174"/>
        <v>399</v>
      </c>
      <c r="H507" s="219">
        <f t="shared" si="174"/>
        <v>5482</v>
      </c>
      <c r="I507" s="219">
        <f t="shared" si="174"/>
        <v>7634</v>
      </c>
      <c r="J507" s="219">
        <f t="shared" si="174"/>
        <v>8761</v>
      </c>
      <c r="K507" s="219">
        <f t="shared" si="174"/>
        <v>25946</v>
      </c>
      <c r="L507" s="219">
        <f t="shared" si="174"/>
        <v>25926</v>
      </c>
      <c r="M507" s="219">
        <f t="shared" si="174"/>
        <v>10627</v>
      </c>
      <c r="N507" s="23"/>
      <c r="O507" s="23"/>
    </row>
    <row r="508" spans="1:15" ht="20.25" customHeight="1">
      <c r="A508" s="36"/>
      <c r="B508" s="30" t="s">
        <v>367</v>
      </c>
      <c r="C508" s="152"/>
      <c r="D508" s="153">
        <v>43.02</v>
      </c>
      <c r="E508" s="217">
        <f t="shared" si="163"/>
        <v>26640</v>
      </c>
      <c r="F508" s="218"/>
      <c r="G508" s="218">
        <f>G510</f>
        <v>855</v>
      </c>
      <c r="H508" s="218">
        <f>H510+H509</f>
        <v>7785</v>
      </c>
      <c r="I508" s="218">
        <f t="shared" ref="I508:M508" si="175">I510+I509</f>
        <v>18000</v>
      </c>
      <c r="J508" s="218">
        <f t="shared" si="175"/>
        <v>0</v>
      </c>
      <c r="K508" s="218">
        <f t="shared" si="175"/>
        <v>0</v>
      </c>
      <c r="L508" s="218">
        <f t="shared" si="175"/>
        <v>0</v>
      </c>
      <c r="M508" s="218">
        <f t="shared" si="175"/>
        <v>0</v>
      </c>
      <c r="N508" s="23"/>
      <c r="O508" s="23"/>
    </row>
    <row r="509" spans="1:15" ht="27" customHeight="1">
      <c r="A509" s="36"/>
      <c r="B509" s="1231" t="s">
        <v>377</v>
      </c>
      <c r="C509" s="1232"/>
      <c r="D509" s="145" t="s">
        <v>378</v>
      </c>
      <c r="E509" s="217">
        <f t="shared" si="163"/>
        <v>25000</v>
      </c>
      <c r="F509" s="219"/>
      <c r="G509" s="219">
        <f>G193</f>
        <v>0</v>
      </c>
      <c r="H509" s="219">
        <f t="shared" ref="H509:M513" si="176">H193</f>
        <v>7000</v>
      </c>
      <c r="I509" s="219">
        <f t="shared" si="176"/>
        <v>18000</v>
      </c>
      <c r="J509" s="219">
        <f t="shared" si="176"/>
        <v>0</v>
      </c>
      <c r="K509" s="219">
        <f t="shared" si="176"/>
        <v>0</v>
      </c>
      <c r="L509" s="219">
        <f t="shared" si="176"/>
        <v>0</v>
      </c>
      <c r="M509" s="219">
        <f t="shared" si="176"/>
        <v>0</v>
      </c>
      <c r="N509" s="23"/>
      <c r="O509" s="23"/>
    </row>
    <row r="510" spans="1:15" ht="13.5" customHeight="1">
      <c r="A510" s="36"/>
      <c r="B510" s="1385" t="s">
        <v>379</v>
      </c>
      <c r="C510" s="1386"/>
      <c r="D510" s="141" t="s">
        <v>380</v>
      </c>
      <c r="E510" s="217">
        <f>G510+H510+I510+J510</f>
        <v>1640</v>
      </c>
      <c r="F510" s="218"/>
      <c r="G510" s="219">
        <f>G194</f>
        <v>855</v>
      </c>
      <c r="H510" s="219">
        <f t="shared" si="176"/>
        <v>785</v>
      </c>
      <c r="I510" s="219">
        <f t="shared" si="176"/>
        <v>0</v>
      </c>
      <c r="J510" s="219">
        <f t="shared" si="176"/>
        <v>0</v>
      </c>
      <c r="K510" s="219">
        <f t="shared" si="176"/>
        <v>0</v>
      </c>
      <c r="L510" s="219">
        <f t="shared" si="176"/>
        <v>0</v>
      </c>
      <c r="M510" s="219">
        <f t="shared" si="176"/>
        <v>0</v>
      </c>
      <c r="N510" s="23"/>
      <c r="O510" s="23"/>
    </row>
    <row r="511" spans="1:15" ht="10.5" customHeight="1">
      <c r="A511" s="36"/>
      <c r="B511" s="1226" t="s">
        <v>319</v>
      </c>
      <c r="C511" s="1227"/>
      <c r="D511" s="141" t="s">
        <v>381</v>
      </c>
      <c r="E511" s="217">
        <f t="shared" ref="E511:E513" si="177">G511+H511+I511+J511</f>
        <v>1378</v>
      </c>
      <c r="F511" s="218"/>
      <c r="G511" s="219">
        <f>G195</f>
        <v>718</v>
      </c>
      <c r="H511" s="219">
        <f t="shared" si="176"/>
        <v>660</v>
      </c>
      <c r="I511" s="219">
        <f t="shared" si="176"/>
        <v>0</v>
      </c>
      <c r="J511" s="219">
        <f t="shared" si="176"/>
        <v>0</v>
      </c>
      <c r="K511" s="219">
        <f t="shared" si="176"/>
        <v>0</v>
      </c>
      <c r="L511" s="219">
        <f t="shared" si="176"/>
        <v>0</v>
      </c>
      <c r="M511" s="219">
        <f t="shared" si="176"/>
        <v>0</v>
      </c>
      <c r="N511" s="23"/>
      <c r="O511" s="23"/>
    </row>
    <row r="512" spans="1:15" ht="11.25" customHeight="1">
      <c r="A512" s="36"/>
      <c r="B512" s="1226" t="s">
        <v>321</v>
      </c>
      <c r="C512" s="1228"/>
      <c r="D512" s="141" t="s">
        <v>382</v>
      </c>
      <c r="E512" s="217">
        <f t="shared" si="177"/>
        <v>0</v>
      </c>
      <c r="F512" s="218"/>
      <c r="G512" s="219">
        <f>G196</f>
        <v>0</v>
      </c>
      <c r="H512" s="219">
        <f t="shared" si="176"/>
        <v>0</v>
      </c>
      <c r="I512" s="219">
        <f t="shared" si="176"/>
        <v>0</v>
      </c>
      <c r="J512" s="219">
        <f t="shared" si="176"/>
        <v>0</v>
      </c>
      <c r="K512" s="219">
        <f t="shared" si="176"/>
        <v>0</v>
      </c>
      <c r="L512" s="219">
        <f t="shared" si="176"/>
        <v>0</v>
      </c>
      <c r="M512" s="219">
        <f t="shared" si="176"/>
        <v>0</v>
      </c>
      <c r="N512" s="23"/>
      <c r="O512" s="23"/>
    </row>
    <row r="513" spans="1:15" ht="12" customHeight="1">
      <c r="A513" s="36"/>
      <c r="B513" s="1226" t="s">
        <v>323</v>
      </c>
      <c r="C513" s="1228"/>
      <c r="D513" s="141" t="s">
        <v>383</v>
      </c>
      <c r="E513" s="217">
        <f t="shared" si="177"/>
        <v>262</v>
      </c>
      <c r="F513" s="218"/>
      <c r="G513" s="219">
        <f>G197</f>
        <v>137</v>
      </c>
      <c r="H513" s="219">
        <f t="shared" si="176"/>
        <v>125</v>
      </c>
      <c r="I513" s="219">
        <f t="shared" si="176"/>
        <v>0</v>
      </c>
      <c r="J513" s="219">
        <f t="shared" si="176"/>
        <v>0</v>
      </c>
      <c r="K513" s="219">
        <f t="shared" si="176"/>
        <v>0</v>
      </c>
      <c r="L513" s="219">
        <f t="shared" si="176"/>
        <v>0</v>
      </c>
      <c r="M513" s="219">
        <f t="shared" si="176"/>
        <v>0</v>
      </c>
      <c r="N513" s="23"/>
      <c r="O513" s="23"/>
    </row>
    <row r="514" spans="1:15">
      <c r="A514" s="1233" t="s">
        <v>384</v>
      </c>
      <c r="B514" s="1234"/>
      <c r="C514" s="1234"/>
      <c r="D514" s="114" t="s">
        <v>385</v>
      </c>
      <c r="E514" s="22">
        <f t="shared" si="163"/>
        <v>145651</v>
      </c>
      <c r="F514" s="28">
        <f t="shared" ref="F514" si="178">F515+F519+F523+F527+F531+F535+F539+F543+F547+F551+F555</f>
        <v>0</v>
      </c>
      <c r="G514" s="28">
        <f>G515+G519+G523+G527+G531+G535+G539+G543+G547+G551+G555+G559</f>
        <v>2611</v>
      </c>
      <c r="H514" s="28">
        <f t="shared" ref="H514:M514" si="179">H515+H519+H523+H527+H531+H535+H539+H543+H547+H551+H555+H559</f>
        <v>35840</v>
      </c>
      <c r="I514" s="28">
        <f t="shared" si="179"/>
        <v>49910</v>
      </c>
      <c r="J514" s="28">
        <f t="shared" si="179"/>
        <v>57290</v>
      </c>
      <c r="K514" s="28">
        <f t="shared" si="179"/>
        <v>169643</v>
      </c>
      <c r="L514" s="28">
        <f t="shared" si="179"/>
        <v>169514</v>
      </c>
      <c r="M514" s="28">
        <f t="shared" si="179"/>
        <v>69483</v>
      </c>
      <c r="N514" s="23"/>
      <c r="O514" s="23"/>
    </row>
    <row r="515" spans="1:15">
      <c r="A515" s="159"/>
      <c r="B515" s="1218" t="s">
        <v>386</v>
      </c>
      <c r="C515" s="1218"/>
      <c r="D515" s="27" t="s">
        <v>387</v>
      </c>
      <c r="E515" s="22">
        <f t="shared" si="163"/>
        <v>0</v>
      </c>
      <c r="F515" s="28">
        <f t="shared" ref="F515:M515" si="180">F516+F517+F518</f>
        <v>0</v>
      </c>
      <c r="G515" s="28">
        <f t="shared" si="180"/>
        <v>0</v>
      </c>
      <c r="H515" s="28">
        <f t="shared" si="180"/>
        <v>0</v>
      </c>
      <c r="I515" s="28">
        <f t="shared" si="180"/>
        <v>0</v>
      </c>
      <c r="J515" s="28">
        <f t="shared" si="180"/>
        <v>0</v>
      </c>
      <c r="K515" s="28">
        <f t="shared" si="180"/>
        <v>0</v>
      </c>
      <c r="L515" s="28">
        <f t="shared" si="180"/>
        <v>0</v>
      </c>
      <c r="M515" s="28">
        <f t="shared" si="180"/>
        <v>0</v>
      </c>
      <c r="N515" s="23"/>
      <c r="O515" s="23"/>
    </row>
    <row r="516" spans="1:15">
      <c r="A516" s="156"/>
      <c r="B516" s="160"/>
      <c r="C516" s="161" t="s">
        <v>388</v>
      </c>
      <c r="D516" s="85" t="s">
        <v>389</v>
      </c>
      <c r="E516" s="40">
        <f t="shared" si="163"/>
        <v>0</v>
      </c>
      <c r="F516" s="44"/>
      <c r="G516" s="63">
        <v>0</v>
      </c>
      <c r="H516" s="63">
        <v>0</v>
      </c>
      <c r="I516" s="63">
        <v>0</v>
      </c>
      <c r="J516" s="42">
        <v>0</v>
      </c>
      <c r="K516" s="63">
        <v>0</v>
      </c>
      <c r="L516" s="63">
        <v>0</v>
      </c>
      <c r="M516" s="42">
        <v>0</v>
      </c>
      <c r="N516" s="23"/>
      <c r="O516" s="23"/>
    </row>
    <row r="517" spans="1:15">
      <c r="A517" s="156"/>
      <c r="B517" s="160"/>
      <c r="C517" s="161" t="s">
        <v>390</v>
      </c>
      <c r="D517" s="85" t="s">
        <v>391</v>
      </c>
      <c r="E517" s="40">
        <f t="shared" si="163"/>
        <v>0</v>
      </c>
      <c r="F517" s="44"/>
      <c r="G517" s="63"/>
      <c r="H517" s="63"/>
      <c r="I517" s="63"/>
      <c r="J517" s="42">
        <v>0</v>
      </c>
      <c r="K517" s="63">
        <v>0</v>
      </c>
      <c r="L517" s="44">
        <v>0</v>
      </c>
      <c r="M517" s="42">
        <v>0</v>
      </c>
      <c r="N517" s="23"/>
      <c r="O517" s="23"/>
    </row>
    <row r="518" spans="1:15">
      <c r="A518" s="156"/>
      <c r="B518" s="160"/>
      <c r="C518" s="161" t="s">
        <v>392</v>
      </c>
      <c r="D518" s="85" t="s">
        <v>393</v>
      </c>
      <c r="E518" s="40">
        <f t="shared" si="163"/>
        <v>0</v>
      </c>
      <c r="F518" s="44"/>
      <c r="G518" s="63">
        <v>0</v>
      </c>
      <c r="H518" s="63">
        <v>0</v>
      </c>
      <c r="I518" s="63">
        <v>0</v>
      </c>
      <c r="J518" s="42">
        <v>0</v>
      </c>
      <c r="K518" s="44">
        <v>0</v>
      </c>
      <c r="L518" s="44">
        <v>0</v>
      </c>
      <c r="M518" s="42">
        <v>0</v>
      </c>
      <c r="N518" s="23"/>
      <c r="O518" s="23"/>
    </row>
    <row r="519" spans="1:15">
      <c r="A519" s="159"/>
      <c r="B519" s="1218" t="s">
        <v>394</v>
      </c>
      <c r="C519" s="1218"/>
      <c r="D519" s="27" t="s">
        <v>395</v>
      </c>
      <c r="E519" s="22">
        <f t="shared" si="163"/>
        <v>0</v>
      </c>
      <c r="F519" s="28">
        <f t="shared" ref="F519:M519" si="181">F520+F521+F522</f>
        <v>0</v>
      </c>
      <c r="G519" s="155">
        <f t="shared" si="181"/>
        <v>0</v>
      </c>
      <c r="H519" s="155">
        <f t="shared" si="181"/>
        <v>0</v>
      </c>
      <c r="I519" s="28">
        <f t="shared" si="181"/>
        <v>0</v>
      </c>
      <c r="J519" s="28">
        <f t="shared" si="181"/>
        <v>0</v>
      </c>
      <c r="K519" s="28">
        <f t="shared" si="181"/>
        <v>0</v>
      </c>
      <c r="L519" s="28">
        <f t="shared" si="181"/>
        <v>0</v>
      </c>
      <c r="M519" s="28">
        <f t="shared" si="181"/>
        <v>0</v>
      </c>
      <c r="N519" s="23"/>
      <c r="O519" s="23"/>
    </row>
    <row r="520" spans="1:15">
      <c r="A520" s="156"/>
      <c r="B520" s="160"/>
      <c r="C520" s="161" t="s">
        <v>388</v>
      </c>
      <c r="D520" s="85" t="s">
        <v>396</v>
      </c>
      <c r="E520" s="40">
        <f t="shared" si="163"/>
        <v>0</v>
      </c>
      <c r="F520" s="44"/>
      <c r="G520" s="63"/>
      <c r="H520" s="63"/>
      <c r="I520" s="63"/>
      <c r="J520" s="42"/>
      <c r="K520" s="44"/>
      <c r="L520" s="63"/>
      <c r="M520" s="42"/>
      <c r="N520" s="23"/>
      <c r="O520" s="23"/>
    </row>
    <row r="521" spans="1:15">
      <c r="A521" s="156"/>
      <c r="B521" s="160"/>
      <c r="C521" s="161" t="s">
        <v>390</v>
      </c>
      <c r="D521" s="85" t="s">
        <v>397</v>
      </c>
      <c r="E521" s="40">
        <f t="shared" si="163"/>
        <v>0</v>
      </c>
      <c r="F521" s="44"/>
      <c r="G521" s="63">
        <v>0</v>
      </c>
      <c r="H521" s="63">
        <v>0</v>
      </c>
      <c r="I521" s="63">
        <v>0</v>
      </c>
      <c r="J521" s="42">
        <v>0</v>
      </c>
      <c r="K521" s="44">
        <v>0</v>
      </c>
      <c r="L521" s="44">
        <v>0</v>
      </c>
      <c r="M521" s="42">
        <v>0</v>
      </c>
      <c r="N521" s="23"/>
      <c r="O521" s="23"/>
    </row>
    <row r="522" spans="1:15">
      <c r="A522" s="156"/>
      <c r="B522" s="160"/>
      <c r="C522" s="161" t="s">
        <v>392</v>
      </c>
      <c r="D522" s="85" t="s">
        <v>398</v>
      </c>
      <c r="E522" s="40">
        <f t="shared" si="163"/>
        <v>0</v>
      </c>
      <c r="F522" s="44"/>
      <c r="G522" s="44"/>
      <c r="H522" s="44"/>
      <c r="I522" s="44"/>
      <c r="J522" s="42"/>
      <c r="K522" s="44"/>
      <c r="L522" s="44"/>
      <c r="M522" s="42"/>
      <c r="N522" s="23"/>
      <c r="O522" s="23"/>
    </row>
    <row r="523" spans="1:15">
      <c r="A523" s="159"/>
      <c r="B523" s="1218" t="s">
        <v>399</v>
      </c>
      <c r="C523" s="1218"/>
      <c r="D523" s="27" t="s">
        <v>400</v>
      </c>
      <c r="E523" s="22">
        <f t="shared" si="163"/>
        <v>0</v>
      </c>
      <c r="F523" s="28">
        <f t="shared" ref="F523:M523" si="182">F524+F525+F526</f>
        <v>0</v>
      </c>
      <c r="G523" s="28">
        <f t="shared" si="182"/>
        <v>0</v>
      </c>
      <c r="H523" s="28">
        <f t="shared" si="182"/>
        <v>0</v>
      </c>
      <c r="I523" s="28">
        <f t="shared" si="182"/>
        <v>0</v>
      </c>
      <c r="J523" s="28">
        <f t="shared" si="182"/>
        <v>0</v>
      </c>
      <c r="K523" s="28">
        <f t="shared" si="182"/>
        <v>0</v>
      </c>
      <c r="L523" s="28">
        <f t="shared" si="182"/>
        <v>0</v>
      </c>
      <c r="M523" s="28">
        <f t="shared" si="182"/>
        <v>0</v>
      </c>
      <c r="N523" s="23"/>
      <c r="O523" s="23"/>
    </row>
    <row r="524" spans="1:15">
      <c r="A524" s="156"/>
      <c r="B524" s="160"/>
      <c r="C524" s="161" t="s">
        <v>388</v>
      </c>
      <c r="D524" s="85" t="s">
        <v>401</v>
      </c>
      <c r="E524" s="40">
        <f t="shared" si="163"/>
        <v>0</v>
      </c>
      <c r="F524" s="44"/>
      <c r="G524" s="44"/>
      <c r="H524" s="44"/>
      <c r="I524" s="44"/>
      <c r="J524" s="42"/>
      <c r="K524" s="44"/>
      <c r="L524" s="44"/>
      <c r="M524" s="42"/>
      <c r="N524" s="23"/>
      <c r="O524" s="23"/>
    </row>
    <row r="525" spans="1:15">
      <c r="A525" s="156"/>
      <c r="B525" s="160"/>
      <c r="C525" s="161" t="s">
        <v>390</v>
      </c>
      <c r="D525" s="85" t="s">
        <v>402</v>
      </c>
      <c r="E525" s="40">
        <f t="shared" si="163"/>
        <v>0</v>
      </c>
      <c r="F525" s="44"/>
      <c r="G525" s="44"/>
      <c r="H525" s="44"/>
      <c r="I525" s="44"/>
      <c r="J525" s="42"/>
      <c r="K525" s="44"/>
      <c r="L525" s="44"/>
      <c r="M525" s="42"/>
      <c r="N525" s="23"/>
      <c r="O525" s="23"/>
    </row>
    <row r="526" spans="1:15">
      <c r="A526" s="156"/>
      <c r="B526" s="160"/>
      <c r="C526" s="161" t="s">
        <v>392</v>
      </c>
      <c r="D526" s="85" t="s">
        <v>403</v>
      </c>
      <c r="E526" s="40">
        <f t="shared" si="163"/>
        <v>0</v>
      </c>
      <c r="F526" s="44"/>
      <c r="G526" s="44"/>
      <c r="H526" s="44"/>
      <c r="I526" s="44"/>
      <c r="J526" s="42"/>
      <c r="K526" s="44"/>
      <c r="L526" s="44"/>
      <c r="M526" s="42"/>
      <c r="N526" s="23"/>
      <c r="O526" s="23"/>
    </row>
    <row r="527" spans="1:15">
      <c r="A527" s="159"/>
      <c r="B527" s="1218" t="s">
        <v>404</v>
      </c>
      <c r="C527" s="1218"/>
      <c r="D527" s="27" t="s">
        <v>405</v>
      </c>
      <c r="E527" s="22">
        <f t="shared" si="163"/>
        <v>0</v>
      </c>
      <c r="F527" s="28">
        <f t="shared" ref="F527:M527" si="183">F528+F529+F530</f>
        <v>0</v>
      </c>
      <c r="G527" s="28">
        <f t="shared" si="183"/>
        <v>0</v>
      </c>
      <c r="H527" s="28">
        <f t="shared" si="183"/>
        <v>0</v>
      </c>
      <c r="I527" s="28">
        <f t="shared" si="183"/>
        <v>0</v>
      </c>
      <c r="J527" s="28">
        <f t="shared" si="183"/>
        <v>0</v>
      </c>
      <c r="K527" s="28">
        <f t="shared" si="183"/>
        <v>0</v>
      </c>
      <c r="L527" s="28">
        <f t="shared" si="183"/>
        <v>0</v>
      </c>
      <c r="M527" s="28">
        <f t="shared" si="183"/>
        <v>0</v>
      </c>
      <c r="N527" s="23"/>
      <c r="O527" s="23"/>
    </row>
    <row r="528" spans="1:15">
      <c r="A528" s="156"/>
      <c r="B528" s="160"/>
      <c r="C528" s="161" t="s">
        <v>388</v>
      </c>
      <c r="D528" s="85" t="s">
        <v>406</v>
      </c>
      <c r="E528" s="40">
        <f t="shared" si="163"/>
        <v>0</v>
      </c>
      <c r="F528" s="44"/>
      <c r="G528" s="44"/>
      <c r="H528" s="44"/>
      <c r="I528" s="44"/>
      <c r="J528" s="42"/>
      <c r="K528" s="44"/>
      <c r="L528" s="44"/>
      <c r="M528" s="42"/>
      <c r="N528" s="23"/>
      <c r="O528" s="23"/>
    </row>
    <row r="529" spans="1:15">
      <c r="A529" s="156"/>
      <c r="B529" s="160"/>
      <c r="C529" s="161" t="s">
        <v>390</v>
      </c>
      <c r="D529" s="85" t="s">
        <v>407</v>
      </c>
      <c r="E529" s="40">
        <f t="shared" si="163"/>
        <v>0</v>
      </c>
      <c r="F529" s="44"/>
      <c r="G529" s="44"/>
      <c r="H529" s="44"/>
      <c r="I529" s="44"/>
      <c r="J529" s="42"/>
      <c r="K529" s="44"/>
      <c r="L529" s="44"/>
      <c r="M529" s="42"/>
      <c r="N529" s="23"/>
      <c r="O529" s="23"/>
    </row>
    <row r="530" spans="1:15">
      <c r="A530" s="156"/>
      <c r="B530" s="160"/>
      <c r="C530" s="161" t="s">
        <v>392</v>
      </c>
      <c r="D530" s="85" t="s">
        <v>408</v>
      </c>
      <c r="E530" s="40">
        <f t="shared" si="163"/>
        <v>0</v>
      </c>
      <c r="F530" s="44"/>
      <c r="G530" s="44"/>
      <c r="H530" s="44"/>
      <c r="I530" s="44"/>
      <c r="J530" s="42"/>
      <c r="K530" s="44"/>
      <c r="L530" s="44"/>
      <c r="M530" s="42"/>
      <c r="N530" s="23"/>
      <c r="O530" s="23"/>
    </row>
    <row r="531" spans="1:15">
      <c r="A531" s="159"/>
      <c r="B531" s="1218" t="s">
        <v>409</v>
      </c>
      <c r="C531" s="1218"/>
      <c r="D531" s="27" t="s">
        <v>410</v>
      </c>
      <c r="E531" s="22">
        <f t="shared" si="163"/>
        <v>0</v>
      </c>
      <c r="F531" s="28">
        <f t="shared" ref="F531:M531" si="184">F532+F533+F534</f>
        <v>0</v>
      </c>
      <c r="G531" s="28">
        <f t="shared" si="184"/>
        <v>0</v>
      </c>
      <c r="H531" s="28">
        <f t="shared" si="184"/>
        <v>0</v>
      </c>
      <c r="I531" s="28">
        <f t="shared" si="184"/>
        <v>0</v>
      </c>
      <c r="J531" s="28">
        <f t="shared" si="184"/>
        <v>0</v>
      </c>
      <c r="K531" s="28">
        <f t="shared" si="184"/>
        <v>0</v>
      </c>
      <c r="L531" s="28">
        <f t="shared" si="184"/>
        <v>0</v>
      </c>
      <c r="M531" s="28">
        <f t="shared" si="184"/>
        <v>0</v>
      </c>
      <c r="N531" s="23"/>
      <c r="O531" s="23"/>
    </row>
    <row r="532" spans="1:15">
      <c r="A532" s="156"/>
      <c r="B532" s="160"/>
      <c r="C532" s="161" t="s">
        <v>388</v>
      </c>
      <c r="D532" s="85" t="s">
        <v>411</v>
      </c>
      <c r="E532" s="40">
        <f t="shared" si="163"/>
        <v>0</v>
      </c>
      <c r="F532" s="44"/>
      <c r="G532" s="44"/>
      <c r="H532" s="44"/>
      <c r="I532" s="44"/>
      <c r="J532" s="42"/>
      <c r="K532" s="44"/>
      <c r="L532" s="44"/>
      <c r="M532" s="42"/>
      <c r="N532" s="23"/>
      <c r="O532" s="23"/>
    </row>
    <row r="533" spans="1:15">
      <c r="A533" s="156"/>
      <c r="B533" s="160"/>
      <c r="C533" s="161" t="s">
        <v>390</v>
      </c>
      <c r="D533" s="85" t="s">
        <v>412</v>
      </c>
      <c r="E533" s="40">
        <f t="shared" si="163"/>
        <v>0</v>
      </c>
      <c r="F533" s="44"/>
      <c r="G533" s="44"/>
      <c r="H533" s="44"/>
      <c r="I533" s="44"/>
      <c r="J533" s="42"/>
      <c r="K533" s="44"/>
      <c r="L533" s="44"/>
      <c r="M533" s="42"/>
      <c r="N533" s="23"/>
      <c r="O533" s="23"/>
    </row>
    <row r="534" spans="1:15">
      <c r="A534" s="156"/>
      <c r="B534" s="160"/>
      <c r="C534" s="161" t="s">
        <v>392</v>
      </c>
      <c r="D534" s="85" t="s">
        <v>413</v>
      </c>
      <c r="E534" s="40">
        <f t="shared" si="163"/>
        <v>0</v>
      </c>
      <c r="F534" s="44"/>
      <c r="G534" s="44"/>
      <c r="H534" s="44"/>
      <c r="I534" s="44"/>
      <c r="J534" s="42"/>
      <c r="K534" s="44"/>
      <c r="L534" s="44"/>
      <c r="M534" s="42"/>
      <c r="N534" s="23"/>
      <c r="O534" s="23"/>
    </row>
    <row r="535" spans="1:15">
      <c r="A535" s="159"/>
      <c r="B535" s="1218" t="s">
        <v>414</v>
      </c>
      <c r="C535" s="1218"/>
      <c r="D535" s="27" t="s">
        <v>415</v>
      </c>
      <c r="E535" s="22">
        <f t="shared" si="163"/>
        <v>0</v>
      </c>
      <c r="F535" s="28">
        <f t="shared" ref="F535:M535" si="185">F536+F537+F538</f>
        <v>0</v>
      </c>
      <c r="G535" s="28">
        <f t="shared" si="185"/>
        <v>0</v>
      </c>
      <c r="H535" s="28">
        <f t="shared" si="185"/>
        <v>0</v>
      </c>
      <c r="I535" s="28">
        <f t="shared" si="185"/>
        <v>0</v>
      </c>
      <c r="J535" s="28">
        <f t="shared" si="185"/>
        <v>0</v>
      </c>
      <c r="K535" s="28">
        <f t="shared" si="185"/>
        <v>0</v>
      </c>
      <c r="L535" s="28">
        <f t="shared" si="185"/>
        <v>0</v>
      </c>
      <c r="M535" s="28">
        <f t="shared" si="185"/>
        <v>0</v>
      </c>
      <c r="N535" s="23"/>
      <c r="O535" s="23"/>
    </row>
    <row r="536" spans="1:15">
      <c r="A536" s="156"/>
      <c r="B536" s="160"/>
      <c r="C536" s="161" t="s">
        <v>388</v>
      </c>
      <c r="D536" s="85" t="s">
        <v>416</v>
      </c>
      <c r="E536" s="40">
        <f t="shared" si="163"/>
        <v>0</v>
      </c>
      <c r="F536" s="44"/>
      <c r="G536" s="44"/>
      <c r="H536" s="44"/>
      <c r="I536" s="44"/>
      <c r="J536" s="42"/>
      <c r="K536" s="44"/>
      <c r="L536" s="44"/>
      <c r="M536" s="42"/>
      <c r="N536" s="23"/>
      <c r="O536" s="23"/>
    </row>
    <row r="537" spans="1:15">
      <c r="A537" s="156"/>
      <c r="B537" s="160"/>
      <c r="C537" s="161" t="s">
        <v>390</v>
      </c>
      <c r="D537" s="85" t="s">
        <v>417</v>
      </c>
      <c r="E537" s="40">
        <f t="shared" si="163"/>
        <v>0</v>
      </c>
      <c r="F537" s="44"/>
      <c r="G537" s="44"/>
      <c r="H537" s="44"/>
      <c r="I537" s="44"/>
      <c r="J537" s="42"/>
      <c r="K537" s="44"/>
      <c r="L537" s="44"/>
      <c r="M537" s="42"/>
      <c r="N537" s="23"/>
      <c r="O537" s="23"/>
    </row>
    <row r="538" spans="1:15">
      <c r="A538" s="156"/>
      <c r="B538" s="160"/>
      <c r="C538" s="161" t="s">
        <v>392</v>
      </c>
      <c r="D538" s="85" t="s">
        <v>418</v>
      </c>
      <c r="E538" s="40">
        <f t="shared" si="163"/>
        <v>0</v>
      </c>
      <c r="F538" s="44"/>
      <c r="G538" s="44"/>
      <c r="H538" s="44"/>
      <c r="I538" s="44"/>
      <c r="J538" s="42"/>
      <c r="K538" s="44"/>
      <c r="L538" s="44"/>
      <c r="M538" s="42"/>
      <c r="N538" s="23"/>
      <c r="O538" s="23"/>
    </row>
    <row r="539" spans="1:15">
      <c r="A539" s="159"/>
      <c r="B539" s="1240" t="s">
        <v>419</v>
      </c>
      <c r="C539" s="1240"/>
      <c r="D539" s="27" t="s">
        <v>420</v>
      </c>
      <c r="E539" s="22">
        <f t="shared" si="163"/>
        <v>0</v>
      </c>
      <c r="F539" s="28">
        <f t="shared" ref="F539:M539" si="186">F540+F541+F542</f>
        <v>0</v>
      </c>
      <c r="G539" s="28">
        <f t="shared" si="186"/>
        <v>0</v>
      </c>
      <c r="H539" s="28">
        <f t="shared" si="186"/>
        <v>0</v>
      </c>
      <c r="I539" s="28">
        <f t="shared" si="186"/>
        <v>0</v>
      </c>
      <c r="J539" s="28">
        <f t="shared" si="186"/>
        <v>0</v>
      </c>
      <c r="K539" s="28">
        <f t="shared" si="186"/>
        <v>0</v>
      </c>
      <c r="L539" s="28">
        <f t="shared" si="186"/>
        <v>0</v>
      </c>
      <c r="M539" s="28">
        <f t="shared" si="186"/>
        <v>0</v>
      </c>
      <c r="N539" s="23"/>
      <c r="O539" s="23"/>
    </row>
    <row r="540" spans="1:15">
      <c r="A540" s="156"/>
      <c r="B540" s="160"/>
      <c r="C540" s="161" t="s">
        <v>388</v>
      </c>
      <c r="D540" s="85" t="s">
        <v>421</v>
      </c>
      <c r="E540" s="40">
        <f t="shared" si="163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>
      <c r="A541" s="156"/>
      <c r="B541" s="160"/>
      <c r="C541" s="161" t="s">
        <v>390</v>
      </c>
      <c r="D541" s="85" t="s">
        <v>422</v>
      </c>
      <c r="E541" s="40">
        <f t="shared" si="163"/>
        <v>0</v>
      </c>
      <c r="F541" s="44"/>
      <c r="G541" s="44"/>
      <c r="H541" s="44"/>
      <c r="I541" s="44"/>
      <c r="J541" s="42"/>
      <c r="K541" s="44"/>
      <c r="L541" s="44"/>
      <c r="M541" s="42"/>
      <c r="N541" s="23"/>
      <c r="O541" s="23"/>
    </row>
    <row r="542" spans="1:15">
      <c r="A542" s="156"/>
      <c r="B542" s="160"/>
      <c r="C542" s="161" t="s">
        <v>392</v>
      </c>
      <c r="D542" s="85" t="s">
        <v>423</v>
      </c>
      <c r="E542" s="40">
        <f t="shared" si="163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>
      <c r="A543" s="159"/>
      <c r="B543" s="1218" t="s">
        <v>424</v>
      </c>
      <c r="C543" s="1218"/>
      <c r="D543" s="27" t="s">
        <v>425</v>
      </c>
      <c r="E543" s="22">
        <f t="shared" si="163"/>
        <v>0</v>
      </c>
      <c r="F543" s="28">
        <f t="shared" ref="F543:M543" si="187">F544+F545+F546</f>
        <v>0</v>
      </c>
      <c r="G543" s="28">
        <f t="shared" si="187"/>
        <v>0</v>
      </c>
      <c r="H543" s="28">
        <f t="shared" si="187"/>
        <v>0</v>
      </c>
      <c r="I543" s="28">
        <f t="shared" si="187"/>
        <v>0</v>
      </c>
      <c r="J543" s="28">
        <f t="shared" si="187"/>
        <v>0</v>
      </c>
      <c r="K543" s="28">
        <f t="shared" si="187"/>
        <v>0</v>
      </c>
      <c r="L543" s="28">
        <f t="shared" si="187"/>
        <v>0</v>
      </c>
      <c r="M543" s="28">
        <f t="shared" si="187"/>
        <v>0</v>
      </c>
      <c r="N543" s="23"/>
      <c r="O543" s="23"/>
    </row>
    <row r="544" spans="1:15">
      <c r="A544" s="156"/>
      <c r="B544" s="160"/>
      <c r="C544" s="161" t="s">
        <v>388</v>
      </c>
      <c r="D544" s="85" t="s">
        <v>426</v>
      </c>
      <c r="E544" s="40">
        <f t="shared" si="163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>
      <c r="A545" s="156"/>
      <c r="B545" s="160"/>
      <c r="C545" s="161" t="s">
        <v>390</v>
      </c>
      <c r="D545" s="85" t="s">
        <v>427</v>
      </c>
      <c r="E545" s="40">
        <f t="shared" si="163"/>
        <v>0</v>
      </c>
      <c r="F545" s="44"/>
      <c r="G545" s="44"/>
      <c r="H545" s="44"/>
      <c r="I545" s="44"/>
      <c r="J545" s="42"/>
      <c r="K545" s="44"/>
      <c r="L545" s="44"/>
      <c r="M545" s="42"/>
      <c r="N545" s="23"/>
      <c r="O545" s="23"/>
    </row>
    <row r="546" spans="1:15">
      <c r="A546" s="156"/>
      <c r="B546" s="160"/>
      <c r="C546" s="161" t="s">
        <v>392</v>
      </c>
      <c r="D546" s="85" t="s">
        <v>428</v>
      </c>
      <c r="E546" s="40">
        <f t="shared" si="163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9"/>
      <c r="B547" s="1218" t="s">
        <v>429</v>
      </c>
      <c r="C547" s="1218"/>
      <c r="D547" s="27" t="s">
        <v>430</v>
      </c>
      <c r="E547" s="22">
        <f t="shared" si="163"/>
        <v>0</v>
      </c>
      <c r="F547" s="28">
        <f t="shared" ref="F547:M547" si="188">F548+F549+F550</f>
        <v>0</v>
      </c>
      <c r="G547" s="28">
        <f t="shared" si="188"/>
        <v>0</v>
      </c>
      <c r="H547" s="28">
        <f t="shared" si="188"/>
        <v>0</v>
      </c>
      <c r="I547" s="28">
        <f t="shared" si="188"/>
        <v>0</v>
      </c>
      <c r="J547" s="28">
        <f t="shared" si="188"/>
        <v>0</v>
      </c>
      <c r="K547" s="28">
        <f t="shared" si="188"/>
        <v>0</v>
      </c>
      <c r="L547" s="28">
        <f t="shared" si="188"/>
        <v>0</v>
      </c>
      <c r="M547" s="28">
        <f t="shared" si="188"/>
        <v>0</v>
      </c>
      <c r="N547" s="23"/>
      <c r="O547" s="23"/>
    </row>
    <row r="548" spans="1:15">
      <c r="A548" s="156"/>
      <c r="B548" s="160"/>
      <c r="C548" s="161" t="s">
        <v>388</v>
      </c>
      <c r="D548" s="85" t="s">
        <v>431</v>
      </c>
      <c r="E548" s="40">
        <f t="shared" si="163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6"/>
      <c r="B549" s="160"/>
      <c r="C549" s="161" t="s">
        <v>390</v>
      </c>
      <c r="D549" s="85" t="s">
        <v>432</v>
      </c>
      <c r="E549" s="40">
        <f t="shared" si="163"/>
        <v>0</v>
      </c>
      <c r="F549" s="44"/>
      <c r="G549" s="44"/>
      <c r="H549" s="44"/>
      <c r="I549" s="44"/>
      <c r="J549" s="42"/>
      <c r="K549" s="44"/>
      <c r="L549" s="44"/>
      <c r="M549" s="42"/>
      <c r="N549" s="23"/>
      <c r="O549" s="23"/>
    </row>
    <row r="550" spans="1:15">
      <c r="A550" s="156"/>
      <c r="B550" s="160"/>
      <c r="C550" s="161" t="s">
        <v>392</v>
      </c>
      <c r="D550" s="85" t="s">
        <v>433</v>
      </c>
      <c r="E550" s="40">
        <f t="shared" si="163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9"/>
      <c r="B551" s="1218" t="s">
        <v>434</v>
      </c>
      <c r="C551" s="1218"/>
      <c r="D551" s="27" t="s">
        <v>435</v>
      </c>
      <c r="E551" s="22">
        <f t="shared" si="163"/>
        <v>0</v>
      </c>
      <c r="F551" s="28">
        <f t="shared" ref="F551:M551" si="189">F552+F553+F554</f>
        <v>0</v>
      </c>
      <c r="G551" s="28">
        <f t="shared" si="189"/>
        <v>0</v>
      </c>
      <c r="H551" s="28">
        <f t="shared" si="189"/>
        <v>0</v>
      </c>
      <c r="I551" s="28">
        <f t="shared" si="189"/>
        <v>0</v>
      </c>
      <c r="J551" s="28">
        <f t="shared" si="189"/>
        <v>0</v>
      </c>
      <c r="K551" s="28">
        <f t="shared" si="189"/>
        <v>0</v>
      </c>
      <c r="L551" s="28">
        <f t="shared" si="189"/>
        <v>0</v>
      </c>
      <c r="M551" s="28">
        <f t="shared" si="189"/>
        <v>0</v>
      </c>
      <c r="N551" s="23"/>
      <c r="O551" s="23"/>
    </row>
    <row r="552" spans="1:15">
      <c r="A552" s="156"/>
      <c r="B552" s="160"/>
      <c r="C552" s="161" t="s">
        <v>388</v>
      </c>
      <c r="D552" s="85" t="s">
        <v>436</v>
      </c>
      <c r="E552" s="40">
        <f t="shared" si="163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11.25" customHeight="1">
      <c r="A553" s="156"/>
      <c r="B553" s="160"/>
      <c r="C553" s="161" t="s">
        <v>390</v>
      </c>
      <c r="D553" s="85" t="s">
        <v>437</v>
      </c>
      <c r="E553" s="40">
        <f t="shared" si="163"/>
        <v>0</v>
      </c>
      <c r="F553" s="44"/>
      <c r="G553" s="44"/>
      <c r="H553" s="44"/>
      <c r="I553" s="44"/>
      <c r="J553" s="42"/>
      <c r="K553" s="44"/>
      <c r="L553" s="44"/>
      <c r="M553" s="42"/>
      <c r="N553" s="23"/>
      <c r="O553" s="23"/>
    </row>
    <row r="554" spans="1:15" ht="9.75" customHeight="1">
      <c r="A554" s="156"/>
      <c r="B554" s="160"/>
      <c r="C554" s="161" t="s">
        <v>392</v>
      </c>
      <c r="D554" s="85" t="s">
        <v>438</v>
      </c>
      <c r="E554" s="40">
        <f t="shared" si="163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9"/>
      <c r="B555" s="1218" t="s">
        <v>439</v>
      </c>
      <c r="C555" s="1218"/>
      <c r="D555" s="27" t="s">
        <v>440</v>
      </c>
      <c r="E555" s="22">
        <f t="shared" si="163"/>
        <v>0</v>
      </c>
      <c r="F555" s="28">
        <f t="shared" ref="F555:M555" si="190">F556+F557+F558</f>
        <v>0</v>
      </c>
      <c r="G555" s="28">
        <f t="shared" si="190"/>
        <v>0</v>
      </c>
      <c r="H555" s="28">
        <f t="shared" si="190"/>
        <v>0</v>
      </c>
      <c r="I555" s="28">
        <f t="shared" si="190"/>
        <v>0</v>
      </c>
      <c r="J555" s="28">
        <f t="shared" si="190"/>
        <v>0</v>
      </c>
      <c r="K555" s="28">
        <f t="shared" si="190"/>
        <v>0</v>
      </c>
      <c r="L555" s="28">
        <f t="shared" si="190"/>
        <v>0</v>
      </c>
      <c r="M555" s="28">
        <f t="shared" si="190"/>
        <v>0</v>
      </c>
      <c r="N555" s="23"/>
      <c r="O555" s="23"/>
    </row>
    <row r="556" spans="1:15" ht="12" customHeight="1">
      <c r="A556" s="156"/>
      <c r="B556" s="160"/>
      <c r="C556" s="161" t="s">
        <v>388</v>
      </c>
      <c r="D556" s="85" t="s">
        <v>441</v>
      </c>
      <c r="E556" s="40">
        <f>G556+H556+I556+J556</f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>
      <c r="A557" s="156"/>
      <c r="B557" s="160"/>
      <c r="C557" s="161" t="s">
        <v>390</v>
      </c>
      <c r="D557" s="85" t="s">
        <v>442</v>
      </c>
      <c r="E557" s="40">
        <f>G557+H557+I557+J557</f>
        <v>0</v>
      </c>
      <c r="F557" s="44"/>
      <c r="G557" s="44"/>
      <c r="H557" s="44"/>
      <c r="I557" s="44"/>
      <c r="J557" s="42"/>
      <c r="K557" s="44"/>
      <c r="L557" s="44"/>
      <c r="M557" s="42"/>
      <c r="N557" s="23"/>
      <c r="O557" s="23"/>
    </row>
    <row r="558" spans="1:15" ht="10.5" customHeight="1">
      <c r="A558" s="185"/>
      <c r="B558" s="186"/>
      <c r="C558" s="220" t="s">
        <v>392</v>
      </c>
      <c r="D558" s="188" t="s">
        <v>443</v>
      </c>
      <c r="E558" s="221">
        <f>G558+H558+I558+J558</f>
        <v>0</v>
      </c>
      <c r="F558" s="222"/>
      <c r="G558" s="222"/>
      <c r="H558" s="222"/>
      <c r="I558" s="222"/>
      <c r="J558" s="69"/>
      <c r="K558" s="222"/>
      <c r="L558" s="222"/>
      <c r="M558" s="69"/>
      <c r="N558" s="23"/>
      <c r="O558" s="23"/>
    </row>
    <row r="559" spans="1:15" ht="10.5" customHeight="1">
      <c r="A559" s="223"/>
      <c r="B559" s="1241" t="s">
        <v>444</v>
      </c>
      <c r="C559" s="1242"/>
      <c r="D559" s="164" t="s">
        <v>445</v>
      </c>
      <c r="E559" s="221">
        <f t="shared" ref="E559:E562" si="191">G559+H559+I559+J559</f>
        <v>145651</v>
      </c>
      <c r="F559" s="224"/>
      <c r="G559" s="225">
        <f>G560+G561+G562</f>
        <v>2611</v>
      </c>
      <c r="H559" s="225">
        <f t="shared" ref="H559:M559" si="192">H560+H561+H562</f>
        <v>35840</v>
      </c>
      <c r="I559" s="225">
        <f t="shared" si="192"/>
        <v>49910</v>
      </c>
      <c r="J559" s="225">
        <f t="shared" si="192"/>
        <v>57290</v>
      </c>
      <c r="K559" s="225">
        <f t="shared" si="192"/>
        <v>169643</v>
      </c>
      <c r="L559" s="225">
        <f t="shared" si="192"/>
        <v>169514</v>
      </c>
      <c r="M559" s="225">
        <f t="shared" si="192"/>
        <v>69483</v>
      </c>
      <c r="N559" s="23"/>
      <c r="O559" s="23"/>
    </row>
    <row r="560" spans="1:15" ht="10.5" customHeight="1">
      <c r="A560" s="223"/>
      <c r="B560" s="167"/>
      <c r="C560" s="168" t="s">
        <v>388</v>
      </c>
      <c r="D560" s="169" t="s">
        <v>446</v>
      </c>
      <c r="E560" s="221">
        <f t="shared" si="191"/>
        <v>5037</v>
      </c>
      <c r="F560" s="205"/>
      <c r="G560" s="226">
        <f>G245</f>
        <v>61</v>
      </c>
      <c r="H560" s="226">
        <f t="shared" ref="H560:M562" si="193">H245</f>
        <v>49</v>
      </c>
      <c r="I560" s="226">
        <f t="shared" si="193"/>
        <v>49</v>
      </c>
      <c r="J560" s="226">
        <f t="shared" si="193"/>
        <v>4878</v>
      </c>
      <c r="K560" s="226">
        <f t="shared" si="193"/>
        <v>129</v>
      </c>
      <c r="L560" s="226">
        <f t="shared" si="193"/>
        <v>0</v>
      </c>
      <c r="M560" s="226">
        <f t="shared" si="193"/>
        <v>0</v>
      </c>
      <c r="N560" s="23"/>
      <c r="O560" s="23"/>
    </row>
    <row r="561" spans="1:15" ht="10.5" customHeight="1">
      <c r="A561" s="223"/>
      <c r="B561" s="167"/>
      <c r="C561" s="168" t="s">
        <v>390</v>
      </c>
      <c r="D561" s="169" t="s">
        <v>447</v>
      </c>
      <c r="E561" s="221">
        <f t="shared" si="191"/>
        <v>0</v>
      </c>
      <c r="F561" s="205"/>
      <c r="G561" s="226">
        <f>G246</f>
        <v>0</v>
      </c>
      <c r="H561" s="226">
        <f t="shared" si="193"/>
        <v>0</v>
      </c>
      <c r="I561" s="226">
        <f t="shared" si="193"/>
        <v>0</v>
      </c>
      <c r="J561" s="226">
        <f t="shared" si="193"/>
        <v>0</v>
      </c>
      <c r="K561" s="226">
        <f t="shared" si="193"/>
        <v>0</v>
      </c>
      <c r="L561" s="226">
        <f t="shared" si="193"/>
        <v>0</v>
      </c>
      <c r="M561" s="226">
        <f t="shared" si="193"/>
        <v>0</v>
      </c>
      <c r="N561" s="23"/>
      <c r="O561" s="23"/>
    </row>
    <row r="562" spans="1:15" ht="10.5" customHeight="1">
      <c r="A562" s="223"/>
      <c r="B562" s="167"/>
      <c r="C562" s="168" t="s">
        <v>448</v>
      </c>
      <c r="D562" s="169" t="s">
        <v>449</v>
      </c>
      <c r="E562" s="221">
        <f t="shared" si="191"/>
        <v>140614</v>
      </c>
      <c r="F562" s="205"/>
      <c r="G562" s="226">
        <f>G247</f>
        <v>2550</v>
      </c>
      <c r="H562" s="226">
        <f t="shared" si="193"/>
        <v>35791</v>
      </c>
      <c r="I562" s="226">
        <f t="shared" si="193"/>
        <v>49861</v>
      </c>
      <c r="J562" s="226">
        <f t="shared" si="193"/>
        <v>52412</v>
      </c>
      <c r="K562" s="226">
        <f t="shared" si="193"/>
        <v>169514</v>
      </c>
      <c r="L562" s="226">
        <f t="shared" si="193"/>
        <v>169514</v>
      </c>
      <c r="M562" s="226">
        <f t="shared" si="193"/>
        <v>69483</v>
      </c>
      <c r="N562" s="23"/>
      <c r="O562" s="23"/>
    </row>
    <row r="563" spans="1:15" ht="10.5" customHeight="1">
      <c r="A563" s="223"/>
      <c r="B563" s="202"/>
      <c r="C563" s="227"/>
      <c r="D563" s="203"/>
      <c r="E563" s="228"/>
      <c r="F563" s="205"/>
      <c r="G563" s="205"/>
      <c r="H563" s="205"/>
      <c r="I563" s="205"/>
      <c r="J563" s="229"/>
      <c r="K563" s="205"/>
      <c r="L563" s="205"/>
      <c r="M563" s="229"/>
      <c r="N563" s="23"/>
      <c r="O563" s="23"/>
    </row>
    <row r="564" spans="1:15" ht="13.5" customHeight="1">
      <c r="A564" s="1276" t="s">
        <v>450</v>
      </c>
      <c r="B564" s="1277"/>
      <c r="C564" s="1277"/>
      <c r="D564" s="230" t="s">
        <v>21</v>
      </c>
      <c r="E564" s="231">
        <f t="shared" ref="E564:E575" si="194">G564+H564+I564+J564</f>
        <v>153</v>
      </c>
      <c r="F564" s="232"/>
      <c r="G564" s="232">
        <f t="shared" ref="G564:M575" si="195">G248</f>
        <v>153</v>
      </c>
      <c r="H564" s="232">
        <f t="shared" si="195"/>
        <v>0</v>
      </c>
      <c r="I564" s="232">
        <f t="shared" si="195"/>
        <v>0</v>
      </c>
      <c r="J564" s="232">
        <f t="shared" si="195"/>
        <v>0</v>
      </c>
      <c r="K564" s="232">
        <f t="shared" si="195"/>
        <v>153</v>
      </c>
      <c r="L564" s="232">
        <f t="shared" si="195"/>
        <v>153</v>
      </c>
      <c r="M564" s="232">
        <f t="shared" si="195"/>
        <v>153</v>
      </c>
      <c r="N564" s="23"/>
      <c r="O564" s="23"/>
    </row>
    <row r="565" spans="1:15" ht="10.5" customHeight="1">
      <c r="A565" s="233"/>
      <c r="B565" s="1266" t="s">
        <v>451</v>
      </c>
      <c r="C565" s="1267"/>
      <c r="D565" s="234" t="s">
        <v>452</v>
      </c>
      <c r="E565" s="235">
        <f t="shared" si="194"/>
        <v>0</v>
      </c>
      <c r="F565" s="236"/>
      <c r="G565" s="236">
        <f t="shared" si="195"/>
        <v>0</v>
      </c>
      <c r="H565" s="236">
        <f t="shared" si="195"/>
        <v>0</v>
      </c>
      <c r="I565" s="236">
        <f t="shared" si="195"/>
        <v>0</v>
      </c>
      <c r="J565" s="236">
        <f t="shared" si="195"/>
        <v>0</v>
      </c>
      <c r="K565" s="236">
        <f t="shared" si="195"/>
        <v>0</v>
      </c>
      <c r="L565" s="236">
        <f t="shared" si="195"/>
        <v>0</v>
      </c>
      <c r="M565" s="236">
        <f t="shared" si="195"/>
        <v>0</v>
      </c>
      <c r="N565" s="23"/>
      <c r="O565" s="23"/>
    </row>
    <row r="566" spans="1:15" ht="11.25" customHeight="1">
      <c r="A566" s="237"/>
      <c r="B566" s="237"/>
      <c r="C566" s="238" t="s">
        <v>388</v>
      </c>
      <c r="D566" s="234" t="s">
        <v>453</v>
      </c>
      <c r="E566" s="235">
        <f t="shared" si="194"/>
        <v>0</v>
      </c>
      <c r="F566" s="236"/>
      <c r="G566" s="236">
        <f t="shared" si="195"/>
        <v>0</v>
      </c>
      <c r="H566" s="236">
        <f t="shared" si="195"/>
        <v>0</v>
      </c>
      <c r="I566" s="236">
        <f t="shared" si="195"/>
        <v>0</v>
      </c>
      <c r="J566" s="236">
        <f t="shared" si="195"/>
        <v>0</v>
      </c>
      <c r="K566" s="236">
        <f t="shared" si="195"/>
        <v>0</v>
      </c>
      <c r="L566" s="236">
        <f t="shared" si="195"/>
        <v>0</v>
      </c>
      <c r="M566" s="236">
        <f t="shared" si="195"/>
        <v>0</v>
      </c>
      <c r="N566" s="23"/>
      <c r="O566" s="23"/>
    </row>
    <row r="567" spans="1:15">
      <c r="A567" s="237"/>
      <c r="B567" s="237"/>
      <c r="C567" s="238" t="s">
        <v>390</v>
      </c>
      <c r="D567" s="234" t="s">
        <v>455</v>
      </c>
      <c r="E567" s="235">
        <f t="shared" si="194"/>
        <v>0</v>
      </c>
      <c r="F567" s="239"/>
      <c r="G567" s="236">
        <f t="shared" si="195"/>
        <v>0</v>
      </c>
      <c r="H567" s="236">
        <f t="shared" si="195"/>
        <v>0</v>
      </c>
      <c r="I567" s="236">
        <f t="shared" si="195"/>
        <v>0</v>
      </c>
      <c r="J567" s="236">
        <f t="shared" si="195"/>
        <v>0</v>
      </c>
      <c r="K567" s="236">
        <f t="shared" si="195"/>
        <v>0</v>
      </c>
      <c r="L567" s="236">
        <f t="shared" si="195"/>
        <v>0</v>
      </c>
      <c r="M567" s="236">
        <f t="shared" si="195"/>
        <v>0</v>
      </c>
      <c r="N567" s="23"/>
      <c r="O567" s="23"/>
    </row>
    <row r="568" spans="1:15">
      <c r="A568" s="237"/>
      <c r="B568" s="237"/>
      <c r="C568" s="238" t="s">
        <v>392</v>
      </c>
      <c r="D568" s="234" t="s">
        <v>457</v>
      </c>
      <c r="E568" s="235">
        <f t="shared" si="194"/>
        <v>0</v>
      </c>
      <c r="F568" s="239"/>
      <c r="G568" s="236">
        <f t="shared" si="195"/>
        <v>0</v>
      </c>
      <c r="H568" s="236">
        <f>H252</f>
        <v>0</v>
      </c>
      <c r="I568" s="236">
        <f>I252</f>
        <v>0</v>
      </c>
      <c r="J568" s="239"/>
      <c r="K568" s="236">
        <f>K252</f>
        <v>0</v>
      </c>
      <c r="L568" s="236">
        <f>L252</f>
        <v>0</v>
      </c>
      <c r="M568" s="236">
        <f>M252</f>
        <v>0</v>
      </c>
      <c r="N568" s="23"/>
      <c r="O568" s="23"/>
    </row>
    <row r="569" spans="1:15" ht="12.75" customHeight="1">
      <c r="A569" s="237"/>
      <c r="B569" s="1266" t="s">
        <v>458</v>
      </c>
      <c r="C569" s="1267"/>
      <c r="D569" s="234" t="s">
        <v>459</v>
      </c>
      <c r="E569" s="235">
        <f t="shared" si="194"/>
        <v>0</v>
      </c>
      <c r="F569" s="239"/>
      <c r="G569" s="236">
        <f t="shared" si="195"/>
        <v>0</v>
      </c>
      <c r="H569" s="236">
        <f t="shared" si="195"/>
        <v>0</v>
      </c>
      <c r="I569" s="236">
        <f t="shared" si="195"/>
        <v>0</v>
      </c>
      <c r="J569" s="236">
        <f t="shared" si="195"/>
        <v>0</v>
      </c>
      <c r="K569" s="236">
        <f t="shared" si="195"/>
        <v>0</v>
      </c>
      <c r="L569" s="236">
        <f t="shared" si="195"/>
        <v>0</v>
      </c>
      <c r="M569" s="236">
        <f t="shared" si="195"/>
        <v>0</v>
      </c>
      <c r="N569" s="23"/>
      <c r="O569" s="23"/>
    </row>
    <row r="570" spans="1:15">
      <c r="A570" s="237"/>
      <c r="B570" s="237"/>
      <c r="C570" s="238" t="s">
        <v>388</v>
      </c>
      <c r="D570" s="234" t="s">
        <v>460</v>
      </c>
      <c r="E570" s="235">
        <f t="shared" si="194"/>
        <v>0</v>
      </c>
      <c r="F570" s="239"/>
      <c r="G570" s="240">
        <f t="shared" si="195"/>
        <v>0</v>
      </c>
      <c r="H570" s="240">
        <f t="shared" si="195"/>
        <v>0</v>
      </c>
      <c r="I570" s="240">
        <f t="shared" si="195"/>
        <v>0</v>
      </c>
      <c r="J570" s="240">
        <f t="shared" si="195"/>
        <v>0</v>
      </c>
      <c r="K570" s="240">
        <f t="shared" si="195"/>
        <v>0</v>
      </c>
      <c r="L570" s="240">
        <f t="shared" si="195"/>
        <v>0</v>
      </c>
      <c r="M570" s="240">
        <f t="shared" si="195"/>
        <v>0</v>
      </c>
      <c r="N570" s="23"/>
      <c r="O570" s="23"/>
    </row>
    <row r="571" spans="1:15">
      <c r="A571" s="237"/>
      <c r="B571" s="237"/>
      <c r="C571" s="238" t="s">
        <v>390</v>
      </c>
      <c r="D571" s="234" t="s">
        <v>461</v>
      </c>
      <c r="E571" s="235">
        <f t="shared" si="194"/>
        <v>0</v>
      </c>
      <c r="F571" s="239"/>
      <c r="G571" s="240">
        <f t="shared" si="195"/>
        <v>0</v>
      </c>
      <c r="H571" s="240">
        <f t="shared" si="195"/>
        <v>0</v>
      </c>
      <c r="I571" s="240">
        <f t="shared" si="195"/>
        <v>0</v>
      </c>
      <c r="J571" s="240">
        <f t="shared" si="195"/>
        <v>0</v>
      </c>
      <c r="K571" s="240">
        <f t="shared" si="195"/>
        <v>0</v>
      </c>
      <c r="L571" s="240">
        <f t="shared" si="195"/>
        <v>0</v>
      </c>
      <c r="M571" s="240">
        <f t="shared" si="195"/>
        <v>0</v>
      </c>
      <c r="N571" s="23"/>
      <c r="O571" s="23"/>
    </row>
    <row r="572" spans="1:15">
      <c r="A572" s="237"/>
      <c r="B572" s="237"/>
      <c r="C572" s="238" t="s">
        <v>392</v>
      </c>
      <c r="D572" s="234" t="s">
        <v>462</v>
      </c>
      <c r="E572" s="235">
        <f t="shared" si="194"/>
        <v>0</v>
      </c>
      <c r="F572" s="239"/>
      <c r="G572" s="240">
        <f t="shared" si="195"/>
        <v>0</v>
      </c>
      <c r="H572" s="240">
        <f t="shared" si="195"/>
        <v>0</v>
      </c>
      <c r="I572" s="240">
        <f t="shared" si="195"/>
        <v>0</v>
      </c>
      <c r="J572" s="240">
        <f t="shared" si="195"/>
        <v>0</v>
      </c>
      <c r="K572" s="240">
        <f t="shared" si="195"/>
        <v>0</v>
      </c>
      <c r="L572" s="240">
        <f t="shared" si="195"/>
        <v>0</v>
      </c>
      <c r="M572" s="240">
        <f t="shared" si="195"/>
        <v>0</v>
      </c>
      <c r="N572" s="23"/>
      <c r="O572" s="23"/>
    </row>
    <row r="573" spans="1:15">
      <c r="A573" s="237"/>
      <c r="B573" s="1268" t="s">
        <v>463</v>
      </c>
      <c r="C573" s="1268"/>
      <c r="D573" s="234" t="s">
        <v>464</v>
      </c>
      <c r="E573" s="235">
        <f t="shared" si="194"/>
        <v>153</v>
      </c>
      <c r="F573" s="239"/>
      <c r="G573" s="236">
        <f t="shared" si="195"/>
        <v>153</v>
      </c>
      <c r="H573" s="236">
        <f t="shared" si="195"/>
        <v>0</v>
      </c>
      <c r="I573" s="236">
        <f t="shared" si="195"/>
        <v>0</v>
      </c>
      <c r="J573" s="236">
        <f t="shared" si="195"/>
        <v>0</v>
      </c>
      <c r="K573" s="236">
        <f t="shared" si="195"/>
        <v>153</v>
      </c>
      <c r="L573" s="236">
        <f t="shared" si="195"/>
        <v>153</v>
      </c>
      <c r="M573" s="236">
        <f t="shared" si="195"/>
        <v>153</v>
      </c>
      <c r="N573" s="23"/>
      <c r="O573" s="23"/>
    </row>
    <row r="574" spans="1:15">
      <c r="A574" s="237"/>
      <c r="B574" s="237"/>
      <c r="C574" s="238" t="s">
        <v>388</v>
      </c>
      <c r="D574" s="234" t="s">
        <v>465</v>
      </c>
      <c r="E574" s="235">
        <f t="shared" si="194"/>
        <v>0</v>
      </c>
      <c r="F574" s="239"/>
      <c r="G574" s="240">
        <f t="shared" si="195"/>
        <v>0</v>
      </c>
      <c r="H574" s="240">
        <f t="shared" si="195"/>
        <v>0</v>
      </c>
      <c r="I574" s="240">
        <f t="shared" si="195"/>
        <v>0</v>
      </c>
      <c r="J574" s="240">
        <f t="shared" si="195"/>
        <v>0</v>
      </c>
      <c r="K574" s="240">
        <f t="shared" si="195"/>
        <v>0</v>
      </c>
      <c r="L574" s="240">
        <f t="shared" si="195"/>
        <v>0</v>
      </c>
      <c r="M574" s="240">
        <f t="shared" si="195"/>
        <v>0</v>
      </c>
      <c r="N574" s="23"/>
      <c r="O574" s="23"/>
    </row>
    <row r="575" spans="1:15">
      <c r="A575" s="237"/>
      <c r="B575" s="237"/>
      <c r="C575" s="238" t="s">
        <v>390</v>
      </c>
      <c r="D575" s="234" t="s">
        <v>466</v>
      </c>
      <c r="E575" s="235">
        <f t="shared" si="194"/>
        <v>153</v>
      </c>
      <c r="F575" s="239"/>
      <c r="G575" s="240">
        <f t="shared" si="195"/>
        <v>153</v>
      </c>
      <c r="H575" s="240">
        <f t="shared" si="195"/>
        <v>0</v>
      </c>
      <c r="I575" s="240">
        <f t="shared" si="195"/>
        <v>0</v>
      </c>
      <c r="J575" s="240">
        <f t="shared" si="195"/>
        <v>0</v>
      </c>
      <c r="K575" s="240">
        <f t="shared" si="195"/>
        <v>153</v>
      </c>
      <c r="L575" s="240">
        <f t="shared" si="195"/>
        <v>153</v>
      </c>
      <c r="M575" s="240">
        <f t="shared" si="195"/>
        <v>153</v>
      </c>
      <c r="N575" s="23"/>
      <c r="O575" s="23"/>
    </row>
    <row r="576" spans="1:15">
      <c r="A576" s="207"/>
      <c r="B576" s="207"/>
      <c r="C576" s="241"/>
      <c r="D576" s="242"/>
      <c r="E576" s="243"/>
      <c r="F576" s="243"/>
      <c r="G576" s="243"/>
      <c r="H576" s="243"/>
      <c r="I576" s="243"/>
      <c r="J576" s="243"/>
      <c r="K576" s="243"/>
      <c r="L576" s="243"/>
      <c r="M576" s="207"/>
      <c r="N576" s="23"/>
      <c r="O576" s="23"/>
    </row>
    <row r="577" spans="1:15" ht="14.1">
      <c r="A577" s="207"/>
      <c r="B577" s="207"/>
      <c r="C577" s="244" t="s">
        <v>493</v>
      </c>
      <c r="D577" s="1269"/>
      <c r="E577" s="1389"/>
      <c r="F577" s="1389"/>
      <c r="G577" s="245"/>
      <c r="H577" s="245"/>
      <c r="I577" s="245"/>
      <c r="J577" s="246"/>
      <c r="K577" s="245"/>
      <c r="L577" s="245"/>
      <c r="M577" s="207"/>
      <c r="N577" s="23"/>
      <c r="O577" s="23"/>
    </row>
    <row r="578" spans="1:15" ht="14.1">
      <c r="A578" s="207"/>
      <c r="B578" s="207"/>
      <c r="C578" s="244" t="s">
        <v>494</v>
      </c>
      <c r="D578" s="247"/>
      <c r="E578" s="247"/>
      <c r="F578" s="248"/>
      <c r="G578" s="245"/>
      <c r="H578" s="245"/>
      <c r="I578" s="245"/>
      <c r="J578" s="246"/>
      <c r="K578" s="245"/>
      <c r="L578" s="245"/>
      <c r="M578" s="207"/>
      <c r="N578" s="23"/>
      <c r="O578" s="23"/>
    </row>
    <row r="579" spans="1:15" ht="14.1">
      <c r="A579" s="207"/>
      <c r="B579" s="207"/>
      <c r="C579" s="244" t="s">
        <v>495</v>
      </c>
      <c r="D579" s="247"/>
      <c r="E579" s="247"/>
      <c r="F579" s="248"/>
      <c r="G579" s="245"/>
      <c r="H579" s="245"/>
      <c r="I579" s="245"/>
      <c r="J579" s="246"/>
      <c r="K579" s="245"/>
      <c r="L579" s="245"/>
      <c r="M579" s="207"/>
      <c r="N579" s="23"/>
      <c r="O579" s="23"/>
    </row>
    <row r="580" spans="1:15" ht="14.1">
      <c r="A580" s="207"/>
      <c r="B580" s="207"/>
      <c r="C580" s="249" t="s">
        <v>496</v>
      </c>
      <c r="D580" s="247"/>
      <c r="E580" s="247" t="s">
        <v>497</v>
      </c>
      <c r="F580" s="250"/>
      <c r="G580" s="250"/>
      <c r="H580" s="251"/>
      <c r="I580" s="1270" t="s">
        <v>498</v>
      </c>
      <c r="J580" s="1271"/>
      <c r="K580" s="1271"/>
      <c r="L580" s="1271"/>
      <c r="M580" s="207"/>
      <c r="N580" s="23"/>
      <c r="O580" s="23"/>
    </row>
    <row r="581" spans="1:15">
      <c r="A581" s="207"/>
      <c r="B581" s="207"/>
      <c r="C581" s="252"/>
      <c r="D581" s="1272" t="s">
        <v>499</v>
      </c>
      <c r="E581" s="1273"/>
      <c r="F581" s="1273"/>
      <c r="G581" s="251"/>
      <c r="H581" s="251"/>
      <c r="I581" s="1274" t="s">
        <v>500</v>
      </c>
      <c r="J581" s="1275"/>
      <c r="K581" s="1275"/>
      <c r="L581" s="1275"/>
      <c r="M581" s="207"/>
      <c r="N581" s="23"/>
      <c r="O581" s="23"/>
    </row>
    <row r="582" spans="1:15">
      <c r="A582" s="207"/>
      <c r="B582" s="207"/>
      <c r="C582" s="252"/>
      <c r="D582" s="253"/>
      <c r="E582" s="254"/>
      <c r="F582" s="251"/>
      <c r="G582" s="251"/>
      <c r="H582" s="251"/>
      <c r="I582" s="251"/>
      <c r="J582" s="255"/>
      <c r="K582" s="251" t="s">
        <v>501</v>
      </c>
      <c r="L582" s="251"/>
      <c r="M582" s="207"/>
      <c r="N582" s="23"/>
      <c r="O582" s="23"/>
    </row>
    <row r="583" spans="1:15">
      <c r="A583" s="207"/>
      <c r="B583" s="207"/>
      <c r="D583" s="250"/>
      <c r="E583" s="250"/>
      <c r="F583" s="250"/>
      <c r="G583" s="250"/>
      <c r="H583" s="250"/>
      <c r="I583" s="250"/>
      <c r="J583" s="250"/>
      <c r="K583" s="250"/>
      <c r="L583" s="250"/>
      <c r="M583" s="207"/>
      <c r="N583" s="23"/>
      <c r="O583" s="23"/>
    </row>
    <row r="584" spans="1:15">
      <c r="A584" s="207"/>
      <c r="B584" s="207"/>
      <c r="C584" s="207"/>
      <c r="D584" s="207"/>
      <c r="E584" s="207"/>
      <c r="F584" s="207"/>
      <c r="G584" s="207"/>
      <c r="H584" s="207"/>
      <c r="I584" s="207"/>
      <c r="J584" s="207"/>
      <c r="K584" s="207"/>
      <c r="L584" s="207"/>
      <c r="M584" s="207"/>
      <c r="N584" s="23"/>
      <c r="O584" s="23"/>
    </row>
    <row r="585" spans="1:15">
      <c r="A585" s="207"/>
      <c r="B585" s="207"/>
      <c r="C585" s="207"/>
      <c r="D585" s="207"/>
      <c r="E585" s="207"/>
      <c r="F585" s="207"/>
      <c r="G585" s="207"/>
      <c r="H585" s="207"/>
      <c r="I585" s="207"/>
      <c r="J585" s="207"/>
      <c r="K585" s="207"/>
      <c r="L585" s="207"/>
      <c r="M585" s="207"/>
      <c r="N585" s="23"/>
      <c r="O585" s="23"/>
    </row>
    <row r="586" spans="1:15">
      <c r="A586" s="256" t="s">
        <v>1</v>
      </c>
      <c r="B586" s="256"/>
      <c r="C586" s="256"/>
      <c r="D586" s="207"/>
      <c r="E586" s="207"/>
      <c r="F586" s="207"/>
      <c r="G586" s="207"/>
      <c r="H586" s="207"/>
      <c r="I586" s="207"/>
      <c r="J586" s="207"/>
      <c r="K586" s="207"/>
      <c r="L586" s="207"/>
      <c r="M586" s="207"/>
      <c r="N586" s="23"/>
      <c r="O586" s="23"/>
    </row>
    <row r="587" spans="1:15" ht="15.75" customHeight="1">
      <c r="A587" s="257" t="s">
        <v>2</v>
      </c>
      <c r="B587" s="257"/>
      <c r="C587" s="257"/>
      <c r="D587" s="207"/>
      <c r="E587" s="207"/>
      <c r="F587" s="207"/>
      <c r="G587" s="207"/>
      <c r="H587" s="207"/>
      <c r="I587" s="207"/>
      <c r="J587" s="207"/>
      <c r="K587" s="207"/>
      <c r="L587" s="207"/>
      <c r="M587" s="207"/>
      <c r="N587" s="23"/>
      <c r="O587" s="23"/>
    </row>
    <row r="588" spans="1:15">
      <c r="A588" s="256"/>
      <c r="B588" s="256"/>
      <c r="C588" s="1291" t="s">
        <v>502</v>
      </c>
      <c r="D588" s="1390"/>
      <c r="E588" s="1390"/>
      <c r="F588" s="1390"/>
      <c r="G588" s="1390"/>
      <c r="H588" s="1390"/>
      <c r="I588" s="1390"/>
      <c r="J588" s="207"/>
      <c r="K588" s="23"/>
      <c r="L588" s="23"/>
      <c r="M588" s="207"/>
      <c r="N588" s="23"/>
      <c r="O588" s="23"/>
    </row>
    <row r="589" spans="1:15">
      <c r="A589" s="256"/>
      <c r="B589" s="256"/>
      <c r="C589" s="1291" t="s">
        <v>4</v>
      </c>
      <c r="D589" s="1390"/>
      <c r="E589" s="1390"/>
      <c r="F589" s="1390"/>
      <c r="G589" s="1390"/>
      <c r="H589" s="1390"/>
      <c r="I589" s="1390"/>
      <c r="J589" s="207"/>
      <c r="K589" s="23"/>
      <c r="L589" s="23"/>
      <c r="M589" s="207"/>
      <c r="N589" s="23"/>
      <c r="O589" s="23"/>
    </row>
    <row r="590" spans="1:15">
      <c r="A590" s="256"/>
      <c r="B590" s="256"/>
      <c r="C590" s="258"/>
      <c r="D590" s="259"/>
      <c r="E590" s="259"/>
      <c r="F590" s="259"/>
      <c r="G590" s="259"/>
      <c r="H590" s="259"/>
      <c r="I590" s="259"/>
      <c r="J590" s="207"/>
      <c r="K590" s="259"/>
      <c r="L590" s="259"/>
      <c r="M590" s="207"/>
      <c r="N590" s="23"/>
      <c r="O590" s="23"/>
    </row>
    <row r="591" spans="1:15" ht="12" customHeight="1">
      <c r="A591" s="260" t="s">
        <v>503</v>
      </c>
      <c r="B591" s="261"/>
      <c r="C591" s="262"/>
      <c r="D591" s="263" t="s">
        <v>504</v>
      </c>
      <c r="E591" s="264">
        <f>G591+H591+I591+J591</f>
        <v>883673.08000000007</v>
      </c>
      <c r="F591" s="265">
        <f t="shared" ref="F591:M591" si="196">F725+F1220+F1464+F2014+F2185</f>
        <v>0</v>
      </c>
      <c r="G591" s="265">
        <f t="shared" si="196"/>
        <v>300950</v>
      </c>
      <c r="H591" s="265">
        <f t="shared" si="196"/>
        <v>202000.08000000002</v>
      </c>
      <c r="I591" s="265">
        <f t="shared" si="196"/>
        <v>201102</v>
      </c>
      <c r="J591" s="265">
        <f t="shared" si="196"/>
        <v>179621</v>
      </c>
      <c r="K591" s="265">
        <f t="shared" si="196"/>
        <v>666189</v>
      </c>
      <c r="L591" s="265">
        <f t="shared" si="196"/>
        <v>636781</v>
      </c>
      <c r="M591" s="265">
        <f t="shared" si="196"/>
        <v>488377</v>
      </c>
      <c r="N591" s="23"/>
      <c r="O591" s="23"/>
    </row>
    <row r="592" spans="1:15" ht="12.75" hidden="1" customHeight="1">
      <c r="A592" s="266"/>
      <c r="B592" s="267"/>
      <c r="C592" s="268"/>
      <c r="D592" s="269"/>
      <c r="E592" s="264">
        <f t="shared" ref="E592:E595" si="197">G592+H592+I592+J592</f>
        <v>883673.08000000007</v>
      </c>
      <c r="F592" s="41">
        <f t="shared" ref="F592:M592" si="198">F597+F662</f>
        <v>0</v>
      </c>
      <c r="G592" s="41">
        <f t="shared" si="198"/>
        <v>300950</v>
      </c>
      <c r="H592" s="41">
        <f t="shared" si="198"/>
        <v>202000.08000000002</v>
      </c>
      <c r="I592" s="41">
        <f t="shared" si="198"/>
        <v>201102</v>
      </c>
      <c r="J592" s="41">
        <f t="shared" si="198"/>
        <v>179621</v>
      </c>
      <c r="K592" s="41">
        <f t="shared" si="198"/>
        <v>666189</v>
      </c>
      <c r="L592" s="41">
        <f t="shared" si="198"/>
        <v>636781</v>
      </c>
      <c r="M592" s="41">
        <f t="shared" si="198"/>
        <v>488377</v>
      </c>
      <c r="N592" s="23"/>
      <c r="O592" s="23"/>
    </row>
    <row r="593" spans="1:15" ht="12.75" hidden="1" customHeight="1">
      <c r="A593" s="266"/>
      <c r="B593" s="267"/>
      <c r="C593" s="268"/>
      <c r="D593" s="269"/>
      <c r="E593" s="264">
        <f t="shared" si="197"/>
        <v>-161972.08000000002</v>
      </c>
      <c r="F593" s="22">
        <f t="shared" ref="F593:M593" si="199">F594-F597</f>
        <v>0</v>
      </c>
      <c r="G593" s="22">
        <f t="shared" si="199"/>
        <v>-47457</v>
      </c>
      <c r="H593" s="22">
        <f t="shared" si="199"/>
        <v>-49890.080000000002</v>
      </c>
      <c r="I593" s="22">
        <f t="shared" si="199"/>
        <v>-34817</v>
      </c>
      <c r="J593" s="22">
        <f t="shared" si="199"/>
        <v>-29808</v>
      </c>
      <c r="K593" s="22">
        <f t="shared" si="199"/>
        <v>-332871</v>
      </c>
      <c r="L593" s="22">
        <f t="shared" si="199"/>
        <v>-342219</v>
      </c>
      <c r="M593" s="22">
        <f t="shared" si="199"/>
        <v>-359346</v>
      </c>
      <c r="N593" s="23"/>
      <c r="O593" s="23"/>
    </row>
    <row r="594" spans="1:15" ht="12.75" hidden="1" customHeight="1">
      <c r="A594" s="266"/>
      <c r="B594" s="267"/>
      <c r="C594" s="268"/>
      <c r="D594" s="269"/>
      <c r="E594" s="264">
        <f t="shared" si="197"/>
        <v>230797</v>
      </c>
      <c r="F594" s="41"/>
      <c r="G594" s="41">
        <v>62837</v>
      </c>
      <c r="H594" s="41">
        <v>60824</v>
      </c>
      <c r="I594" s="41">
        <v>58368</v>
      </c>
      <c r="J594" s="41">
        <v>48768</v>
      </c>
      <c r="K594" s="41">
        <v>60824</v>
      </c>
      <c r="L594" s="41">
        <v>58368</v>
      </c>
      <c r="M594" s="41">
        <v>48768</v>
      </c>
      <c r="N594" s="23"/>
      <c r="O594" s="23"/>
    </row>
    <row r="595" spans="1:15" ht="12.75" customHeight="1">
      <c r="A595" s="1288" t="s">
        <v>505</v>
      </c>
      <c r="B595" s="1391"/>
      <c r="C595" s="1392"/>
      <c r="D595" s="270"/>
      <c r="E595" s="271">
        <f t="shared" si="197"/>
        <v>883673.08000000007</v>
      </c>
      <c r="F595" s="272"/>
      <c r="G595" s="272">
        <f>G597+G662</f>
        <v>300950</v>
      </c>
      <c r="H595" s="272">
        <f t="shared" ref="H595:M595" si="200">H597+H662</f>
        <v>202000.08000000002</v>
      </c>
      <c r="I595" s="272">
        <f t="shared" si="200"/>
        <v>201102</v>
      </c>
      <c r="J595" s="272">
        <f t="shared" si="200"/>
        <v>179621</v>
      </c>
      <c r="K595" s="272">
        <f t="shared" si="200"/>
        <v>666189</v>
      </c>
      <c r="L595" s="272">
        <f t="shared" si="200"/>
        <v>636781</v>
      </c>
      <c r="M595" s="272">
        <f t="shared" si="200"/>
        <v>488377</v>
      </c>
      <c r="N595" s="23"/>
      <c r="O595" s="23"/>
    </row>
    <row r="596" spans="1:15" ht="12.75" customHeight="1">
      <c r="A596" s="266"/>
      <c r="B596" s="273" t="s">
        <v>506</v>
      </c>
      <c r="C596" s="268"/>
      <c r="D596" s="269"/>
      <c r="E596" s="264">
        <f>G596+H596+I596+J596</f>
        <v>754512.58000000007</v>
      </c>
      <c r="F596" s="41"/>
      <c r="G596" s="41">
        <f t="shared" ref="G596:M596" si="201">G598+G663</f>
        <v>246534</v>
      </c>
      <c r="H596" s="41">
        <f t="shared" si="201"/>
        <v>176479.25</v>
      </c>
      <c r="I596" s="41">
        <f t="shared" si="201"/>
        <v>166614.33000000002</v>
      </c>
      <c r="J596" s="41">
        <f t="shared" si="201"/>
        <v>164885</v>
      </c>
      <c r="K596" s="41">
        <f t="shared" si="201"/>
        <v>572700</v>
      </c>
      <c r="L596" s="274">
        <f t="shared" si="201"/>
        <v>577513</v>
      </c>
      <c r="M596" s="41">
        <f t="shared" si="201"/>
        <v>467864</v>
      </c>
      <c r="N596" s="23"/>
      <c r="O596" s="23"/>
    </row>
    <row r="597" spans="1:15">
      <c r="A597" s="275"/>
      <c r="B597" s="276" t="s">
        <v>507</v>
      </c>
      <c r="C597" s="277"/>
      <c r="D597" s="278"/>
      <c r="E597" s="279">
        <f t="shared" ref="E597:E666" si="202">G597+H597+I597+J597</f>
        <v>392769.08</v>
      </c>
      <c r="F597" s="280">
        <f t="shared" ref="F597:M597" si="203">F598+F652+F660</f>
        <v>0</v>
      </c>
      <c r="G597" s="280">
        <f>G598+G652+G660</f>
        <v>110294</v>
      </c>
      <c r="H597" s="280">
        <f t="shared" si="203"/>
        <v>110714.08</v>
      </c>
      <c r="I597" s="280">
        <f t="shared" si="203"/>
        <v>93185</v>
      </c>
      <c r="J597" s="280">
        <f t="shared" si="203"/>
        <v>78576</v>
      </c>
      <c r="K597" s="280">
        <f t="shared" si="203"/>
        <v>393695</v>
      </c>
      <c r="L597" s="280">
        <f t="shared" si="203"/>
        <v>400587</v>
      </c>
      <c r="M597" s="280">
        <f t="shared" si="203"/>
        <v>408114</v>
      </c>
      <c r="N597" s="23"/>
      <c r="O597" s="23"/>
    </row>
    <row r="598" spans="1:15">
      <c r="A598" s="281"/>
      <c r="B598" s="273" t="s">
        <v>508</v>
      </c>
      <c r="C598" s="282"/>
      <c r="D598" s="283" t="s">
        <v>509</v>
      </c>
      <c r="E598" s="100">
        <f t="shared" si="202"/>
        <v>382170.58</v>
      </c>
      <c r="F598" s="101">
        <f t="shared" ref="F598:M598" si="204">F599+F600+F601+F606+F610+F612+F626+F633+F640</f>
        <v>0</v>
      </c>
      <c r="G598" s="284">
        <f>G599+G600+G601+G606+G610+G612+G626+G633+G640</f>
        <v>107294</v>
      </c>
      <c r="H598" s="284">
        <f t="shared" si="204"/>
        <v>108345.25</v>
      </c>
      <c r="I598" s="284">
        <f t="shared" si="204"/>
        <v>90421.33</v>
      </c>
      <c r="J598" s="284">
        <f t="shared" si="204"/>
        <v>76110</v>
      </c>
      <c r="K598" s="284">
        <f t="shared" si="204"/>
        <v>376670</v>
      </c>
      <c r="L598" s="284">
        <f t="shared" si="204"/>
        <v>381920</v>
      </c>
      <c r="M598" s="284">
        <f t="shared" si="204"/>
        <v>387601</v>
      </c>
      <c r="N598" s="23"/>
      <c r="O598" s="23"/>
    </row>
    <row r="599" spans="1:15">
      <c r="A599" s="285"/>
      <c r="B599" s="273"/>
      <c r="C599" s="286" t="s">
        <v>510</v>
      </c>
      <c r="D599" s="287" t="s">
        <v>511</v>
      </c>
      <c r="E599" s="100">
        <f t="shared" si="202"/>
        <v>172513</v>
      </c>
      <c r="F599" s="284">
        <f t="shared" ref="F599:M599" si="205">F731+F862+F986+F1225+F1345+F1470+F1607+F1734+F1874+F2020+F2191+F2438+F2562+F2692</f>
        <v>0</v>
      </c>
      <c r="G599" s="284">
        <f t="shared" si="205"/>
        <v>48270</v>
      </c>
      <c r="H599" s="284">
        <f t="shared" si="205"/>
        <v>45570</v>
      </c>
      <c r="I599" s="284">
        <f t="shared" si="205"/>
        <v>42540</v>
      </c>
      <c r="J599" s="284">
        <f t="shared" si="205"/>
        <v>36133</v>
      </c>
      <c r="K599" s="284">
        <f t="shared" si="205"/>
        <v>170910</v>
      </c>
      <c r="L599" s="284">
        <f t="shared" si="205"/>
        <v>173735</v>
      </c>
      <c r="M599" s="284">
        <f t="shared" si="205"/>
        <v>173999</v>
      </c>
      <c r="N599" s="23"/>
      <c r="O599" s="23"/>
    </row>
    <row r="600" spans="1:15" ht="12.75" customHeight="1">
      <c r="A600" s="285"/>
      <c r="B600" s="288"/>
      <c r="C600" s="289" t="s">
        <v>512</v>
      </c>
      <c r="D600" s="290" t="s">
        <v>513</v>
      </c>
      <c r="E600" s="100">
        <f t="shared" si="202"/>
        <v>71686.61</v>
      </c>
      <c r="F600" s="284">
        <f>F732+F863+F987+F1226+F1346+F1471+F1608+F1735+F1875+F2021+F2192+F2439+F2563+F2693</f>
        <v>0</v>
      </c>
      <c r="G600" s="284">
        <f t="shared" ref="G600:M600" si="206">G732+G863+G987+G1226+G1346+G1471+G1608+G1735+G1875+G2021+G2152+G2192+G2439+G2563+G2693</f>
        <v>22390</v>
      </c>
      <c r="H600" s="284">
        <f t="shared" si="206"/>
        <v>21992.45</v>
      </c>
      <c r="I600" s="284">
        <f t="shared" si="206"/>
        <v>16007.16</v>
      </c>
      <c r="J600" s="284">
        <f t="shared" si="206"/>
        <v>11297</v>
      </c>
      <c r="K600" s="284">
        <f t="shared" si="206"/>
        <v>58623</v>
      </c>
      <c r="L600" s="284">
        <f t="shared" si="206"/>
        <v>61007</v>
      </c>
      <c r="M600" s="284">
        <f t="shared" si="206"/>
        <v>63238</v>
      </c>
      <c r="N600" s="23"/>
      <c r="O600" s="23"/>
    </row>
    <row r="601" spans="1:15" ht="15.75" customHeight="1">
      <c r="A601" s="285"/>
      <c r="B601" s="291" t="s">
        <v>514</v>
      </c>
      <c r="C601" s="292"/>
      <c r="D601" s="290" t="s">
        <v>515</v>
      </c>
      <c r="E601" s="100">
        <f t="shared" si="202"/>
        <v>17889</v>
      </c>
      <c r="F601" s="284">
        <f t="shared" ref="F601:M601" si="207">F602+F603+F604</f>
        <v>0</v>
      </c>
      <c r="G601" s="284">
        <f t="shared" si="207"/>
        <v>4500</v>
      </c>
      <c r="H601" s="284">
        <f t="shared" si="207"/>
        <v>4500</v>
      </c>
      <c r="I601" s="284">
        <f t="shared" si="207"/>
        <v>4250</v>
      </c>
      <c r="J601" s="284">
        <f t="shared" si="207"/>
        <v>4639</v>
      </c>
      <c r="K601" s="284">
        <f t="shared" si="207"/>
        <v>16766</v>
      </c>
      <c r="L601" s="284">
        <f t="shared" si="207"/>
        <v>15007</v>
      </c>
      <c r="M601" s="284">
        <f t="shared" si="207"/>
        <v>12890</v>
      </c>
      <c r="N601" s="23"/>
      <c r="O601" s="23"/>
    </row>
    <row r="602" spans="1:15" ht="14.25" customHeight="1">
      <c r="A602" s="285"/>
      <c r="B602" s="293" t="s">
        <v>516</v>
      </c>
      <c r="C602" s="292"/>
      <c r="D602" s="290" t="s">
        <v>517</v>
      </c>
      <c r="E602" s="22">
        <f t="shared" si="202"/>
        <v>17889</v>
      </c>
      <c r="F602" s="28">
        <f t="shared" ref="F602:M604" si="208">F989</f>
        <v>0</v>
      </c>
      <c r="G602" s="28">
        <f t="shared" si="208"/>
        <v>4500</v>
      </c>
      <c r="H602" s="28">
        <f t="shared" si="208"/>
        <v>4500</v>
      </c>
      <c r="I602" s="28">
        <f t="shared" si="208"/>
        <v>4250</v>
      </c>
      <c r="J602" s="28">
        <f t="shared" si="208"/>
        <v>4639</v>
      </c>
      <c r="K602" s="28">
        <f t="shared" si="208"/>
        <v>16766</v>
      </c>
      <c r="L602" s="28">
        <f t="shared" si="208"/>
        <v>15007</v>
      </c>
      <c r="M602" s="28">
        <f t="shared" si="208"/>
        <v>12890</v>
      </c>
      <c r="N602" s="23"/>
      <c r="O602" s="23"/>
    </row>
    <row r="603" spans="1:15" ht="13.5" customHeight="1">
      <c r="A603" s="285"/>
      <c r="B603" s="294" t="s">
        <v>518</v>
      </c>
      <c r="C603" s="295"/>
      <c r="D603" s="290" t="s">
        <v>129</v>
      </c>
      <c r="E603" s="22">
        <f t="shared" si="202"/>
        <v>0</v>
      </c>
      <c r="F603" s="28">
        <f t="shared" si="208"/>
        <v>0</v>
      </c>
      <c r="G603" s="28">
        <f t="shared" si="208"/>
        <v>0</v>
      </c>
      <c r="H603" s="28">
        <f t="shared" si="208"/>
        <v>0</v>
      </c>
      <c r="I603" s="28">
        <f t="shared" si="208"/>
        <v>0</v>
      </c>
      <c r="J603" s="28">
        <f t="shared" si="208"/>
        <v>0</v>
      </c>
      <c r="K603" s="28">
        <f t="shared" si="208"/>
        <v>0</v>
      </c>
      <c r="L603" s="28">
        <f t="shared" si="208"/>
        <v>0</v>
      </c>
      <c r="M603" s="28">
        <f t="shared" si="208"/>
        <v>0</v>
      </c>
      <c r="N603" s="23"/>
      <c r="O603" s="23"/>
    </row>
    <row r="604" spans="1:15" ht="12.75" customHeight="1">
      <c r="A604" s="285"/>
      <c r="B604" s="293" t="s">
        <v>519</v>
      </c>
      <c r="C604" s="296"/>
      <c r="D604" s="290" t="s">
        <v>520</v>
      </c>
      <c r="E604" s="22">
        <f t="shared" si="202"/>
        <v>0</v>
      </c>
      <c r="F604" s="28">
        <f t="shared" si="208"/>
        <v>0</v>
      </c>
      <c r="G604" s="28">
        <f t="shared" si="208"/>
        <v>0</v>
      </c>
      <c r="H604" s="28">
        <f t="shared" si="208"/>
        <v>0</v>
      </c>
      <c r="I604" s="28">
        <f t="shared" si="208"/>
        <v>0</v>
      </c>
      <c r="J604" s="28">
        <f t="shared" si="208"/>
        <v>0</v>
      </c>
      <c r="K604" s="28">
        <f t="shared" si="208"/>
        <v>0</v>
      </c>
      <c r="L604" s="28">
        <f t="shared" si="208"/>
        <v>0</v>
      </c>
      <c r="M604" s="28">
        <f t="shared" si="208"/>
        <v>0</v>
      </c>
      <c r="N604" s="23"/>
      <c r="O604" s="23"/>
    </row>
    <row r="605" spans="1:15" ht="0.75" customHeight="1">
      <c r="A605" s="285"/>
      <c r="B605" s="293"/>
      <c r="C605" s="296"/>
      <c r="D605" s="290"/>
      <c r="E605" s="22">
        <f t="shared" si="202"/>
        <v>0</v>
      </c>
      <c r="F605" s="284"/>
      <c r="G605" s="284"/>
      <c r="H605" s="284"/>
      <c r="I605" s="284"/>
      <c r="J605" s="297"/>
      <c r="K605" s="284"/>
      <c r="L605" s="284"/>
      <c r="M605" s="297"/>
      <c r="N605" s="23"/>
      <c r="O605" s="23"/>
    </row>
    <row r="606" spans="1:15">
      <c r="A606" s="285"/>
      <c r="B606" s="293" t="s">
        <v>521</v>
      </c>
      <c r="C606" s="296"/>
      <c r="D606" s="290" t="s">
        <v>522</v>
      </c>
      <c r="E606" s="100">
        <f t="shared" si="202"/>
        <v>0</v>
      </c>
      <c r="F606" s="284">
        <f t="shared" ref="F606:M606" si="209">F607+F608+F609</f>
        <v>0</v>
      </c>
      <c r="G606" s="284">
        <f t="shared" si="209"/>
        <v>0</v>
      </c>
      <c r="H606" s="284">
        <f t="shared" si="209"/>
        <v>0</v>
      </c>
      <c r="I606" s="284">
        <f t="shared" si="209"/>
        <v>0</v>
      </c>
      <c r="J606" s="284">
        <f t="shared" si="209"/>
        <v>0</v>
      </c>
      <c r="K606" s="284">
        <f t="shared" si="209"/>
        <v>0</v>
      </c>
      <c r="L606" s="284">
        <f t="shared" si="209"/>
        <v>0</v>
      </c>
      <c r="M606" s="284">
        <f t="shared" si="209"/>
        <v>0</v>
      </c>
      <c r="N606" s="23"/>
      <c r="O606" s="23"/>
    </row>
    <row r="607" spans="1:15" ht="9.75" customHeight="1">
      <c r="A607" s="285"/>
      <c r="B607" s="293"/>
      <c r="C607" s="296" t="s">
        <v>523</v>
      </c>
      <c r="D607" s="290" t="s">
        <v>524</v>
      </c>
      <c r="E607" s="22">
        <f t="shared" si="202"/>
        <v>0</v>
      </c>
      <c r="F607" s="284"/>
      <c r="G607" s="284"/>
      <c r="H607" s="284"/>
      <c r="I607" s="284"/>
      <c r="J607" s="297"/>
      <c r="K607" s="284"/>
      <c r="L607" s="284"/>
      <c r="M607" s="297"/>
      <c r="N607" s="23"/>
      <c r="O607" s="23"/>
    </row>
    <row r="608" spans="1:15" ht="9.75" customHeight="1">
      <c r="A608" s="285"/>
      <c r="B608" s="293"/>
      <c r="C608" s="298" t="s">
        <v>525</v>
      </c>
      <c r="D608" s="299" t="s">
        <v>526</v>
      </c>
      <c r="E608" s="22">
        <f t="shared" si="202"/>
        <v>0</v>
      </c>
      <c r="F608" s="284"/>
      <c r="G608" s="284"/>
      <c r="H608" s="284"/>
      <c r="I608" s="284"/>
      <c r="J608" s="297"/>
      <c r="K608" s="284"/>
      <c r="L608" s="284"/>
      <c r="M608" s="297"/>
      <c r="N608" s="23"/>
      <c r="O608" s="23"/>
    </row>
    <row r="609" spans="1:15" ht="10.5" customHeight="1">
      <c r="A609" s="285"/>
      <c r="B609" s="300"/>
      <c r="C609" s="292" t="s">
        <v>527</v>
      </c>
      <c r="D609" s="301" t="s">
        <v>528</v>
      </c>
      <c r="E609" s="22">
        <f t="shared" si="202"/>
        <v>0</v>
      </c>
      <c r="F609" s="284"/>
      <c r="G609" s="284">
        <f>G2572</f>
        <v>0</v>
      </c>
      <c r="H609" s="284"/>
      <c r="I609" s="284"/>
      <c r="J609" s="297"/>
      <c r="K609" s="284"/>
      <c r="L609" s="284"/>
      <c r="M609" s="297"/>
      <c r="N609" s="23"/>
      <c r="O609" s="23"/>
    </row>
    <row r="610" spans="1:15" ht="10.5" customHeight="1">
      <c r="A610" s="285"/>
      <c r="B610" s="302" t="s">
        <v>529</v>
      </c>
      <c r="C610" s="303"/>
      <c r="D610" s="304" t="s">
        <v>530</v>
      </c>
      <c r="E610" s="100">
        <f t="shared" si="202"/>
        <v>300</v>
      </c>
      <c r="F610" s="284">
        <f t="shared" ref="F610:M610" si="210">F611</f>
        <v>0</v>
      </c>
      <c r="G610" s="284">
        <f t="shared" si="210"/>
        <v>0</v>
      </c>
      <c r="H610" s="284">
        <f t="shared" si="210"/>
        <v>300</v>
      </c>
      <c r="I610" s="284">
        <f t="shared" si="210"/>
        <v>0</v>
      </c>
      <c r="J610" s="284">
        <f t="shared" si="210"/>
        <v>0</v>
      </c>
      <c r="K610" s="284">
        <f t="shared" si="210"/>
        <v>500</v>
      </c>
      <c r="L610" s="284">
        <f t="shared" si="210"/>
        <v>500</v>
      </c>
      <c r="M610" s="284">
        <f t="shared" si="210"/>
        <v>500</v>
      </c>
      <c r="N610" s="23"/>
      <c r="O610" s="23"/>
    </row>
    <row r="611" spans="1:15">
      <c r="A611" s="285"/>
      <c r="B611" s="305" t="s">
        <v>531</v>
      </c>
      <c r="C611" s="306"/>
      <c r="D611" s="304" t="s">
        <v>532</v>
      </c>
      <c r="E611" s="100">
        <f t="shared" si="202"/>
        <v>300</v>
      </c>
      <c r="F611" s="284">
        <f t="shared" ref="F611:M611" si="211">F874</f>
        <v>0</v>
      </c>
      <c r="G611" s="284">
        <f t="shared" si="211"/>
        <v>0</v>
      </c>
      <c r="H611" s="284">
        <f t="shared" si="211"/>
        <v>300</v>
      </c>
      <c r="I611" s="284">
        <f t="shared" si="211"/>
        <v>0</v>
      </c>
      <c r="J611" s="284">
        <f t="shared" si="211"/>
        <v>0</v>
      </c>
      <c r="K611" s="284">
        <f t="shared" si="211"/>
        <v>500</v>
      </c>
      <c r="L611" s="284">
        <f t="shared" si="211"/>
        <v>500</v>
      </c>
      <c r="M611" s="284">
        <f t="shared" si="211"/>
        <v>500</v>
      </c>
      <c r="N611" s="23"/>
      <c r="O611" s="23"/>
    </row>
    <row r="612" spans="1:15" ht="10.5" customHeight="1">
      <c r="A612" s="285"/>
      <c r="B612" s="305"/>
      <c r="C612" s="296" t="s">
        <v>533</v>
      </c>
      <c r="D612" s="304" t="s">
        <v>534</v>
      </c>
      <c r="E612" s="100">
        <f t="shared" si="202"/>
        <v>79291</v>
      </c>
      <c r="F612" s="284">
        <f t="shared" ref="F612:M612" si="212">F613</f>
        <v>0</v>
      </c>
      <c r="G612" s="284">
        <f t="shared" si="212"/>
        <v>19455</v>
      </c>
      <c r="H612" s="284">
        <f t="shared" si="212"/>
        <v>19602</v>
      </c>
      <c r="I612" s="284">
        <f t="shared" si="212"/>
        <v>20306</v>
      </c>
      <c r="J612" s="284">
        <f t="shared" si="212"/>
        <v>19928</v>
      </c>
      <c r="K612" s="284">
        <f t="shared" si="212"/>
        <v>73967</v>
      </c>
      <c r="L612" s="284">
        <f t="shared" si="212"/>
        <v>73967</v>
      </c>
      <c r="M612" s="284">
        <f t="shared" si="212"/>
        <v>79167</v>
      </c>
      <c r="N612" s="23"/>
      <c r="O612" s="23"/>
    </row>
    <row r="613" spans="1:15">
      <c r="A613" s="285"/>
      <c r="B613" s="1292" t="s">
        <v>535</v>
      </c>
      <c r="C613" s="1293"/>
      <c r="D613" s="307" t="s">
        <v>536</v>
      </c>
      <c r="E613" s="22">
        <f t="shared" si="202"/>
        <v>79291</v>
      </c>
      <c r="F613" s="155">
        <f>F614+F615+F616+F617+F618+F619+F620+F621+F622+F623</f>
        <v>0</v>
      </c>
      <c r="G613" s="155">
        <f>G614+G615+G616+G617+G618+G619+G620+G621+G622+G623+G624+G625</f>
        <v>19455</v>
      </c>
      <c r="H613" s="155">
        <f t="shared" ref="H613:M613" si="213">H614+H615+H616+H617+H618+H619+H620+H621+H622+H623+H624+H625</f>
        <v>19602</v>
      </c>
      <c r="I613" s="155">
        <f t="shared" si="213"/>
        <v>20306</v>
      </c>
      <c r="J613" s="155">
        <f t="shared" si="213"/>
        <v>19928</v>
      </c>
      <c r="K613" s="155">
        <f t="shared" si="213"/>
        <v>73967</v>
      </c>
      <c r="L613" s="155">
        <f t="shared" si="213"/>
        <v>73967</v>
      </c>
      <c r="M613" s="155">
        <f t="shared" si="213"/>
        <v>79167</v>
      </c>
      <c r="N613" s="23"/>
      <c r="O613" s="23"/>
    </row>
    <row r="614" spans="1:15">
      <c r="A614" s="285"/>
      <c r="B614" s="308"/>
      <c r="C614" s="309" t="s">
        <v>537</v>
      </c>
      <c r="D614" s="310" t="s">
        <v>538</v>
      </c>
      <c r="E614" s="22">
        <f t="shared" si="202"/>
        <v>45580</v>
      </c>
      <c r="F614" s="155">
        <f t="shared" ref="F614:M614" si="214">F877+F1749+F1889</f>
        <v>0</v>
      </c>
      <c r="G614" s="155">
        <f t="shared" si="214"/>
        <v>11553</v>
      </c>
      <c r="H614" s="155">
        <f t="shared" si="214"/>
        <v>11207</v>
      </c>
      <c r="I614" s="155">
        <f t="shared" si="214"/>
        <v>11420</v>
      </c>
      <c r="J614" s="155">
        <f t="shared" si="214"/>
        <v>11400</v>
      </c>
      <c r="K614" s="155">
        <f t="shared" si="214"/>
        <v>45330</v>
      </c>
      <c r="L614" s="155">
        <f t="shared" si="214"/>
        <v>45330</v>
      </c>
      <c r="M614" s="155">
        <f t="shared" si="214"/>
        <v>45330</v>
      </c>
      <c r="N614" s="23"/>
      <c r="O614" s="23"/>
    </row>
    <row r="615" spans="1:15" ht="10.5" customHeight="1">
      <c r="A615" s="285"/>
      <c r="B615" s="311"/>
      <c r="C615" s="312" t="s">
        <v>539</v>
      </c>
      <c r="D615" s="301" t="s">
        <v>540</v>
      </c>
      <c r="E615" s="22">
        <f t="shared" si="202"/>
        <v>0</v>
      </c>
      <c r="F615" s="155">
        <f t="shared" ref="F615:M615" si="215">F1623</f>
        <v>0</v>
      </c>
      <c r="G615" s="155">
        <f t="shared" si="215"/>
        <v>0</v>
      </c>
      <c r="H615" s="155">
        <f t="shared" si="215"/>
        <v>0</v>
      </c>
      <c r="I615" s="155">
        <f t="shared" si="215"/>
        <v>0</v>
      </c>
      <c r="J615" s="155">
        <f t="shared" si="215"/>
        <v>0</v>
      </c>
      <c r="K615" s="155">
        <f t="shared" si="215"/>
        <v>0</v>
      </c>
      <c r="L615" s="155">
        <f t="shared" si="215"/>
        <v>0</v>
      </c>
      <c r="M615" s="155">
        <f t="shared" si="215"/>
        <v>0</v>
      </c>
      <c r="N615" s="23"/>
      <c r="O615" s="23"/>
    </row>
    <row r="616" spans="1:15" ht="21">
      <c r="A616" s="285"/>
      <c r="B616" s="313"/>
      <c r="C616" s="314" t="s">
        <v>541</v>
      </c>
      <c r="D616" s="307" t="s">
        <v>542</v>
      </c>
      <c r="E616" s="22">
        <f t="shared" si="202"/>
        <v>0</v>
      </c>
      <c r="F616" s="155"/>
      <c r="G616" s="155"/>
      <c r="H616" s="155"/>
      <c r="I616" s="155"/>
      <c r="J616" s="315"/>
      <c r="K616" s="155"/>
      <c r="L616" s="155"/>
      <c r="M616" s="315"/>
      <c r="N616" s="23"/>
      <c r="O616" s="23"/>
    </row>
    <row r="617" spans="1:15" ht="20.65">
      <c r="A617" s="285"/>
      <c r="B617" s="293"/>
      <c r="C617" s="289" t="s">
        <v>543</v>
      </c>
      <c r="D617" s="290" t="s">
        <v>544</v>
      </c>
      <c r="E617" s="22">
        <f t="shared" si="202"/>
        <v>0</v>
      </c>
      <c r="F617" s="155"/>
      <c r="G617" s="155"/>
      <c r="H617" s="155"/>
      <c r="I617" s="155"/>
      <c r="J617" s="315"/>
      <c r="K617" s="155"/>
      <c r="L617" s="155"/>
      <c r="M617" s="315"/>
      <c r="N617" s="23"/>
      <c r="O617" s="23"/>
    </row>
    <row r="618" spans="1:15" ht="20.25" customHeight="1">
      <c r="A618" s="285"/>
      <c r="B618" s="293"/>
      <c r="C618" s="296" t="s">
        <v>545</v>
      </c>
      <c r="D618" s="290" t="s">
        <v>546</v>
      </c>
      <c r="E618" s="22">
        <f t="shared" si="202"/>
        <v>200</v>
      </c>
      <c r="F618" s="155">
        <f t="shared" ref="F618:M618" si="216">F881</f>
        <v>0</v>
      </c>
      <c r="G618" s="155">
        <f t="shared" si="216"/>
        <v>0</v>
      </c>
      <c r="H618" s="155">
        <f t="shared" si="216"/>
        <v>0</v>
      </c>
      <c r="I618" s="155">
        <f t="shared" si="216"/>
        <v>200</v>
      </c>
      <c r="J618" s="155">
        <f t="shared" si="216"/>
        <v>0</v>
      </c>
      <c r="K618" s="155">
        <f t="shared" si="216"/>
        <v>0</v>
      </c>
      <c r="L618" s="155">
        <f t="shared" si="216"/>
        <v>0</v>
      </c>
      <c r="M618" s="155">
        <f t="shared" si="216"/>
        <v>0</v>
      </c>
      <c r="N618" s="23"/>
      <c r="O618" s="23"/>
    </row>
    <row r="619" spans="1:15" ht="21">
      <c r="A619" s="285"/>
      <c r="B619" s="293"/>
      <c r="C619" s="296" t="s">
        <v>547</v>
      </c>
      <c r="D619" s="290" t="s">
        <v>548</v>
      </c>
      <c r="E619" s="22">
        <f t="shared" si="202"/>
        <v>0</v>
      </c>
      <c r="F619" s="155"/>
      <c r="G619" s="155"/>
      <c r="H619" s="155"/>
      <c r="I619" s="155"/>
      <c r="J619" s="315"/>
      <c r="K619" s="155"/>
      <c r="L619" s="155"/>
      <c r="M619" s="315"/>
      <c r="N619" s="23"/>
      <c r="O619" s="23"/>
    </row>
    <row r="620" spans="1:15" ht="14.25" customHeight="1">
      <c r="A620" s="285"/>
      <c r="B620" s="293"/>
      <c r="C620" s="296" t="s">
        <v>549</v>
      </c>
      <c r="D620" s="290" t="s">
        <v>550</v>
      </c>
      <c r="E620" s="22">
        <f t="shared" si="202"/>
        <v>0</v>
      </c>
      <c r="F620" s="155"/>
      <c r="G620" s="155"/>
      <c r="H620" s="155"/>
      <c r="I620" s="155"/>
      <c r="J620" s="315"/>
      <c r="K620" s="155"/>
      <c r="L620" s="155"/>
      <c r="M620" s="315"/>
      <c r="N620" s="23"/>
      <c r="O620" s="23"/>
    </row>
    <row r="621" spans="1:15" ht="21">
      <c r="A621" s="285"/>
      <c r="B621" s="316"/>
      <c r="C621" s="296" t="s">
        <v>551</v>
      </c>
      <c r="D621" s="290" t="s">
        <v>552</v>
      </c>
      <c r="E621" s="22">
        <f t="shared" si="202"/>
        <v>27511</v>
      </c>
      <c r="F621" s="155">
        <f>F1629</f>
        <v>0</v>
      </c>
      <c r="G621" s="155">
        <f t="shared" ref="G621:M621" si="217">G1629+G1896</f>
        <v>6402</v>
      </c>
      <c r="H621" s="155">
        <f t="shared" si="217"/>
        <v>6895</v>
      </c>
      <c r="I621" s="155">
        <f t="shared" si="217"/>
        <v>7186</v>
      </c>
      <c r="J621" s="155">
        <f t="shared" si="217"/>
        <v>7028</v>
      </c>
      <c r="K621" s="155">
        <f t="shared" si="217"/>
        <v>28637</v>
      </c>
      <c r="L621" s="155">
        <f t="shared" si="217"/>
        <v>28637</v>
      </c>
      <c r="M621" s="155">
        <f t="shared" si="217"/>
        <v>28637</v>
      </c>
      <c r="N621" s="23"/>
      <c r="O621" s="23"/>
    </row>
    <row r="622" spans="1:15" ht="11.25" customHeight="1">
      <c r="A622" s="285"/>
      <c r="B622" s="316"/>
      <c r="C622" s="296" t="s">
        <v>553</v>
      </c>
      <c r="D622" s="290" t="s">
        <v>554</v>
      </c>
      <c r="E622" s="22">
        <f t="shared" si="202"/>
        <v>6000</v>
      </c>
      <c r="F622" s="284">
        <f>F161</f>
        <v>0</v>
      </c>
      <c r="G622" s="284">
        <f>G1630</f>
        <v>1500</v>
      </c>
      <c r="H622" s="284">
        <f t="shared" ref="H622:M622" si="218">H1630</f>
        <v>1500</v>
      </c>
      <c r="I622" s="284">
        <f t="shared" si="218"/>
        <v>1500</v>
      </c>
      <c r="J622" s="284">
        <f t="shared" si="218"/>
        <v>1500</v>
      </c>
      <c r="K622" s="284">
        <f t="shared" si="218"/>
        <v>0</v>
      </c>
      <c r="L622" s="284">
        <f t="shared" si="218"/>
        <v>0</v>
      </c>
      <c r="M622" s="284">
        <f t="shared" si="218"/>
        <v>5200</v>
      </c>
      <c r="N622" s="23"/>
      <c r="O622" s="23"/>
    </row>
    <row r="623" spans="1:15">
      <c r="A623" s="285"/>
      <c r="B623" s="316"/>
      <c r="C623" s="296" t="s">
        <v>555</v>
      </c>
      <c r="D623" s="290" t="s">
        <v>556</v>
      </c>
      <c r="E623" s="22">
        <f t="shared" si="202"/>
        <v>0</v>
      </c>
      <c r="F623" s="155">
        <f t="shared" ref="F623:M623" si="219">F2462</f>
        <v>0</v>
      </c>
      <c r="G623" s="155">
        <f t="shared" si="219"/>
        <v>0</v>
      </c>
      <c r="H623" s="155">
        <f t="shared" si="219"/>
        <v>0</v>
      </c>
      <c r="I623" s="155">
        <f t="shared" si="219"/>
        <v>0</v>
      </c>
      <c r="J623" s="155">
        <f t="shared" si="219"/>
        <v>0</v>
      </c>
      <c r="K623" s="155">
        <f t="shared" si="219"/>
        <v>0</v>
      </c>
      <c r="L623" s="155">
        <f t="shared" si="219"/>
        <v>0</v>
      </c>
      <c r="M623" s="155">
        <f t="shared" si="219"/>
        <v>0</v>
      </c>
      <c r="N623" s="23"/>
      <c r="O623" s="23"/>
    </row>
    <row r="624" spans="1:15" ht="31.35">
      <c r="A624" s="285"/>
      <c r="B624" s="316"/>
      <c r="C624" s="317" t="s">
        <v>557</v>
      </c>
      <c r="D624" s="290" t="s">
        <v>558</v>
      </c>
      <c r="E624" s="22">
        <f t="shared" si="202"/>
        <v>0</v>
      </c>
      <c r="F624" s="155"/>
      <c r="G624" s="155">
        <f>G1495</f>
        <v>0</v>
      </c>
      <c r="H624" s="155">
        <f t="shared" ref="H624:M624" si="220">H1495</f>
        <v>0</v>
      </c>
      <c r="I624" s="155">
        <f t="shared" si="220"/>
        <v>0</v>
      </c>
      <c r="J624" s="155">
        <f t="shared" si="220"/>
        <v>0</v>
      </c>
      <c r="K624" s="155">
        <f t="shared" si="220"/>
        <v>0</v>
      </c>
      <c r="L624" s="155">
        <f t="shared" si="220"/>
        <v>0</v>
      </c>
      <c r="M624" s="155">
        <f t="shared" si="220"/>
        <v>0</v>
      </c>
      <c r="N624" s="23"/>
      <c r="O624" s="23"/>
    </row>
    <row r="625" spans="1:15" ht="31.35">
      <c r="A625" s="285"/>
      <c r="B625" s="316"/>
      <c r="C625" s="318" t="s">
        <v>559</v>
      </c>
      <c r="D625" s="319" t="s">
        <v>560</v>
      </c>
      <c r="E625" s="22">
        <f t="shared" si="202"/>
        <v>0</v>
      </c>
      <c r="F625" s="155"/>
      <c r="G625" s="155">
        <f>G1899</f>
        <v>0</v>
      </c>
      <c r="H625" s="155">
        <f t="shared" ref="H625:M625" si="221">H1899</f>
        <v>0</v>
      </c>
      <c r="I625" s="155">
        <f t="shared" si="221"/>
        <v>0</v>
      </c>
      <c r="J625" s="155">
        <f t="shared" si="221"/>
        <v>0</v>
      </c>
      <c r="K625" s="155">
        <f t="shared" si="221"/>
        <v>0</v>
      </c>
      <c r="L625" s="155">
        <f t="shared" si="221"/>
        <v>0</v>
      </c>
      <c r="M625" s="155">
        <f t="shared" si="221"/>
        <v>0</v>
      </c>
      <c r="N625" s="23"/>
      <c r="O625" s="23"/>
    </row>
    <row r="626" spans="1:15">
      <c r="A626" s="285"/>
      <c r="B626" s="316"/>
      <c r="C626" s="298" t="s">
        <v>561</v>
      </c>
      <c r="D626" s="290" t="s">
        <v>562</v>
      </c>
      <c r="E626" s="100">
        <f t="shared" si="202"/>
        <v>0</v>
      </c>
      <c r="F626" s="284">
        <f t="shared" ref="F626:M626" si="222">F627+F630</f>
        <v>0</v>
      </c>
      <c r="G626" s="284">
        <f t="shared" si="222"/>
        <v>0</v>
      </c>
      <c r="H626" s="284">
        <f t="shared" si="222"/>
        <v>0</v>
      </c>
      <c r="I626" s="284">
        <f t="shared" si="222"/>
        <v>0</v>
      </c>
      <c r="J626" s="284">
        <f t="shared" si="222"/>
        <v>0</v>
      </c>
      <c r="K626" s="284">
        <f t="shared" si="222"/>
        <v>0</v>
      </c>
      <c r="L626" s="284">
        <f t="shared" si="222"/>
        <v>0</v>
      </c>
      <c r="M626" s="284">
        <f t="shared" si="222"/>
        <v>0</v>
      </c>
      <c r="N626" s="23"/>
      <c r="O626" s="23"/>
    </row>
    <row r="627" spans="1:15">
      <c r="A627" s="285"/>
      <c r="B627" s="316" t="s">
        <v>563</v>
      </c>
      <c r="C627" s="296" t="s">
        <v>564</v>
      </c>
      <c r="D627" s="290" t="s">
        <v>565</v>
      </c>
      <c r="E627" s="22">
        <f t="shared" si="202"/>
        <v>0</v>
      </c>
      <c r="F627" s="155">
        <f>F628</f>
        <v>0</v>
      </c>
      <c r="G627" s="155">
        <f>G628+G629</f>
        <v>0</v>
      </c>
      <c r="H627" s="155">
        <f t="shared" ref="H627:M627" si="223">H628+H629</f>
        <v>0</v>
      </c>
      <c r="I627" s="155">
        <f t="shared" si="223"/>
        <v>0</v>
      </c>
      <c r="J627" s="155">
        <f t="shared" si="223"/>
        <v>0</v>
      </c>
      <c r="K627" s="155">
        <f t="shared" si="223"/>
        <v>0</v>
      </c>
      <c r="L627" s="155">
        <f t="shared" si="223"/>
        <v>0</v>
      </c>
      <c r="M627" s="155">
        <f t="shared" si="223"/>
        <v>0</v>
      </c>
      <c r="N627" s="23"/>
      <c r="O627" s="23"/>
    </row>
    <row r="628" spans="1:15">
      <c r="A628" s="285"/>
      <c r="B628" s="316"/>
      <c r="C628" s="298" t="s">
        <v>566</v>
      </c>
      <c r="D628" s="290" t="s">
        <v>567</v>
      </c>
      <c r="E628" s="22">
        <f t="shared" si="202"/>
        <v>0</v>
      </c>
      <c r="F628" s="155"/>
      <c r="G628" s="155">
        <f t="shared" ref="G628:M628" si="224">G758+G1761+G1902+G2157+G2218</f>
        <v>0</v>
      </c>
      <c r="H628" s="155">
        <f t="shared" si="224"/>
        <v>0</v>
      </c>
      <c r="I628" s="155">
        <f t="shared" si="224"/>
        <v>0</v>
      </c>
      <c r="J628" s="155">
        <f t="shared" si="224"/>
        <v>0</v>
      </c>
      <c r="K628" s="155">
        <f t="shared" si="224"/>
        <v>0</v>
      </c>
      <c r="L628" s="155">
        <f t="shared" si="224"/>
        <v>0</v>
      </c>
      <c r="M628" s="155">
        <f t="shared" si="224"/>
        <v>0</v>
      </c>
      <c r="N628" s="23"/>
      <c r="O628" s="23"/>
    </row>
    <row r="629" spans="1:15" ht="31.35">
      <c r="A629" s="285"/>
      <c r="B629" s="316"/>
      <c r="C629" s="320" t="s">
        <v>568</v>
      </c>
      <c r="D629" s="321" t="s">
        <v>569</v>
      </c>
      <c r="E629" s="22">
        <f t="shared" si="202"/>
        <v>0</v>
      </c>
      <c r="F629" s="155"/>
      <c r="G629" s="155">
        <f>G1903</f>
        <v>0</v>
      </c>
      <c r="H629" s="155">
        <f t="shared" ref="H629:M629" si="225">H1903</f>
        <v>0</v>
      </c>
      <c r="I629" s="155">
        <f t="shared" si="225"/>
        <v>0</v>
      </c>
      <c r="J629" s="155">
        <f t="shared" si="225"/>
        <v>0</v>
      </c>
      <c r="K629" s="155">
        <f t="shared" si="225"/>
        <v>0</v>
      </c>
      <c r="L629" s="155">
        <f t="shared" si="225"/>
        <v>0</v>
      </c>
      <c r="M629" s="155">
        <f t="shared" si="225"/>
        <v>0</v>
      </c>
      <c r="N629" s="23"/>
      <c r="O629" s="23"/>
    </row>
    <row r="630" spans="1:15">
      <c r="A630" s="285"/>
      <c r="B630" s="322" t="s">
        <v>570</v>
      </c>
      <c r="C630" s="323"/>
      <c r="D630" s="324" t="s">
        <v>571</v>
      </c>
      <c r="E630" s="22">
        <f t="shared" si="202"/>
        <v>0</v>
      </c>
      <c r="F630" s="155">
        <f t="shared" ref="F630:M630" si="226">F631+F632</f>
        <v>0</v>
      </c>
      <c r="G630" s="155">
        <f t="shared" si="226"/>
        <v>0</v>
      </c>
      <c r="H630" s="155">
        <f t="shared" si="226"/>
        <v>0</v>
      </c>
      <c r="I630" s="155">
        <f t="shared" si="226"/>
        <v>0</v>
      </c>
      <c r="J630" s="155">
        <f t="shared" si="226"/>
        <v>0</v>
      </c>
      <c r="K630" s="155">
        <f t="shared" si="226"/>
        <v>0</v>
      </c>
      <c r="L630" s="155">
        <f t="shared" si="226"/>
        <v>0</v>
      </c>
      <c r="M630" s="155">
        <f t="shared" si="226"/>
        <v>0</v>
      </c>
      <c r="N630" s="23"/>
      <c r="O630" s="23"/>
    </row>
    <row r="631" spans="1:15">
      <c r="A631" s="285"/>
      <c r="B631" s="322"/>
      <c r="C631" s="323" t="s">
        <v>572</v>
      </c>
      <c r="D631" s="324" t="s">
        <v>573</v>
      </c>
      <c r="E631" s="22">
        <f t="shared" si="202"/>
        <v>0</v>
      </c>
      <c r="F631" s="284"/>
      <c r="G631" s="284"/>
      <c r="H631" s="284"/>
      <c r="I631" s="284"/>
      <c r="J631" s="297"/>
      <c r="K631" s="284"/>
      <c r="L631" s="284"/>
      <c r="M631" s="297"/>
      <c r="N631" s="23"/>
      <c r="O631" s="23"/>
    </row>
    <row r="632" spans="1:15">
      <c r="A632" s="285"/>
      <c r="B632" s="325"/>
      <c r="C632" s="326" t="s">
        <v>574</v>
      </c>
      <c r="D632" s="327" t="s">
        <v>575</v>
      </c>
      <c r="E632" s="22">
        <f t="shared" si="202"/>
        <v>0</v>
      </c>
      <c r="F632" s="284"/>
      <c r="G632" s="284"/>
      <c r="H632" s="284"/>
      <c r="I632" s="284"/>
      <c r="J632" s="297"/>
      <c r="K632" s="284"/>
      <c r="L632" s="284"/>
      <c r="M632" s="297"/>
      <c r="N632" s="23"/>
      <c r="O632" s="23"/>
    </row>
    <row r="633" spans="1:15">
      <c r="A633" s="285"/>
      <c r="B633" s="328" t="s">
        <v>576</v>
      </c>
      <c r="C633" s="293"/>
      <c r="D633" s="307" t="s">
        <v>577</v>
      </c>
      <c r="E633" s="100">
        <f t="shared" si="202"/>
        <v>34375.97</v>
      </c>
      <c r="F633" s="284">
        <f t="shared" ref="F633:M633" si="227">F634</f>
        <v>0</v>
      </c>
      <c r="G633" s="284">
        <f t="shared" si="227"/>
        <v>12020</v>
      </c>
      <c r="H633" s="284">
        <f t="shared" si="227"/>
        <v>14336.8</v>
      </c>
      <c r="I633" s="284">
        <f t="shared" si="227"/>
        <v>4974.17</v>
      </c>
      <c r="J633" s="284">
        <f t="shared" si="227"/>
        <v>3045</v>
      </c>
      <c r="K633" s="284">
        <f t="shared" si="227"/>
        <v>50389</v>
      </c>
      <c r="L633" s="284">
        <f t="shared" si="227"/>
        <v>50689</v>
      </c>
      <c r="M633" s="284">
        <f t="shared" si="227"/>
        <v>50792</v>
      </c>
      <c r="N633" s="23"/>
      <c r="O633" s="23"/>
    </row>
    <row r="634" spans="1:15" ht="13.5" customHeight="1">
      <c r="A634" s="285"/>
      <c r="B634" s="329" t="s">
        <v>578</v>
      </c>
      <c r="C634" s="292"/>
      <c r="D634" s="290" t="s">
        <v>579</v>
      </c>
      <c r="E634" s="154">
        <f t="shared" si="202"/>
        <v>34375.97</v>
      </c>
      <c r="F634" s="155">
        <f t="shared" ref="F634:M634" si="228">F635+F636+F637+F638</f>
        <v>0</v>
      </c>
      <c r="G634" s="155">
        <f t="shared" si="228"/>
        <v>12020</v>
      </c>
      <c r="H634" s="155">
        <f>H635+H636+H637+H638</f>
        <v>14336.8</v>
      </c>
      <c r="I634" s="155">
        <f t="shared" si="228"/>
        <v>4974.17</v>
      </c>
      <c r="J634" s="155">
        <f t="shared" si="228"/>
        <v>3045</v>
      </c>
      <c r="K634" s="155">
        <f t="shared" si="228"/>
        <v>50389</v>
      </c>
      <c r="L634" s="155">
        <f t="shared" si="228"/>
        <v>50689</v>
      </c>
      <c r="M634" s="155">
        <f t="shared" si="228"/>
        <v>50792</v>
      </c>
      <c r="N634" s="23"/>
      <c r="O634" s="23"/>
    </row>
    <row r="635" spans="1:15">
      <c r="A635" s="285"/>
      <c r="B635" s="330"/>
      <c r="C635" s="292" t="s">
        <v>580</v>
      </c>
      <c r="D635" s="290" t="s">
        <v>581</v>
      </c>
      <c r="E635" s="154">
        <f t="shared" si="202"/>
        <v>5137.38</v>
      </c>
      <c r="F635" s="155">
        <f>F1909</f>
        <v>0</v>
      </c>
      <c r="G635" s="155">
        <f t="shared" ref="G635:M635" si="229">G1909+G1504+G764</f>
        <v>1380</v>
      </c>
      <c r="H635" s="155">
        <f t="shared" si="229"/>
        <v>1396.8</v>
      </c>
      <c r="I635" s="155">
        <f t="shared" si="229"/>
        <v>1098.58</v>
      </c>
      <c r="J635" s="155">
        <f t="shared" si="229"/>
        <v>1262</v>
      </c>
      <c r="K635" s="155">
        <f t="shared" si="229"/>
        <v>5343</v>
      </c>
      <c r="L635" s="155">
        <f t="shared" si="229"/>
        <v>5543</v>
      </c>
      <c r="M635" s="155">
        <f t="shared" si="229"/>
        <v>5646</v>
      </c>
      <c r="N635" s="23"/>
      <c r="O635" s="23"/>
    </row>
    <row r="636" spans="1:15">
      <c r="A636" s="285"/>
      <c r="B636" s="305"/>
      <c r="C636" s="331" t="s">
        <v>582</v>
      </c>
      <c r="D636" s="332" t="s">
        <v>583</v>
      </c>
      <c r="E636" s="154">
        <f t="shared" si="202"/>
        <v>29238.59</v>
      </c>
      <c r="F636" s="155">
        <f>F1910</f>
        <v>0</v>
      </c>
      <c r="G636" s="155">
        <f t="shared" ref="G636:M636" si="230">G1505+G1910</f>
        <v>10640</v>
      </c>
      <c r="H636" s="155">
        <f t="shared" si="230"/>
        <v>12940</v>
      </c>
      <c r="I636" s="155">
        <f t="shared" si="230"/>
        <v>3875.59</v>
      </c>
      <c r="J636" s="155">
        <f t="shared" si="230"/>
        <v>1783</v>
      </c>
      <c r="K636" s="155">
        <f t="shared" si="230"/>
        <v>45046</v>
      </c>
      <c r="L636" s="155">
        <f t="shared" si="230"/>
        <v>45146</v>
      </c>
      <c r="M636" s="155">
        <f t="shared" si="230"/>
        <v>45146</v>
      </c>
      <c r="N636" s="23"/>
      <c r="O636" s="23"/>
    </row>
    <row r="637" spans="1:15">
      <c r="A637" s="285"/>
      <c r="B637" s="333"/>
      <c r="C637" s="298" t="s">
        <v>584</v>
      </c>
      <c r="D637" s="332" t="s">
        <v>585</v>
      </c>
      <c r="E637" s="22">
        <f t="shared" si="202"/>
        <v>0</v>
      </c>
      <c r="F637" s="284"/>
      <c r="G637" s="284"/>
      <c r="H637" s="284"/>
      <c r="I637" s="284"/>
      <c r="J637" s="297"/>
      <c r="K637" s="284"/>
      <c r="L637" s="284"/>
      <c r="M637" s="297"/>
      <c r="N637" s="23"/>
      <c r="O637" s="23"/>
    </row>
    <row r="638" spans="1:15">
      <c r="A638" s="285"/>
      <c r="B638" s="293"/>
      <c r="C638" s="334" t="s">
        <v>586</v>
      </c>
      <c r="D638" s="290" t="s">
        <v>587</v>
      </c>
      <c r="E638" s="22">
        <f t="shared" si="202"/>
        <v>0</v>
      </c>
      <c r="F638" s="284">
        <f t="shared" ref="F638:M638" si="231">F767+F1507+F1912+F2056+F2598</f>
        <v>0</v>
      </c>
      <c r="G638" s="284">
        <f t="shared" si="231"/>
        <v>0</v>
      </c>
      <c r="H638" s="284">
        <f t="shared" si="231"/>
        <v>0</v>
      </c>
      <c r="I638" s="284">
        <f t="shared" si="231"/>
        <v>0</v>
      </c>
      <c r="J638" s="284">
        <f t="shared" si="231"/>
        <v>0</v>
      </c>
      <c r="K638" s="284">
        <f t="shared" si="231"/>
        <v>0</v>
      </c>
      <c r="L638" s="284">
        <f t="shared" si="231"/>
        <v>0</v>
      </c>
      <c r="M638" s="284">
        <f t="shared" si="231"/>
        <v>0</v>
      </c>
      <c r="N638" s="23"/>
      <c r="O638" s="23"/>
    </row>
    <row r="639" spans="1:15" hidden="1">
      <c r="A639" s="285"/>
      <c r="B639" s="291"/>
      <c r="C639" s="334"/>
      <c r="D639" s="290"/>
      <c r="E639" s="22">
        <f t="shared" si="202"/>
        <v>0</v>
      </c>
      <c r="F639" s="284"/>
      <c r="G639" s="284"/>
      <c r="H639" s="284"/>
      <c r="I639" s="284"/>
      <c r="J639" s="297"/>
      <c r="K639" s="284"/>
      <c r="L639" s="284"/>
      <c r="M639" s="297"/>
      <c r="N639" s="23"/>
      <c r="O639" s="23"/>
    </row>
    <row r="640" spans="1:15">
      <c r="A640" s="285"/>
      <c r="B640" s="288" t="s">
        <v>588</v>
      </c>
      <c r="C640" s="334"/>
      <c r="D640" s="335" t="s">
        <v>589</v>
      </c>
      <c r="E640" s="100">
        <f t="shared" si="202"/>
        <v>6115</v>
      </c>
      <c r="F640" s="284">
        <f>F641+F642+F643+F644+F645+F646+F648+F649+F650</f>
        <v>0</v>
      </c>
      <c r="G640" s="284">
        <f t="shared" ref="G640:M640" si="232">G641+G642+G643+G644+G645+G646+G648+G649+G650+G651+G647</f>
        <v>659</v>
      </c>
      <c r="H640" s="284">
        <f t="shared" si="232"/>
        <v>2044</v>
      </c>
      <c r="I640" s="284">
        <f t="shared" si="232"/>
        <v>2344</v>
      </c>
      <c r="J640" s="284">
        <f t="shared" si="232"/>
        <v>1068</v>
      </c>
      <c r="K640" s="284">
        <f t="shared" si="232"/>
        <v>5515</v>
      </c>
      <c r="L640" s="284">
        <f t="shared" si="232"/>
        <v>7015</v>
      </c>
      <c r="M640" s="284">
        <f t="shared" si="232"/>
        <v>7015</v>
      </c>
      <c r="N640" s="23"/>
      <c r="O640" s="23"/>
    </row>
    <row r="641" spans="1:15">
      <c r="A641" s="285"/>
      <c r="B641" s="336" t="s">
        <v>590</v>
      </c>
      <c r="C641" s="337"/>
      <c r="D641" s="332" t="s">
        <v>591</v>
      </c>
      <c r="E641" s="154">
        <f t="shared" si="202"/>
        <v>0</v>
      </c>
      <c r="F641" s="154">
        <v>0</v>
      </c>
      <c r="G641" s="154">
        <f t="shared" ref="G641:M641" si="233">G1510</f>
        <v>0</v>
      </c>
      <c r="H641" s="154">
        <f t="shared" si="233"/>
        <v>0</v>
      </c>
      <c r="I641" s="154">
        <f t="shared" si="233"/>
        <v>0</v>
      </c>
      <c r="J641" s="154">
        <f t="shared" si="233"/>
        <v>0</v>
      </c>
      <c r="K641" s="154">
        <f t="shared" si="233"/>
        <v>0</v>
      </c>
      <c r="L641" s="154">
        <f t="shared" si="233"/>
        <v>0</v>
      </c>
      <c r="M641" s="154">
        <f t="shared" si="233"/>
        <v>0</v>
      </c>
      <c r="N641" s="23"/>
      <c r="O641" s="23"/>
    </row>
    <row r="642" spans="1:15">
      <c r="A642" s="285"/>
      <c r="B642" s="336" t="s">
        <v>592</v>
      </c>
      <c r="C642" s="337"/>
      <c r="D642" s="338" t="s">
        <v>593</v>
      </c>
      <c r="E642" s="154">
        <f t="shared" si="202"/>
        <v>0</v>
      </c>
      <c r="F642" s="155">
        <f>F1385</f>
        <v>0</v>
      </c>
      <c r="G642" s="155">
        <f t="shared" ref="G642:M642" si="234">G1385+G2229</f>
        <v>0</v>
      </c>
      <c r="H642" s="155">
        <f t="shared" si="234"/>
        <v>0</v>
      </c>
      <c r="I642" s="155">
        <f t="shared" si="234"/>
        <v>0</v>
      </c>
      <c r="J642" s="155">
        <f t="shared" si="234"/>
        <v>0</v>
      </c>
      <c r="K642" s="155">
        <f t="shared" si="234"/>
        <v>0</v>
      </c>
      <c r="L642" s="155">
        <f t="shared" si="234"/>
        <v>0</v>
      </c>
      <c r="M642" s="155">
        <f t="shared" si="234"/>
        <v>0</v>
      </c>
      <c r="N642" s="23"/>
      <c r="O642" s="23"/>
    </row>
    <row r="643" spans="1:15">
      <c r="A643" s="285"/>
      <c r="B643" s="339" t="s">
        <v>594</v>
      </c>
      <c r="C643" s="340"/>
      <c r="D643" s="332" t="s">
        <v>595</v>
      </c>
      <c r="E643" s="154">
        <f t="shared" si="202"/>
        <v>815</v>
      </c>
      <c r="F643" s="155"/>
      <c r="G643" s="155">
        <f t="shared" ref="G643:M643" si="235">G772+G1775+G1917</f>
        <v>0</v>
      </c>
      <c r="H643" s="155">
        <f t="shared" si="235"/>
        <v>300</v>
      </c>
      <c r="I643" s="155">
        <f t="shared" si="235"/>
        <v>300</v>
      </c>
      <c r="J643" s="155">
        <f t="shared" si="235"/>
        <v>215</v>
      </c>
      <c r="K643" s="155">
        <f t="shared" si="235"/>
        <v>700</v>
      </c>
      <c r="L643" s="155">
        <f t="shared" si="235"/>
        <v>700</v>
      </c>
      <c r="M643" s="155">
        <f t="shared" si="235"/>
        <v>700</v>
      </c>
      <c r="N643" s="23"/>
      <c r="O643" s="23"/>
    </row>
    <row r="644" spans="1:15">
      <c r="A644" s="285"/>
      <c r="B644" s="341" t="s">
        <v>596</v>
      </c>
      <c r="C644" s="342"/>
      <c r="D644" s="332" t="s">
        <v>597</v>
      </c>
      <c r="E644" s="154">
        <f>G644+H644+I644+J644</f>
        <v>1785</v>
      </c>
      <c r="F644" s="155">
        <f t="shared" ref="F644:M645" si="236">F1776</f>
        <v>0</v>
      </c>
      <c r="G644" s="155">
        <f t="shared" si="236"/>
        <v>0</v>
      </c>
      <c r="H644" s="155">
        <f t="shared" si="236"/>
        <v>500</v>
      </c>
      <c r="I644" s="155">
        <f t="shared" si="236"/>
        <v>1000</v>
      </c>
      <c r="J644" s="155">
        <f t="shared" si="236"/>
        <v>285</v>
      </c>
      <c r="K644" s="155">
        <f t="shared" si="236"/>
        <v>1000</v>
      </c>
      <c r="L644" s="155">
        <f t="shared" si="236"/>
        <v>2500</v>
      </c>
      <c r="M644" s="155">
        <f t="shared" si="236"/>
        <v>2500</v>
      </c>
      <c r="N644" s="23"/>
      <c r="O644" s="23"/>
    </row>
    <row r="645" spans="1:15">
      <c r="A645" s="285"/>
      <c r="B645" s="343" t="s">
        <v>598</v>
      </c>
      <c r="C645" s="342"/>
      <c r="D645" s="332" t="s">
        <v>599</v>
      </c>
      <c r="E645" s="154">
        <f t="shared" si="202"/>
        <v>2180</v>
      </c>
      <c r="F645" s="155">
        <f t="shared" si="236"/>
        <v>0</v>
      </c>
      <c r="G645" s="155">
        <f t="shared" si="236"/>
        <v>600</v>
      </c>
      <c r="H645" s="155">
        <f t="shared" si="236"/>
        <v>585</v>
      </c>
      <c r="I645" s="155">
        <f t="shared" si="236"/>
        <v>585</v>
      </c>
      <c r="J645" s="155">
        <f t="shared" si="236"/>
        <v>410</v>
      </c>
      <c r="K645" s="155">
        <f t="shared" si="236"/>
        <v>2180</v>
      </c>
      <c r="L645" s="155">
        <f t="shared" si="236"/>
        <v>2180</v>
      </c>
      <c r="M645" s="155">
        <f t="shared" si="236"/>
        <v>2180</v>
      </c>
      <c r="N645" s="23"/>
      <c r="O645" s="23"/>
    </row>
    <row r="646" spans="1:15">
      <c r="A646" s="285"/>
      <c r="B646" s="344" t="s">
        <v>600</v>
      </c>
      <c r="C646" s="345"/>
      <c r="D646" s="332" t="s">
        <v>601</v>
      </c>
      <c r="E646" s="154">
        <f t="shared" si="202"/>
        <v>0</v>
      </c>
      <c r="F646" s="155"/>
      <c r="G646" s="155">
        <f t="shared" ref="G646:M646" si="237">G2606+G1515+G775</f>
        <v>0</v>
      </c>
      <c r="H646" s="155">
        <f t="shared" si="237"/>
        <v>0</v>
      </c>
      <c r="I646" s="155">
        <f t="shared" si="237"/>
        <v>0</v>
      </c>
      <c r="J646" s="155">
        <f t="shared" si="237"/>
        <v>0</v>
      </c>
      <c r="K646" s="155">
        <f t="shared" si="237"/>
        <v>0</v>
      </c>
      <c r="L646" s="155">
        <f t="shared" si="237"/>
        <v>0</v>
      </c>
      <c r="M646" s="155">
        <f t="shared" si="237"/>
        <v>0</v>
      </c>
      <c r="N646" s="23"/>
      <c r="O646" s="23"/>
    </row>
    <row r="647" spans="1:15" ht="30" customHeight="1">
      <c r="A647" s="285"/>
      <c r="B647" s="1294" t="s">
        <v>602</v>
      </c>
      <c r="C647" s="1295"/>
      <c r="D647" s="332" t="s">
        <v>603</v>
      </c>
      <c r="E647" s="154">
        <f t="shared" si="202"/>
        <v>1100</v>
      </c>
      <c r="F647" s="155"/>
      <c r="G647" s="155">
        <f>G1779</f>
        <v>0</v>
      </c>
      <c r="H647" s="155">
        <f t="shared" ref="H647:M647" si="238">H1779</f>
        <v>600</v>
      </c>
      <c r="I647" s="155">
        <f t="shared" si="238"/>
        <v>400</v>
      </c>
      <c r="J647" s="155">
        <f t="shared" si="238"/>
        <v>100</v>
      </c>
      <c r="K647" s="155">
        <f t="shared" si="238"/>
        <v>1500</v>
      </c>
      <c r="L647" s="155">
        <f t="shared" si="238"/>
        <v>1500</v>
      </c>
      <c r="M647" s="155">
        <f t="shared" si="238"/>
        <v>1500</v>
      </c>
      <c r="N647" s="23"/>
      <c r="O647" s="23"/>
    </row>
    <row r="648" spans="1:15">
      <c r="A648" s="285"/>
      <c r="B648" s="344" t="s">
        <v>604</v>
      </c>
      <c r="C648" s="345"/>
      <c r="D648" s="332" t="s">
        <v>605</v>
      </c>
      <c r="E648" s="154">
        <f t="shared" si="202"/>
        <v>0</v>
      </c>
      <c r="F648" s="155"/>
      <c r="G648" s="155"/>
      <c r="H648" s="155"/>
      <c r="I648" s="155"/>
      <c r="J648" s="315"/>
      <c r="K648" s="155"/>
      <c r="L648" s="155"/>
      <c r="M648" s="315"/>
      <c r="N648" s="23"/>
      <c r="O648" s="23"/>
    </row>
    <row r="649" spans="1:15">
      <c r="A649" s="285"/>
      <c r="B649" s="343" t="s">
        <v>606</v>
      </c>
      <c r="C649" s="342"/>
      <c r="D649" s="332" t="s">
        <v>607</v>
      </c>
      <c r="E649" s="154">
        <f t="shared" si="202"/>
        <v>0</v>
      </c>
      <c r="F649" s="155"/>
      <c r="G649" s="155"/>
      <c r="H649" s="155"/>
      <c r="I649" s="155"/>
      <c r="J649" s="315"/>
      <c r="K649" s="155"/>
      <c r="L649" s="155"/>
      <c r="M649" s="315"/>
      <c r="N649" s="23"/>
      <c r="O649" s="23"/>
    </row>
    <row r="650" spans="1:15">
      <c r="A650" s="285"/>
      <c r="B650" s="343" t="s">
        <v>608</v>
      </c>
      <c r="C650" s="342"/>
      <c r="D650" s="332" t="s">
        <v>609</v>
      </c>
      <c r="E650" s="154">
        <f t="shared" si="202"/>
        <v>0</v>
      </c>
      <c r="F650" s="155"/>
      <c r="G650" s="155"/>
      <c r="H650" s="155"/>
      <c r="I650" s="155"/>
      <c r="J650" s="315"/>
      <c r="K650" s="155"/>
      <c r="L650" s="155"/>
      <c r="M650" s="315"/>
      <c r="N650" s="23"/>
      <c r="O650" s="23"/>
    </row>
    <row r="651" spans="1:15">
      <c r="A651" s="285"/>
      <c r="B651" s="346" t="s">
        <v>610</v>
      </c>
      <c r="C651" s="347"/>
      <c r="D651" s="332" t="s">
        <v>611</v>
      </c>
      <c r="E651" s="154">
        <f t="shared" si="202"/>
        <v>235</v>
      </c>
      <c r="F651" s="155"/>
      <c r="G651" s="155">
        <f t="shared" ref="G651:M651" si="239">G780+G1924+G1783</f>
        <v>59</v>
      </c>
      <c r="H651" s="155">
        <f t="shared" si="239"/>
        <v>59</v>
      </c>
      <c r="I651" s="155">
        <f t="shared" si="239"/>
        <v>59</v>
      </c>
      <c r="J651" s="155">
        <f t="shared" si="239"/>
        <v>58</v>
      </c>
      <c r="K651" s="155">
        <f t="shared" si="239"/>
        <v>135</v>
      </c>
      <c r="L651" s="155">
        <f t="shared" si="239"/>
        <v>135</v>
      </c>
      <c r="M651" s="155">
        <f t="shared" si="239"/>
        <v>135</v>
      </c>
      <c r="N651" s="23"/>
      <c r="O651" s="23"/>
    </row>
    <row r="652" spans="1:15">
      <c r="A652" s="285"/>
      <c r="B652" s="294" t="s">
        <v>612</v>
      </c>
      <c r="C652" s="348"/>
      <c r="D652" s="307" t="s">
        <v>613</v>
      </c>
      <c r="E652" s="100">
        <f t="shared" si="202"/>
        <v>11466</v>
      </c>
      <c r="F652" s="284">
        <f t="shared" ref="F652:M652" si="240">F910</f>
        <v>0</v>
      </c>
      <c r="G652" s="284">
        <f t="shared" si="240"/>
        <v>3000</v>
      </c>
      <c r="H652" s="284">
        <f t="shared" si="240"/>
        <v>2900</v>
      </c>
      <c r="I652" s="284">
        <f t="shared" si="240"/>
        <v>3100</v>
      </c>
      <c r="J652" s="284">
        <f t="shared" si="240"/>
        <v>2466</v>
      </c>
      <c r="K652" s="284">
        <f t="shared" si="240"/>
        <v>17025</v>
      </c>
      <c r="L652" s="284">
        <f t="shared" si="240"/>
        <v>18667</v>
      </c>
      <c r="M652" s="284">
        <f t="shared" si="240"/>
        <v>20513</v>
      </c>
      <c r="N652" s="23"/>
      <c r="O652" s="23"/>
    </row>
    <row r="653" spans="1:15">
      <c r="A653" s="285"/>
      <c r="B653" s="316" t="s">
        <v>614</v>
      </c>
      <c r="C653" s="348"/>
      <c r="D653" s="307" t="s">
        <v>615</v>
      </c>
      <c r="E653" s="22">
        <f t="shared" si="202"/>
        <v>0</v>
      </c>
      <c r="F653" s="155">
        <f t="shared" ref="F653:M653" si="241">F654+F655</f>
        <v>0</v>
      </c>
      <c r="G653" s="155">
        <f t="shared" si="241"/>
        <v>0</v>
      </c>
      <c r="H653" s="155">
        <f t="shared" si="241"/>
        <v>0</v>
      </c>
      <c r="I653" s="155">
        <f t="shared" si="241"/>
        <v>0</v>
      </c>
      <c r="J653" s="155">
        <f t="shared" si="241"/>
        <v>0</v>
      </c>
      <c r="K653" s="155">
        <f t="shared" si="241"/>
        <v>0</v>
      </c>
      <c r="L653" s="155">
        <f t="shared" si="241"/>
        <v>0</v>
      </c>
      <c r="M653" s="155">
        <f t="shared" si="241"/>
        <v>0</v>
      </c>
      <c r="N653" s="23"/>
      <c r="O653" s="23"/>
    </row>
    <row r="654" spans="1:15">
      <c r="A654" s="285"/>
      <c r="B654" s="1296" t="s">
        <v>616</v>
      </c>
      <c r="C654" s="1297"/>
      <c r="D654" s="307" t="s">
        <v>617</v>
      </c>
      <c r="E654" s="22">
        <f t="shared" si="202"/>
        <v>0</v>
      </c>
      <c r="F654" s="284"/>
      <c r="G654" s="284"/>
      <c r="H654" s="284"/>
      <c r="I654" s="284"/>
      <c r="J654" s="297"/>
      <c r="K654" s="284"/>
      <c r="L654" s="284"/>
      <c r="M654" s="297"/>
      <c r="N654" s="23"/>
      <c r="O654" s="23"/>
    </row>
    <row r="655" spans="1:15">
      <c r="A655" s="285"/>
      <c r="B655" s="349" t="s">
        <v>618</v>
      </c>
      <c r="C655" s="350"/>
      <c r="D655" s="290" t="s">
        <v>619</v>
      </c>
      <c r="E655" s="22">
        <f t="shared" si="202"/>
        <v>0</v>
      </c>
      <c r="F655" s="284"/>
      <c r="G655" s="284"/>
      <c r="H655" s="284"/>
      <c r="I655" s="284"/>
      <c r="J655" s="297"/>
      <c r="K655" s="284"/>
      <c r="L655" s="284"/>
      <c r="M655" s="297"/>
      <c r="N655" s="23"/>
      <c r="O655" s="23"/>
    </row>
    <row r="656" spans="1:15" hidden="1">
      <c r="A656" s="285"/>
      <c r="B656" s="351"/>
      <c r="C656" s="352"/>
      <c r="D656" s="301"/>
      <c r="E656" s="22">
        <f t="shared" si="202"/>
        <v>0</v>
      </c>
      <c r="F656" s="284"/>
      <c r="G656" s="284"/>
      <c r="H656" s="284"/>
      <c r="I656" s="284"/>
      <c r="J656" s="297"/>
      <c r="K656" s="284"/>
      <c r="L656" s="284"/>
      <c r="M656" s="297"/>
      <c r="N656" s="23"/>
      <c r="O656" s="23"/>
    </row>
    <row r="657" spans="1:15">
      <c r="A657" s="285"/>
      <c r="B657" s="353" t="s">
        <v>620</v>
      </c>
      <c r="C657" s="354"/>
      <c r="D657" s="307" t="s">
        <v>621</v>
      </c>
      <c r="E657" s="100">
        <f t="shared" si="202"/>
        <v>11466</v>
      </c>
      <c r="F657" s="284">
        <f t="shared" ref="F657:M657" si="242">F658+F659</f>
        <v>0</v>
      </c>
      <c r="G657" s="284">
        <f t="shared" si="242"/>
        <v>3000</v>
      </c>
      <c r="H657" s="284">
        <f t="shared" si="242"/>
        <v>2900</v>
      </c>
      <c r="I657" s="284">
        <f t="shared" si="242"/>
        <v>3100</v>
      </c>
      <c r="J657" s="284">
        <f t="shared" si="242"/>
        <v>2466</v>
      </c>
      <c r="K657" s="284">
        <f t="shared" si="242"/>
        <v>17025</v>
      </c>
      <c r="L657" s="284">
        <f t="shared" si="242"/>
        <v>18667</v>
      </c>
      <c r="M657" s="284">
        <f t="shared" si="242"/>
        <v>20513</v>
      </c>
      <c r="N657" s="23"/>
      <c r="O657" s="23"/>
    </row>
    <row r="658" spans="1:15">
      <c r="A658" s="285"/>
      <c r="B658" s="343" t="s">
        <v>622</v>
      </c>
      <c r="C658" s="342"/>
      <c r="D658" s="332" t="s">
        <v>623</v>
      </c>
      <c r="E658" s="154">
        <f t="shared" si="202"/>
        <v>0</v>
      </c>
      <c r="F658" s="155">
        <f t="shared" ref="F658:M659" si="243">F916</f>
        <v>0</v>
      </c>
      <c r="G658" s="155">
        <f t="shared" si="243"/>
        <v>0</v>
      </c>
      <c r="H658" s="155">
        <f t="shared" si="243"/>
        <v>0</v>
      </c>
      <c r="I658" s="155">
        <f t="shared" si="243"/>
        <v>0</v>
      </c>
      <c r="J658" s="155">
        <f t="shared" si="243"/>
        <v>0</v>
      </c>
      <c r="K658" s="155">
        <f t="shared" si="243"/>
        <v>0</v>
      </c>
      <c r="L658" s="155">
        <f t="shared" si="243"/>
        <v>0</v>
      </c>
      <c r="M658" s="155">
        <f t="shared" si="243"/>
        <v>0</v>
      </c>
      <c r="N658" s="23"/>
      <c r="O658" s="23"/>
    </row>
    <row r="659" spans="1:15">
      <c r="A659" s="285"/>
      <c r="B659" s="341" t="s">
        <v>624</v>
      </c>
      <c r="C659" s="355"/>
      <c r="D659" s="332" t="s">
        <v>625</v>
      </c>
      <c r="E659" s="154">
        <f t="shared" si="202"/>
        <v>11466</v>
      </c>
      <c r="F659" s="155">
        <f t="shared" si="243"/>
        <v>0</v>
      </c>
      <c r="G659" s="155">
        <f t="shared" si="243"/>
        <v>3000</v>
      </c>
      <c r="H659" s="155">
        <f t="shared" si="243"/>
        <v>2900</v>
      </c>
      <c r="I659" s="155">
        <f t="shared" si="243"/>
        <v>3100</v>
      </c>
      <c r="J659" s="155">
        <f t="shared" si="243"/>
        <v>2466</v>
      </c>
      <c r="K659" s="155">
        <f t="shared" si="243"/>
        <v>17025</v>
      </c>
      <c r="L659" s="155">
        <f t="shared" si="243"/>
        <v>18667</v>
      </c>
      <c r="M659" s="155">
        <f t="shared" si="243"/>
        <v>20513</v>
      </c>
      <c r="N659" s="23"/>
      <c r="O659" s="23"/>
    </row>
    <row r="660" spans="1:15">
      <c r="A660" s="285"/>
      <c r="B660" s="356" t="s">
        <v>626</v>
      </c>
      <c r="C660" s="331"/>
      <c r="D660" s="290" t="s">
        <v>627</v>
      </c>
      <c r="E660" s="100">
        <f t="shared" si="202"/>
        <v>-867.5</v>
      </c>
      <c r="F660" s="284">
        <f t="shared" ref="F660:M660" si="244">F661</f>
        <v>0</v>
      </c>
      <c r="G660" s="284">
        <f t="shared" si="244"/>
        <v>0</v>
      </c>
      <c r="H660" s="284">
        <f t="shared" si="244"/>
        <v>-531.17000000000007</v>
      </c>
      <c r="I660" s="284">
        <f t="shared" si="244"/>
        <v>-336.33</v>
      </c>
      <c r="J660" s="284">
        <f t="shared" si="244"/>
        <v>0</v>
      </c>
      <c r="K660" s="284">
        <f t="shared" si="244"/>
        <v>0</v>
      </c>
      <c r="L660" s="284">
        <f t="shared" si="244"/>
        <v>0</v>
      </c>
      <c r="M660" s="284">
        <f t="shared" si="244"/>
        <v>0</v>
      </c>
      <c r="N660" s="23"/>
      <c r="O660" s="23"/>
    </row>
    <row r="661" spans="1:15">
      <c r="A661" s="285"/>
      <c r="B661" s="357" t="s">
        <v>628</v>
      </c>
      <c r="C661" s="331"/>
      <c r="D661" s="290" t="s">
        <v>629</v>
      </c>
      <c r="E661" s="154">
        <f t="shared" si="202"/>
        <v>-867.5</v>
      </c>
      <c r="F661" s="155">
        <f>F790+F1528+F1934</f>
        <v>0</v>
      </c>
      <c r="G661" s="155">
        <f t="shared" ref="G661:M661" si="245">G790+G919+G1282+G1402+G1528+G1664+G1793+G1935+G2077+G2248+G2428+G2495+G2619+G2749</f>
        <v>0</v>
      </c>
      <c r="H661" s="155">
        <f t="shared" si="245"/>
        <v>-531.17000000000007</v>
      </c>
      <c r="I661" s="155">
        <f t="shared" si="245"/>
        <v>-336.33</v>
      </c>
      <c r="J661" s="155">
        <f t="shared" si="245"/>
        <v>0</v>
      </c>
      <c r="K661" s="155">
        <f t="shared" si="245"/>
        <v>0</v>
      </c>
      <c r="L661" s="155">
        <f t="shared" si="245"/>
        <v>0</v>
      </c>
      <c r="M661" s="155">
        <f t="shared" si="245"/>
        <v>0</v>
      </c>
      <c r="N661" s="23"/>
      <c r="O661" s="23"/>
    </row>
    <row r="662" spans="1:15">
      <c r="A662" s="1278" t="s">
        <v>630</v>
      </c>
      <c r="B662" s="1279"/>
      <c r="C662" s="1280"/>
      <c r="D662" s="358"/>
      <c r="E662" s="359">
        <f>G662+H662+I662+J662</f>
        <v>490904</v>
      </c>
      <c r="F662" s="360">
        <f>F664+F676+F689+F707+F722</f>
        <v>0</v>
      </c>
      <c r="G662" s="360">
        <f>G664+G676+G689+G707+G722+G702+G706</f>
        <v>190656</v>
      </c>
      <c r="H662" s="360">
        <f t="shared" ref="H662:M662" si="246">H664+H676+H689+H707+H722+H702+H706</f>
        <v>91286</v>
      </c>
      <c r="I662" s="360">
        <f t="shared" si="246"/>
        <v>107917</v>
      </c>
      <c r="J662" s="360">
        <f t="shared" si="246"/>
        <v>101045</v>
      </c>
      <c r="K662" s="360">
        <f t="shared" si="246"/>
        <v>272494</v>
      </c>
      <c r="L662" s="360">
        <f t="shared" si="246"/>
        <v>236194</v>
      </c>
      <c r="M662" s="360">
        <f t="shared" si="246"/>
        <v>80263</v>
      </c>
      <c r="N662" s="23"/>
      <c r="O662" s="23" t="s">
        <v>631</v>
      </c>
    </row>
    <row r="663" spans="1:15">
      <c r="A663" s="361"/>
      <c r="B663" s="273" t="s">
        <v>632</v>
      </c>
      <c r="C663" s="362"/>
      <c r="D663" s="114"/>
      <c r="E663" s="359">
        <f t="shared" si="202"/>
        <v>372342</v>
      </c>
      <c r="F663" s="284"/>
      <c r="G663" s="284">
        <f>G664+G676+G689+G702+G706</f>
        <v>139240</v>
      </c>
      <c r="H663" s="284">
        <f t="shared" ref="H663:M663" si="247">H664+H676+H689+H702+H706</f>
        <v>68134</v>
      </c>
      <c r="I663" s="284">
        <f t="shared" si="247"/>
        <v>76193</v>
      </c>
      <c r="J663" s="284">
        <f t="shared" si="247"/>
        <v>88775</v>
      </c>
      <c r="K663" s="284">
        <f t="shared" si="247"/>
        <v>196030</v>
      </c>
      <c r="L663" s="284">
        <f t="shared" si="247"/>
        <v>195593</v>
      </c>
      <c r="M663" s="284">
        <f t="shared" si="247"/>
        <v>80263</v>
      </c>
      <c r="N663" s="23"/>
      <c r="O663" s="23" t="s">
        <v>631</v>
      </c>
    </row>
    <row r="664" spans="1:15">
      <c r="A664" s="285"/>
      <c r="B664" s="363" t="s">
        <v>633</v>
      </c>
      <c r="C664" s="364"/>
      <c r="D664" s="301" t="s">
        <v>634</v>
      </c>
      <c r="E664" s="100">
        <f t="shared" si="202"/>
        <v>69273</v>
      </c>
      <c r="F664" s="284">
        <f t="shared" ref="F664:M664" si="248">F665</f>
        <v>0</v>
      </c>
      <c r="G664" s="284">
        <f t="shared" si="248"/>
        <v>55820</v>
      </c>
      <c r="H664" s="284">
        <f t="shared" si="248"/>
        <v>0</v>
      </c>
      <c r="I664" s="284">
        <f t="shared" si="248"/>
        <v>4671</v>
      </c>
      <c r="J664" s="284">
        <f t="shared" si="248"/>
        <v>8782</v>
      </c>
      <c r="K664" s="284">
        <f t="shared" si="248"/>
        <v>0</v>
      </c>
      <c r="L664" s="284">
        <f t="shared" si="248"/>
        <v>0</v>
      </c>
      <c r="M664" s="284">
        <f t="shared" si="248"/>
        <v>0</v>
      </c>
      <c r="N664" s="23"/>
      <c r="O664" s="23"/>
    </row>
    <row r="665" spans="1:15">
      <c r="A665" s="285"/>
      <c r="B665" s="305" t="s">
        <v>635</v>
      </c>
      <c r="C665" s="331"/>
      <c r="D665" s="307" t="s">
        <v>636</v>
      </c>
      <c r="E665" s="154">
        <f t="shared" si="202"/>
        <v>69273</v>
      </c>
      <c r="F665" s="155">
        <f>F666+F667+F668+F669+F670+F671+F672+F673</f>
        <v>0</v>
      </c>
      <c r="G665" s="155">
        <f>G666+G667+G668+G669+G670+G671+G672+G673+G674</f>
        <v>55820</v>
      </c>
      <c r="H665" s="155">
        <f t="shared" ref="H665:M665" si="249">H666+H667+H668+H669+H670+H671+H672+H673+H674</f>
        <v>0</v>
      </c>
      <c r="I665" s="155">
        <f>I666+I667+I668+I669+I670+I671+I672+I673+I674+I675</f>
        <v>4671</v>
      </c>
      <c r="J665" s="155">
        <f>J666+J667+J668+J669+J670+J671+J672+J673+J674+J675</f>
        <v>8782</v>
      </c>
      <c r="K665" s="155">
        <f t="shared" si="249"/>
        <v>0</v>
      </c>
      <c r="L665" s="155">
        <f t="shared" si="249"/>
        <v>0</v>
      </c>
      <c r="M665" s="155">
        <f t="shared" si="249"/>
        <v>0</v>
      </c>
      <c r="N665" s="23"/>
      <c r="O665" s="23"/>
    </row>
    <row r="666" spans="1:15" ht="14.25" customHeight="1">
      <c r="A666" s="285"/>
      <c r="B666" s="365"/>
      <c r="C666" s="366" t="s">
        <v>637</v>
      </c>
      <c r="D666" s="301" t="s">
        <v>638</v>
      </c>
      <c r="E666" s="22">
        <f t="shared" si="202"/>
        <v>10877</v>
      </c>
      <c r="F666" s="28">
        <f t="shared" ref="F666:M668" si="250">F1669</f>
        <v>0</v>
      </c>
      <c r="G666" s="28">
        <f t="shared" si="250"/>
        <v>9196</v>
      </c>
      <c r="H666" s="28">
        <f t="shared" si="250"/>
        <v>0</v>
      </c>
      <c r="I666" s="28">
        <f t="shared" si="250"/>
        <v>871</v>
      </c>
      <c r="J666" s="28">
        <f t="shared" si="250"/>
        <v>810</v>
      </c>
      <c r="K666" s="28">
        <f t="shared" si="250"/>
        <v>0</v>
      </c>
      <c r="L666" s="28">
        <f t="shared" si="250"/>
        <v>0</v>
      </c>
      <c r="M666" s="28">
        <f t="shared" si="250"/>
        <v>0</v>
      </c>
      <c r="N666" s="23"/>
      <c r="O666" s="23"/>
    </row>
    <row r="667" spans="1:15" ht="31.35">
      <c r="A667" s="285"/>
      <c r="B667" s="365"/>
      <c r="C667" s="367" t="s">
        <v>639</v>
      </c>
      <c r="D667" s="368" t="s">
        <v>640</v>
      </c>
      <c r="E667" s="22">
        <f t="shared" ref="E667:E738" si="251">G667+H667+I667+J667</f>
        <v>0</v>
      </c>
      <c r="F667" s="284"/>
      <c r="G667" s="155">
        <f t="shared" si="250"/>
        <v>0</v>
      </c>
      <c r="H667" s="155">
        <f t="shared" si="250"/>
        <v>0</v>
      </c>
      <c r="I667" s="155">
        <f t="shared" si="250"/>
        <v>0</v>
      </c>
      <c r="J667" s="155">
        <f t="shared" si="250"/>
        <v>0</v>
      </c>
      <c r="K667" s="155">
        <f t="shared" si="250"/>
        <v>0</v>
      </c>
      <c r="L667" s="155">
        <f t="shared" si="250"/>
        <v>0</v>
      </c>
      <c r="M667" s="155">
        <f t="shared" si="250"/>
        <v>0</v>
      </c>
      <c r="N667" s="23"/>
      <c r="O667" s="23"/>
    </row>
    <row r="668" spans="1:15" ht="21">
      <c r="A668" s="285"/>
      <c r="B668" s="365"/>
      <c r="C668" s="367" t="s">
        <v>641</v>
      </c>
      <c r="D668" s="368" t="s">
        <v>642</v>
      </c>
      <c r="E668" s="22">
        <f t="shared" si="251"/>
        <v>0</v>
      </c>
      <c r="F668" s="284"/>
      <c r="G668" s="155">
        <f t="shared" si="250"/>
        <v>0</v>
      </c>
      <c r="H668" s="155">
        <f t="shared" si="250"/>
        <v>0</v>
      </c>
      <c r="I668" s="155">
        <f t="shared" si="250"/>
        <v>0</v>
      </c>
      <c r="J668" s="155">
        <f t="shared" si="250"/>
        <v>0</v>
      </c>
      <c r="K668" s="155">
        <f t="shared" si="250"/>
        <v>0</v>
      </c>
      <c r="L668" s="155">
        <f t="shared" si="250"/>
        <v>0</v>
      </c>
      <c r="M668" s="155">
        <f t="shared" si="250"/>
        <v>0</v>
      </c>
      <c r="N668" s="23"/>
      <c r="O668" s="23"/>
    </row>
    <row r="669" spans="1:15" ht="20.65">
      <c r="A669" s="285"/>
      <c r="B669" s="365"/>
      <c r="C669" s="366" t="s">
        <v>643</v>
      </c>
      <c r="D669" s="301" t="s">
        <v>644</v>
      </c>
      <c r="E669" s="22">
        <f t="shared" si="251"/>
        <v>0</v>
      </c>
      <c r="F669" s="284"/>
      <c r="G669" s="155"/>
      <c r="H669" s="155"/>
      <c r="I669" s="155"/>
      <c r="J669" s="315"/>
      <c r="K669" s="155"/>
      <c r="L669" s="155"/>
      <c r="M669" s="315"/>
      <c r="N669" s="23"/>
      <c r="O669" s="23"/>
    </row>
    <row r="670" spans="1:15" ht="31.35">
      <c r="A670" s="285"/>
      <c r="B670" s="330"/>
      <c r="C670" s="369" t="s">
        <v>645</v>
      </c>
      <c r="D670" s="370" t="s">
        <v>646</v>
      </c>
      <c r="E670" s="22">
        <f t="shared" si="251"/>
        <v>0</v>
      </c>
      <c r="F670" s="284"/>
      <c r="G670" s="155"/>
      <c r="H670" s="155"/>
      <c r="I670" s="155"/>
      <c r="J670" s="315"/>
      <c r="K670" s="155"/>
      <c r="L670" s="155"/>
      <c r="M670" s="315"/>
      <c r="N670" s="23"/>
      <c r="O670" s="23"/>
    </row>
    <row r="671" spans="1:15" ht="20.65">
      <c r="A671" s="285"/>
      <c r="B671" s="371"/>
      <c r="C671" s="372" t="s">
        <v>647</v>
      </c>
      <c r="D671" s="372" t="s">
        <v>648</v>
      </c>
      <c r="E671" s="22">
        <f t="shared" si="251"/>
        <v>0</v>
      </c>
      <c r="F671" s="284"/>
      <c r="G671" s="155"/>
      <c r="H671" s="155"/>
      <c r="I671" s="155"/>
      <c r="J671" s="315"/>
      <c r="K671" s="155"/>
      <c r="L671" s="155"/>
      <c r="M671" s="315"/>
      <c r="N671" s="23"/>
      <c r="O671" s="23"/>
    </row>
    <row r="672" spans="1:15" ht="20.65">
      <c r="A672" s="285"/>
      <c r="B672" s="373"/>
      <c r="C672" s="372" t="s">
        <v>649</v>
      </c>
      <c r="D672" s="372" t="s">
        <v>650</v>
      </c>
      <c r="E672" s="22">
        <f t="shared" si="251"/>
        <v>0</v>
      </c>
      <c r="F672" s="284"/>
      <c r="G672" s="155"/>
      <c r="H672" s="155"/>
      <c r="I672" s="155"/>
      <c r="J672" s="315"/>
      <c r="K672" s="155"/>
      <c r="L672" s="155"/>
      <c r="M672" s="315"/>
      <c r="N672" s="23"/>
      <c r="O672" s="23"/>
    </row>
    <row r="673" spans="1:15" ht="22.5" customHeight="1">
      <c r="A673" s="285"/>
      <c r="B673" s="374"/>
      <c r="C673" s="375" t="s">
        <v>651</v>
      </c>
      <c r="D673" s="290" t="s">
        <v>652</v>
      </c>
      <c r="E673" s="22">
        <f t="shared" si="251"/>
        <v>10272</v>
      </c>
      <c r="F673" s="284"/>
      <c r="G673" s="155">
        <f t="shared" ref="G673:M673" si="252">G1676</f>
        <v>0</v>
      </c>
      <c r="H673" s="155">
        <f t="shared" si="252"/>
        <v>0</v>
      </c>
      <c r="I673" s="155">
        <f t="shared" si="252"/>
        <v>3000</v>
      </c>
      <c r="J673" s="155">
        <f t="shared" si="252"/>
        <v>7272</v>
      </c>
      <c r="K673" s="155">
        <f t="shared" si="252"/>
        <v>0</v>
      </c>
      <c r="L673" s="155">
        <f t="shared" si="252"/>
        <v>0</v>
      </c>
      <c r="M673" s="155">
        <f t="shared" si="252"/>
        <v>0</v>
      </c>
      <c r="N673" s="23"/>
      <c r="O673" s="23"/>
    </row>
    <row r="674" spans="1:15">
      <c r="A674" s="285"/>
      <c r="B674" s="376"/>
      <c r="C674" s="375" t="s">
        <v>653</v>
      </c>
      <c r="D674" s="290" t="s">
        <v>654</v>
      </c>
      <c r="E674" s="22">
        <f t="shared" si="251"/>
        <v>48124</v>
      </c>
      <c r="F674" s="284"/>
      <c r="G674" s="284">
        <f t="shared" ref="G674:M674" si="253">G1805+G1947+G931</f>
        <v>46624</v>
      </c>
      <c r="H674" s="284">
        <f t="shared" si="253"/>
        <v>0</v>
      </c>
      <c r="I674" s="284">
        <f t="shared" si="253"/>
        <v>800</v>
      </c>
      <c r="J674" s="284">
        <f t="shared" si="253"/>
        <v>700</v>
      </c>
      <c r="K674" s="284">
        <f t="shared" si="253"/>
        <v>0</v>
      </c>
      <c r="L674" s="284">
        <f t="shared" si="253"/>
        <v>0</v>
      </c>
      <c r="M674" s="284">
        <f t="shared" si="253"/>
        <v>0</v>
      </c>
      <c r="N674" s="23"/>
      <c r="O674" s="23"/>
    </row>
    <row r="675" spans="1:15" ht="32.1">
      <c r="A675" s="285"/>
      <c r="B675" s="376"/>
      <c r="C675" s="377" t="s">
        <v>655</v>
      </c>
      <c r="D675" s="290" t="s">
        <v>656</v>
      </c>
      <c r="E675" s="22">
        <f t="shared" si="251"/>
        <v>0</v>
      </c>
      <c r="F675" s="284"/>
      <c r="G675" s="284"/>
      <c r="H675" s="284"/>
      <c r="I675" s="284">
        <f>I803</f>
        <v>0</v>
      </c>
      <c r="J675" s="284"/>
      <c r="K675" s="284"/>
      <c r="L675" s="284"/>
      <c r="M675" s="284"/>
      <c r="N675" s="23"/>
      <c r="O675" s="23"/>
    </row>
    <row r="676" spans="1:15">
      <c r="A676" s="285"/>
      <c r="B676" s="302" t="s">
        <v>657</v>
      </c>
      <c r="C676" s="378"/>
      <c r="D676" s="307" t="s">
        <v>658</v>
      </c>
      <c r="E676" s="22">
        <f t="shared" si="251"/>
        <v>917</v>
      </c>
      <c r="F676" s="155">
        <f t="shared" ref="F676:M676" si="254">F677</f>
        <v>0</v>
      </c>
      <c r="G676" s="155">
        <f t="shared" si="254"/>
        <v>917</v>
      </c>
      <c r="H676" s="155">
        <f t="shared" si="254"/>
        <v>0</v>
      </c>
      <c r="I676" s="155">
        <f t="shared" si="254"/>
        <v>0</v>
      </c>
      <c r="J676" s="155">
        <f t="shared" si="254"/>
        <v>0</v>
      </c>
      <c r="K676" s="155">
        <f t="shared" si="254"/>
        <v>0</v>
      </c>
      <c r="L676" s="155">
        <f t="shared" si="254"/>
        <v>0</v>
      </c>
      <c r="M676" s="155">
        <f t="shared" si="254"/>
        <v>0</v>
      </c>
      <c r="N676" s="23"/>
      <c r="O676" s="23"/>
    </row>
    <row r="677" spans="1:15">
      <c r="A677" s="285"/>
      <c r="B677" s="379" t="s">
        <v>659</v>
      </c>
      <c r="C677" s="331"/>
      <c r="D677" s="290" t="s">
        <v>565</v>
      </c>
      <c r="E677" s="22">
        <f t="shared" si="251"/>
        <v>917</v>
      </c>
      <c r="F677" s="155">
        <f t="shared" ref="F677:M677" si="255">F681+F682+F683+F684+F685+F686+F687</f>
        <v>0</v>
      </c>
      <c r="G677" s="155">
        <f t="shared" si="255"/>
        <v>917</v>
      </c>
      <c r="H677" s="155">
        <f t="shared" si="255"/>
        <v>0</v>
      </c>
      <c r="I677" s="155">
        <f t="shared" si="255"/>
        <v>0</v>
      </c>
      <c r="J677" s="155">
        <f t="shared" si="255"/>
        <v>0</v>
      </c>
      <c r="K677" s="155">
        <f t="shared" si="255"/>
        <v>0</v>
      </c>
      <c r="L677" s="155">
        <f t="shared" si="255"/>
        <v>0</v>
      </c>
      <c r="M677" s="155">
        <f t="shared" si="255"/>
        <v>0</v>
      </c>
      <c r="N677" s="23"/>
      <c r="O677" s="23"/>
    </row>
    <row r="678" spans="1:15">
      <c r="A678" s="285"/>
      <c r="B678" s="380"/>
      <c r="C678" s="381" t="s">
        <v>660</v>
      </c>
      <c r="D678" s="382" t="s">
        <v>661</v>
      </c>
      <c r="E678" s="22">
        <f t="shared" si="251"/>
        <v>0</v>
      </c>
      <c r="F678" s="284"/>
      <c r="G678" s="284"/>
      <c r="H678" s="284"/>
      <c r="I678" s="284"/>
      <c r="J678" s="297"/>
      <c r="K678" s="284"/>
      <c r="L678" s="284"/>
      <c r="M678" s="297"/>
      <c r="N678" s="23"/>
      <c r="O678" s="23"/>
    </row>
    <row r="679" spans="1:15">
      <c r="A679" s="285"/>
      <c r="B679" s="380"/>
      <c r="C679" s="381" t="s">
        <v>662</v>
      </c>
      <c r="D679" s="382" t="s">
        <v>663</v>
      </c>
      <c r="E679" s="22">
        <f t="shared" si="251"/>
        <v>0</v>
      </c>
      <c r="F679" s="284"/>
      <c r="G679" s="284"/>
      <c r="H679" s="284"/>
      <c r="I679" s="284">
        <f>I1816</f>
        <v>0</v>
      </c>
      <c r="J679" s="284">
        <f>J1816</f>
        <v>0</v>
      </c>
      <c r="K679" s="284"/>
      <c r="L679" s="284"/>
      <c r="M679" s="297"/>
      <c r="N679" s="23"/>
      <c r="O679" s="23"/>
    </row>
    <row r="680" spans="1:15">
      <c r="A680" s="285"/>
      <c r="B680" s="380"/>
      <c r="C680" s="381" t="s">
        <v>664</v>
      </c>
      <c r="D680" s="382" t="s">
        <v>665</v>
      </c>
      <c r="E680" s="22">
        <f t="shared" si="251"/>
        <v>0</v>
      </c>
      <c r="F680" s="284"/>
      <c r="G680" s="284"/>
      <c r="H680" s="284"/>
      <c r="I680" s="284"/>
      <c r="J680" s="297"/>
      <c r="K680" s="284"/>
      <c r="L680" s="284"/>
      <c r="M680" s="297"/>
      <c r="N680" s="23"/>
      <c r="O680" s="23"/>
    </row>
    <row r="681" spans="1:15">
      <c r="A681" s="285"/>
      <c r="B681" s="383"/>
      <c r="C681" s="331" t="s">
        <v>666</v>
      </c>
      <c r="D681" s="290" t="s">
        <v>667</v>
      </c>
      <c r="E681" s="22">
        <f t="shared" si="251"/>
        <v>0</v>
      </c>
      <c r="F681" s="284"/>
      <c r="G681" s="284"/>
      <c r="H681" s="284"/>
      <c r="I681" s="284"/>
      <c r="J681" s="297"/>
      <c r="K681" s="284"/>
      <c r="L681" s="284"/>
      <c r="M681" s="297"/>
      <c r="N681" s="23"/>
      <c r="O681" s="23"/>
    </row>
    <row r="682" spans="1:15">
      <c r="A682" s="285"/>
      <c r="B682" s="383"/>
      <c r="C682" s="331" t="s">
        <v>668</v>
      </c>
      <c r="D682" s="290" t="s">
        <v>669</v>
      </c>
      <c r="E682" s="22">
        <f t="shared" si="251"/>
        <v>0</v>
      </c>
      <c r="F682" s="284"/>
      <c r="G682" s="284"/>
      <c r="H682" s="284"/>
      <c r="I682" s="284"/>
      <c r="J682" s="297"/>
      <c r="K682" s="284"/>
      <c r="L682" s="284"/>
      <c r="M682" s="297"/>
      <c r="N682" s="23"/>
      <c r="O682" s="23"/>
    </row>
    <row r="683" spans="1:15">
      <c r="A683" s="285"/>
      <c r="B683" s="383"/>
      <c r="C683" s="331" t="s">
        <v>670</v>
      </c>
      <c r="D683" s="290" t="s">
        <v>671</v>
      </c>
      <c r="E683" s="22">
        <f t="shared" si="251"/>
        <v>917</v>
      </c>
      <c r="F683" s="155">
        <f>F2269</f>
        <v>0</v>
      </c>
      <c r="G683" s="155">
        <f t="shared" ref="G683:M683" si="256">G2269+G813</f>
        <v>917</v>
      </c>
      <c r="H683" s="155">
        <f t="shared" si="256"/>
        <v>0</v>
      </c>
      <c r="I683" s="155">
        <f t="shared" si="256"/>
        <v>0</v>
      </c>
      <c r="J683" s="155">
        <f t="shared" si="256"/>
        <v>0</v>
      </c>
      <c r="K683" s="155">
        <f t="shared" si="256"/>
        <v>0</v>
      </c>
      <c r="L683" s="155">
        <f t="shared" si="256"/>
        <v>0</v>
      </c>
      <c r="M683" s="155">
        <f t="shared" si="256"/>
        <v>0</v>
      </c>
      <c r="N683" s="23"/>
      <c r="O683" s="23"/>
    </row>
    <row r="684" spans="1:15">
      <c r="A684" s="285"/>
      <c r="B684" s="383"/>
      <c r="C684" s="331" t="s">
        <v>672</v>
      </c>
      <c r="D684" s="290" t="s">
        <v>673</v>
      </c>
      <c r="E684" s="22">
        <f t="shared" si="251"/>
        <v>0</v>
      </c>
      <c r="F684" s="155"/>
      <c r="G684" s="155"/>
      <c r="H684" s="155"/>
      <c r="I684" s="155"/>
      <c r="J684" s="315"/>
      <c r="K684" s="155"/>
      <c r="L684" s="155"/>
      <c r="M684" s="315"/>
      <c r="N684" s="23"/>
      <c r="O684" s="23"/>
    </row>
    <row r="685" spans="1:15">
      <c r="A685" s="285"/>
      <c r="B685" s="383"/>
      <c r="C685" s="331" t="s">
        <v>674</v>
      </c>
      <c r="D685" s="290" t="s">
        <v>567</v>
      </c>
      <c r="E685" s="22">
        <f t="shared" si="251"/>
        <v>0</v>
      </c>
      <c r="F685" s="155"/>
      <c r="G685" s="155"/>
      <c r="H685" s="155"/>
      <c r="I685" s="155"/>
      <c r="J685" s="155"/>
      <c r="K685" s="155"/>
      <c r="L685" s="155"/>
      <c r="M685" s="155"/>
      <c r="N685" s="23"/>
      <c r="O685" s="23"/>
    </row>
    <row r="686" spans="1:15">
      <c r="A686" s="285"/>
      <c r="B686" s="383"/>
      <c r="C686" s="331" t="s">
        <v>675</v>
      </c>
      <c r="D686" s="290" t="s">
        <v>676</v>
      </c>
      <c r="E686" s="22">
        <f t="shared" si="251"/>
        <v>0</v>
      </c>
      <c r="F686" s="284"/>
      <c r="G686" s="284"/>
      <c r="H686" s="284"/>
      <c r="I686" s="284"/>
      <c r="J686" s="297"/>
      <c r="K686" s="284"/>
      <c r="L686" s="284"/>
      <c r="M686" s="297"/>
      <c r="N686" s="23"/>
      <c r="O686" s="23"/>
    </row>
    <row r="687" spans="1:15" ht="12" customHeight="1">
      <c r="A687" s="285"/>
      <c r="B687" s="383"/>
      <c r="C687" s="331" t="s">
        <v>677</v>
      </c>
      <c r="D687" s="290" t="s">
        <v>678</v>
      </c>
      <c r="E687" s="22">
        <f t="shared" si="251"/>
        <v>0</v>
      </c>
      <c r="F687" s="284"/>
      <c r="G687" s="284">
        <f>G2774+G815</f>
        <v>0</v>
      </c>
      <c r="H687" s="284">
        <f>H2774+H815</f>
        <v>0</v>
      </c>
      <c r="I687" s="284">
        <f>I2774+I815</f>
        <v>0</v>
      </c>
      <c r="J687" s="284">
        <f>J2774+J815</f>
        <v>0</v>
      </c>
      <c r="K687" s="284">
        <f>K2774</f>
        <v>0</v>
      </c>
      <c r="L687" s="284">
        <f>L2774</f>
        <v>0</v>
      </c>
      <c r="M687" s="284">
        <f>M2774</f>
        <v>0</v>
      </c>
      <c r="N687" s="23"/>
      <c r="O687" s="23"/>
    </row>
    <row r="688" spans="1:15" hidden="1">
      <c r="A688" s="285"/>
      <c r="B688" s="305"/>
      <c r="C688" s="384"/>
      <c r="D688" s="290"/>
      <c r="E688" s="22">
        <f t="shared" si="251"/>
        <v>0</v>
      </c>
      <c r="F688" s="284"/>
      <c r="G688" s="284"/>
      <c r="H688" s="284"/>
      <c r="I688" s="284"/>
      <c r="J688" s="297"/>
      <c r="K688" s="284"/>
      <c r="L688" s="284"/>
      <c r="M688" s="297"/>
      <c r="N688" s="23"/>
      <c r="O688" s="23"/>
    </row>
    <row r="689" spans="1:15">
      <c r="A689" s="285"/>
      <c r="B689" s="302" t="s">
        <v>679</v>
      </c>
      <c r="C689" s="384"/>
      <c r="D689" s="290" t="s">
        <v>680</v>
      </c>
      <c r="E689" s="22">
        <f t="shared" si="251"/>
        <v>190842</v>
      </c>
      <c r="F689" s="284">
        <f>F690+F691+F692+F693+F694+F695+F696+F697+F698+F699+F700</f>
        <v>0</v>
      </c>
      <c r="G689" s="284">
        <f>G690+G691+G698+G699+G692+G693+G694+G695+G696+G697+G700+G701</f>
        <v>25925</v>
      </c>
      <c r="H689" s="284">
        <f t="shared" ref="H689:M689" si="257">H690+H691+H698+H699+H692+H693+H694+H695+H696+H697+H700+H701</f>
        <v>41322</v>
      </c>
      <c r="I689" s="284">
        <f t="shared" si="257"/>
        <v>57544</v>
      </c>
      <c r="J689" s="284">
        <f t="shared" si="257"/>
        <v>66051</v>
      </c>
      <c r="K689" s="284">
        <f t="shared" si="257"/>
        <v>195589</v>
      </c>
      <c r="L689" s="284">
        <f t="shared" si="257"/>
        <v>195440</v>
      </c>
      <c r="M689" s="284">
        <f t="shared" si="257"/>
        <v>80110</v>
      </c>
      <c r="N689" s="23"/>
      <c r="O689" s="23"/>
    </row>
    <row r="690" spans="1:15">
      <c r="A690" s="285"/>
      <c r="B690" s="357" t="s">
        <v>681</v>
      </c>
      <c r="C690" s="385"/>
      <c r="D690" s="332" t="s">
        <v>682</v>
      </c>
      <c r="E690" s="154">
        <f t="shared" si="251"/>
        <v>0</v>
      </c>
      <c r="F690" s="155">
        <f>F818+F2276+F2647</f>
        <v>0</v>
      </c>
      <c r="G690" s="155">
        <f t="shared" ref="G690:M690" si="258">G818+G1974+G2276+G2647+G2174+G1821+G2105+G2787+G1567</f>
        <v>0</v>
      </c>
      <c r="H690" s="155">
        <f t="shared" si="258"/>
        <v>0</v>
      </c>
      <c r="I690" s="155">
        <f t="shared" si="258"/>
        <v>0</v>
      </c>
      <c r="J690" s="155">
        <f t="shared" si="258"/>
        <v>0</v>
      </c>
      <c r="K690" s="155">
        <f t="shared" si="258"/>
        <v>0</v>
      </c>
      <c r="L690" s="155">
        <f t="shared" si="258"/>
        <v>0</v>
      </c>
      <c r="M690" s="155">
        <f t="shared" si="258"/>
        <v>0</v>
      </c>
      <c r="N690" s="23"/>
      <c r="O690" s="23"/>
    </row>
    <row r="691" spans="1:15">
      <c r="A691" s="285"/>
      <c r="B691" s="357" t="s">
        <v>683</v>
      </c>
      <c r="C691" s="386"/>
      <c r="D691" s="332" t="s">
        <v>684</v>
      </c>
      <c r="E691" s="154">
        <f t="shared" si="251"/>
        <v>0</v>
      </c>
      <c r="F691" s="155">
        <f>F819</f>
        <v>0</v>
      </c>
      <c r="G691" s="155">
        <f t="shared" ref="G691:M691" si="259">G819+G1975</f>
        <v>0</v>
      </c>
      <c r="H691" s="155">
        <f t="shared" si="259"/>
        <v>0</v>
      </c>
      <c r="I691" s="155">
        <f t="shared" si="259"/>
        <v>0</v>
      </c>
      <c r="J691" s="155">
        <f t="shared" si="259"/>
        <v>0</v>
      </c>
      <c r="K691" s="155">
        <f t="shared" si="259"/>
        <v>0</v>
      </c>
      <c r="L691" s="155">
        <f t="shared" si="259"/>
        <v>0</v>
      </c>
      <c r="M691" s="155">
        <f t="shared" si="259"/>
        <v>0</v>
      </c>
      <c r="N691" s="23"/>
      <c r="O691" s="23"/>
    </row>
    <row r="692" spans="1:15">
      <c r="A692" s="285"/>
      <c r="B692" s="357" t="s">
        <v>685</v>
      </c>
      <c r="C692" s="385"/>
      <c r="D692" s="332" t="s">
        <v>686</v>
      </c>
      <c r="E692" s="154">
        <f t="shared" si="251"/>
        <v>0</v>
      </c>
      <c r="F692" s="155"/>
      <c r="G692" s="155"/>
      <c r="H692" s="155"/>
      <c r="I692" s="155"/>
      <c r="J692" s="315"/>
      <c r="K692" s="155"/>
      <c r="L692" s="155"/>
      <c r="M692" s="315"/>
      <c r="N692" s="23"/>
      <c r="O692" s="23"/>
    </row>
    <row r="693" spans="1:15">
      <c r="A693" s="285"/>
      <c r="B693" s="357" t="s">
        <v>687</v>
      </c>
      <c r="C693" s="387"/>
      <c r="D693" s="332" t="s">
        <v>688</v>
      </c>
      <c r="E693" s="154">
        <f t="shared" si="251"/>
        <v>0</v>
      </c>
      <c r="F693" s="155"/>
      <c r="G693" s="155"/>
      <c r="H693" s="155"/>
      <c r="I693" s="155"/>
      <c r="J693" s="315"/>
      <c r="K693" s="155"/>
      <c r="L693" s="155"/>
      <c r="M693" s="315"/>
      <c r="N693" s="23"/>
      <c r="O693" s="23"/>
    </row>
    <row r="694" spans="1:15">
      <c r="A694" s="285"/>
      <c r="B694" s="388" t="s">
        <v>689</v>
      </c>
      <c r="C694" s="389"/>
      <c r="D694" s="332" t="s">
        <v>690</v>
      </c>
      <c r="E694" s="154">
        <f t="shared" si="251"/>
        <v>0</v>
      </c>
      <c r="F694" s="155"/>
      <c r="G694" s="155"/>
      <c r="H694" s="155"/>
      <c r="I694" s="155"/>
      <c r="J694" s="315"/>
      <c r="K694" s="155"/>
      <c r="L694" s="155"/>
      <c r="M694" s="315"/>
      <c r="N694" s="23"/>
      <c r="O694" s="23"/>
    </row>
    <row r="695" spans="1:15">
      <c r="A695" s="285"/>
      <c r="B695" s="390" t="s">
        <v>691</v>
      </c>
      <c r="C695" s="386"/>
      <c r="D695" s="332" t="s">
        <v>692</v>
      </c>
      <c r="E695" s="154">
        <f t="shared" si="251"/>
        <v>0</v>
      </c>
      <c r="F695" s="155"/>
      <c r="G695" s="155"/>
      <c r="H695" s="155"/>
      <c r="I695" s="155"/>
      <c r="J695" s="315"/>
      <c r="K695" s="155"/>
      <c r="L695" s="155"/>
      <c r="M695" s="315"/>
      <c r="N695" s="23"/>
      <c r="O695" s="23"/>
    </row>
    <row r="696" spans="1:15">
      <c r="A696" s="285"/>
      <c r="B696" s="388" t="s">
        <v>693</v>
      </c>
      <c r="C696" s="385"/>
      <c r="D696" s="332" t="s">
        <v>694</v>
      </c>
      <c r="E696" s="154">
        <f t="shared" si="251"/>
        <v>0</v>
      </c>
      <c r="F696" s="155"/>
      <c r="G696" s="155"/>
      <c r="H696" s="155"/>
      <c r="I696" s="155"/>
      <c r="J696" s="315"/>
      <c r="K696" s="155"/>
      <c r="L696" s="155"/>
      <c r="M696" s="315"/>
      <c r="N696" s="23"/>
      <c r="O696" s="23"/>
    </row>
    <row r="697" spans="1:15">
      <c r="A697" s="285"/>
      <c r="B697" s="388" t="s">
        <v>695</v>
      </c>
      <c r="C697" s="385"/>
      <c r="D697" s="332" t="s">
        <v>696</v>
      </c>
      <c r="E697" s="154">
        <f t="shared" si="251"/>
        <v>0</v>
      </c>
      <c r="F697" s="155">
        <f t="shared" ref="F697:M697" si="260">F825</f>
        <v>0</v>
      </c>
      <c r="G697" s="155">
        <f t="shared" si="260"/>
        <v>0</v>
      </c>
      <c r="H697" s="155">
        <f t="shared" si="260"/>
        <v>0</v>
      </c>
      <c r="I697" s="155">
        <f t="shared" si="260"/>
        <v>0</v>
      </c>
      <c r="J697" s="155">
        <f t="shared" si="260"/>
        <v>0</v>
      </c>
      <c r="K697" s="155">
        <f t="shared" si="260"/>
        <v>0</v>
      </c>
      <c r="L697" s="155">
        <f t="shared" si="260"/>
        <v>0</v>
      </c>
      <c r="M697" s="155">
        <f t="shared" si="260"/>
        <v>0</v>
      </c>
      <c r="N697" s="23"/>
      <c r="O697" s="23"/>
    </row>
    <row r="698" spans="1:15">
      <c r="A698" s="285"/>
      <c r="B698" s="357" t="s">
        <v>697</v>
      </c>
      <c r="C698" s="386"/>
      <c r="D698" s="332" t="s">
        <v>698</v>
      </c>
      <c r="E698" s="154">
        <f t="shared" si="251"/>
        <v>487</v>
      </c>
      <c r="F698" s="155"/>
      <c r="G698" s="155">
        <f t="shared" ref="G698:M698" si="261">G1829+G2113</f>
        <v>487</v>
      </c>
      <c r="H698" s="155">
        <f t="shared" si="261"/>
        <v>0</v>
      </c>
      <c r="I698" s="155">
        <f t="shared" si="261"/>
        <v>0</v>
      </c>
      <c r="J698" s="155">
        <f t="shared" si="261"/>
        <v>0</v>
      </c>
      <c r="K698" s="155">
        <f t="shared" si="261"/>
        <v>0</v>
      </c>
      <c r="L698" s="155">
        <f t="shared" si="261"/>
        <v>0</v>
      </c>
      <c r="M698" s="155">
        <f t="shared" si="261"/>
        <v>0</v>
      </c>
      <c r="N698" s="23"/>
      <c r="O698" s="23"/>
    </row>
    <row r="699" spans="1:15">
      <c r="A699" s="285"/>
      <c r="B699" s="388" t="s">
        <v>699</v>
      </c>
      <c r="C699" s="385"/>
      <c r="D699" s="332" t="s">
        <v>700</v>
      </c>
      <c r="E699" s="154">
        <f t="shared" si="251"/>
        <v>0</v>
      </c>
      <c r="F699" s="155"/>
      <c r="G699" s="155">
        <f>G1830</f>
        <v>0</v>
      </c>
      <c r="H699" s="155">
        <f>H1830</f>
        <v>0</v>
      </c>
      <c r="I699" s="155">
        <f>I1830</f>
        <v>0</v>
      </c>
      <c r="J699" s="155">
        <f>J1830</f>
        <v>0</v>
      </c>
      <c r="K699" s="155"/>
      <c r="L699" s="155"/>
      <c r="M699" s="315"/>
      <c r="N699" s="23"/>
      <c r="O699" s="23"/>
    </row>
    <row r="700" spans="1:15" ht="15" customHeight="1">
      <c r="A700" s="285"/>
      <c r="B700" s="391" t="s">
        <v>701</v>
      </c>
      <c r="C700" s="386"/>
      <c r="D700" s="332" t="s">
        <v>702</v>
      </c>
      <c r="E700" s="154">
        <f t="shared" si="251"/>
        <v>0</v>
      </c>
      <c r="F700" s="155">
        <f t="shared" ref="F700:M700" si="262">F828</f>
        <v>0</v>
      </c>
      <c r="G700" s="155">
        <f t="shared" si="262"/>
        <v>0</v>
      </c>
      <c r="H700" s="155">
        <f t="shared" si="262"/>
        <v>0</v>
      </c>
      <c r="I700" s="155">
        <f t="shared" si="262"/>
        <v>0</v>
      </c>
      <c r="J700" s="155">
        <f t="shared" si="262"/>
        <v>0</v>
      </c>
      <c r="K700" s="155">
        <f t="shared" si="262"/>
        <v>0</v>
      </c>
      <c r="L700" s="155">
        <f t="shared" si="262"/>
        <v>0</v>
      </c>
      <c r="M700" s="155">
        <f t="shared" si="262"/>
        <v>0</v>
      </c>
      <c r="N700" s="23"/>
      <c r="O700" s="23"/>
    </row>
    <row r="701" spans="1:15" ht="26.25" customHeight="1">
      <c r="A701" s="285"/>
      <c r="B701" s="1281" t="s">
        <v>703</v>
      </c>
      <c r="C701" s="1282"/>
      <c r="D701" s="392" t="s">
        <v>704</v>
      </c>
      <c r="E701" s="154">
        <f t="shared" si="251"/>
        <v>190355</v>
      </c>
      <c r="F701" s="155"/>
      <c r="G701" s="155">
        <f>G2658+G829</f>
        <v>25438</v>
      </c>
      <c r="H701" s="155">
        <f t="shared" ref="H701:M701" si="263">H2658+H829</f>
        <v>41322</v>
      </c>
      <c r="I701" s="155">
        <f t="shared" si="263"/>
        <v>57544</v>
      </c>
      <c r="J701" s="155">
        <f t="shared" si="263"/>
        <v>66051</v>
      </c>
      <c r="K701" s="155">
        <f t="shared" si="263"/>
        <v>195589</v>
      </c>
      <c r="L701" s="155">
        <f t="shared" si="263"/>
        <v>195440</v>
      </c>
      <c r="M701" s="155">
        <f t="shared" si="263"/>
        <v>80110</v>
      </c>
      <c r="N701" s="23"/>
      <c r="O701" s="23"/>
    </row>
    <row r="702" spans="1:15" ht="12" customHeight="1">
      <c r="A702" s="285"/>
      <c r="B702" s="302" t="s">
        <v>705</v>
      </c>
      <c r="C702" s="384"/>
      <c r="D702" s="290" t="s">
        <v>706</v>
      </c>
      <c r="E702" s="154">
        <f t="shared" si="251"/>
        <v>8947</v>
      </c>
      <c r="F702" s="155"/>
      <c r="G702" s="155">
        <f t="shared" ref="G702:M702" si="264">G2116+G830+G2659+G1976+G1832</f>
        <v>8947</v>
      </c>
      <c r="H702" s="155">
        <f t="shared" si="264"/>
        <v>0</v>
      </c>
      <c r="I702" s="155">
        <f t="shared" si="264"/>
        <v>0</v>
      </c>
      <c r="J702" s="155">
        <f t="shared" si="264"/>
        <v>0</v>
      </c>
      <c r="K702" s="155">
        <f t="shared" si="264"/>
        <v>153</v>
      </c>
      <c r="L702" s="155">
        <f t="shared" si="264"/>
        <v>153</v>
      </c>
      <c r="M702" s="155">
        <f t="shared" si="264"/>
        <v>153</v>
      </c>
      <c r="N702" s="23"/>
      <c r="O702" s="23"/>
    </row>
    <row r="703" spans="1:15">
      <c r="A703" s="285"/>
      <c r="B703" s="357" t="s">
        <v>681</v>
      </c>
      <c r="C703" s="385"/>
      <c r="D703" s="332" t="s">
        <v>707</v>
      </c>
      <c r="E703" s="22">
        <f t="shared" si="251"/>
        <v>8714</v>
      </c>
      <c r="F703" s="284"/>
      <c r="G703" s="284">
        <f t="shared" ref="G703:M703" si="265">G2116+G831+G2660+G1977</f>
        <v>8714</v>
      </c>
      <c r="H703" s="284">
        <f t="shared" si="265"/>
        <v>0</v>
      </c>
      <c r="I703" s="284">
        <f t="shared" si="265"/>
        <v>0</v>
      </c>
      <c r="J703" s="284">
        <f t="shared" si="265"/>
        <v>0</v>
      </c>
      <c r="K703" s="284">
        <f t="shared" si="265"/>
        <v>0</v>
      </c>
      <c r="L703" s="284">
        <f t="shared" si="265"/>
        <v>0</v>
      </c>
      <c r="M703" s="284">
        <f t="shared" si="265"/>
        <v>0</v>
      </c>
      <c r="N703" s="23"/>
      <c r="O703" s="23"/>
    </row>
    <row r="704" spans="1:15">
      <c r="A704" s="285"/>
      <c r="B704" s="357" t="s">
        <v>708</v>
      </c>
      <c r="C704" s="393"/>
      <c r="D704" s="332" t="s">
        <v>709</v>
      </c>
      <c r="E704" s="22">
        <f t="shared" si="251"/>
        <v>0</v>
      </c>
      <c r="F704" s="284"/>
      <c r="G704" s="284">
        <f t="shared" ref="G704:M704" si="266">G832+G1978</f>
        <v>0</v>
      </c>
      <c r="H704" s="284">
        <f t="shared" si="266"/>
        <v>0</v>
      </c>
      <c r="I704" s="284">
        <f t="shared" si="266"/>
        <v>0</v>
      </c>
      <c r="J704" s="284">
        <f t="shared" si="266"/>
        <v>0</v>
      </c>
      <c r="K704" s="284">
        <f t="shared" si="266"/>
        <v>0</v>
      </c>
      <c r="L704" s="284">
        <f t="shared" si="266"/>
        <v>0</v>
      </c>
      <c r="M704" s="284">
        <f t="shared" si="266"/>
        <v>0</v>
      </c>
      <c r="N704" s="23"/>
      <c r="O704" s="23"/>
    </row>
    <row r="705" spans="1:15">
      <c r="A705" s="285"/>
      <c r="B705" s="388" t="s">
        <v>710</v>
      </c>
      <c r="C705" s="393"/>
      <c r="D705" s="332" t="s">
        <v>711</v>
      </c>
      <c r="E705" s="22">
        <f t="shared" si="251"/>
        <v>233</v>
      </c>
      <c r="F705" s="284"/>
      <c r="G705" s="284">
        <f t="shared" ref="G705:M705" si="267">G1979+G2661+G1833</f>
        <v>233</v>
      </c>
      <c r="H705" s="284">
        <f t="shared" si="267"/>
        <v>0</v>
      </c>
      <c r="I705" s="284">
        <f t="shared" si="267"/>
        <v>0</v>
      </c>
      <c r="J705" s="284">
        <f t="shared" si="267"/>
        <v>0</v>
      </c>
      <c r="K705" s="284">
        <f t="shared" si="267"/>
        <v>153</v>
      </c>
      <c r="L705" s="284">
        <f t="shared" si="267"/>
        <v>153</v>
      </c>
      <c r="M705" s="284">
        <f t="shared" si="267"/>
        <v>153</v>
      </c>
      <c r="N705" s="23"/>
      <c r="O705" s="23"/>
    </row>
    <row r="706" spans="1:15" ht="27" customHeight="1">
      <c r="A706" s="285"/>
      <c r="B706" s="1283" t="s">
        <v>712</v>
      </c>
      <c r="C706" s="1284"/>
      <c r="D706" s="332" t="s">
        <v>713</v>
      </c>
      <c r="E706" s="22">
        <f t="shared" si="251"/>
        <v>102363</v>
      </c>
      <c r="F706" s="284"/>
      <c r="G706" s="284">
        <f t="shared" ref="G706:M706" si="268">G833+G1980</f>
        <v>47631</v>
      </c>
      <c r="H706" s="284">
        <f t="shared" si="268"/>
        <v>26812</v>
      </c>
      <c r="I706" s="284">
        <f t="shared" si="268"/>
        <v>13978</v>
      </c>
      <c r="J706" s="284">
        <f t="shared" si="268"/>
        <v>13942</v>
      </c>
      <c r="K706" s="284">
        <f t="shared" si="268"/>
        <v>288</v>
      </c>
      <c r="L706" s="284">
        <f t="shared" si="268"/>
        <v>0</v>
      </c>
      <c r="M706" s="284">
        <f t="shared" si="268"/>
        <v>0</v>
      </c>
      <c r="N706" s="23"/>
      <c r="O706" s="23"/>
    </row>
    <row r="707" spans="1:15">
      <c r="A707" s="285"/>
      <c r="B707" s="294" t="s">
        <v>714</v>
      </c>
      <c r="C707" s="295"/>
      <c r="D707" s="307" t="s">
        <v>715</v>
      </c>
      <c r="E707" s="100">
        <f t="shared" si="251"/>
        <v>118562</v>
      </c>
      <c r="F707" s="284">
        <f t="shared" ref="F707:M707" si="269">F708+F718</f>
        <v>0</v>
      </c>
      <c r="G707" s="284">
        <f t="shared" si="269"/>
        <v>51416</v>
      </c>
      <c r="H707" s="284">
        <f t="shared" si="269"/>
        <v>23152</v>
      </c>
      <c r="I707" s="284">
        <f t="shared" si="269"/>
        <v>31724</v>
      </c>
      <c r="J707" s="284">
        <f t="shared" si="269"/>
        <v>12270</v>
      </c>
      <c r="K707" s="284">
        <f t="shared" si="269"/>
        <v>76464</v>
      </c>
      <c r="L707" s="284">
        <f t="shared" si="269"/>
        <v>40601</v>
      </c>
      <c r="M707" s="284">
        <f t="shared" si="269"/>
        <v>0</v>
      </c>
      <c r="N707" s="23"/>
      <c r="O707" s="23"/>
    </row>
    <row r="708" spans="1:15">
      <c r="A708" s="285"/>
      <c r="B708" s="288" t="s">
        <v>716</v>
      </c>
      <c r="C708" s="292"/>
      <c r="D708" s="290" t="s">
        <v>717</v>
      </c>
      <c r="E708" s="100">
        <f t="shared" si="251"/>
        <v>118562</v>
      </c>
      <c r="F708" s="284">
        <f t="shared" ref="F708:M708" si="270">F709+F714+F716</f>
        <v>0</v>
      </c>
      <c r="G708" s="284">
        <f t="shared" si="270"/>
        <v>51416</v>
      </c>
      <c r="H708" s="284">
        <f t="shared" si="270"/>
        <v>23152</v>
      </c>
      <c r="I708" s="284">
        <f t="shared" si="270"/>
        <v>31724</v>
      </c>
      <c r="J708" s="284">
        <f t="shared" si="270"/>
        <v>12270</v>
      </c>
      <c r="K708" s="284">
        <f t="shared" si="270"/>
        <v>76464</v>
      </c>
      <c r="L708" s="284">
        <f t="shared" si="270"/>
        <v>40601</v>
      </c>
      <c r="M708" s="284">
        <f t="shared" si="270"/>
        <v>0</v>
      </c>
      <c r="N708" s="23"/>
      <c r="O708" s="23"/>
    </row>
    <row r="709" spans="1:15">
      <c r="A709" s="285"/>
      <c r="B709" s="291" t="s">
        <v>718</v>
      </c>
      <c r="C709" s="292"/>
      <c r="D709" s="290" t="s">
        <v>719</v>
      </c>
      <c r="E709" s="100">
        <f t="shared" si="251"/>
        <v>112517</v>
      </c>
      <c r="F709" s="284">
        <f t="shared" ref="F709:M709" si="271">F710+F711+F712+F713</f>
        <v>0</v>
      </c>
      <c r="G709" s="284">
        <f t="shared" si="271"/>
        <v>46871</v>
      </c>
      <c r="H709" s="284">
        <f t="shared" si="271"/>
        <v>23152</v>
      </c>
      <c r="I709" s="284">
        <f t="shared" si="271"/>
        <v>31024</v>
      </c>
      <c r="J709" s="284">
        <f t="shared" si="271"/>
        <v>11470</v>
      </c>
      <c r="K709" s="284">
        <f t="shared" si="271"/>
        <v>76464</v>
      </c>
      <c r="L709" s="284">
        <f t="shared" si="271"/>
        <v>40601</v>
      </c>
      <c r="M709" s="284">
        <f t="shared" si="271"/>
        <v>0</v>
      </c>
      <c r="N709" s="23"/>
      <c r="O709" s="23"/>
    </row>
    <row r="710" spans="1:15">
      <c r="A710" s="285"/>
      <c r="B710" s="341"/>
      <c r="C710" s="393" t="s">
        <v>720</v>
      </c>
      <c r="D710" s="332" t="s">
        <v>721</v>
      </c>
      <c r="E710" s="154">
        <f t="shared" si="251"/>
        <v>74375</v>
      </c>
      <c r="F710" s="155">
        <f t="shared" ref="F710:M710" si="272">F840+F961+F1324+F1444+F1572+F1707+F1837+F1987+F2121+F2291+F2415+F2537+F2665+F2791</f>
        <v>0</v>
      </c>
      <c r="G710" s="155">
        <f t="shared" si="272"/>
        <v>35157</v>
      </c>
      <c r="H710" s="155">
        <f t="shared" si="272"/>
        <v>15416</v>
      </c>
      <c r="I710" s="155">
        <f t="shared" si="272"/>
        <v>12332</v>
      </c>
      <c r="J710" s="155">
        <f t="shared" si="272"/>
        <v>11470</v>
      </c>
      <c r="K710" s="155">
        <f t="shared" si="272"/>
        <v>76464</v>
      </c>
      <c r="L710" s="155">
        <f t="shared" si="272"/>
        <v>40601</v>
      </c>
      <c r="M710" s="155">
        <f t="shared" si="272"/>
        <v>0</v>
      </c>
      <c r="N710" s="23"/>
      <c r="O710" s="23"/>
    </row>
    <row r="711" spans="1:15">
      <c r="A711" s="285"/>
      <c r="B711" s="341"/>
      <c r="C711" s="393" t="s">
        <v>722</v>
      </c>
      <c r="D711" s="332" t="s">
        <v>723</v>
      </c>
      <c r="E711" s="154">
        <f t="shared" si="251"/>
        <v>28493</v>
      </c>
      <c r="F711" s="155">
        <f t="shared" ref="F711:M711" si="273">F962+F1325+F1445+F1573+F1708+F1838+F1988+F2122+F2292+F2538+F2666+F2792+F841</f>
        <v>0</v>
      </c>
      <c r="G711" s="155">
        <f t="shared" si="273"/>
        <v>3444</v>
      </c>
      <c r="H711" s="155">
        <f t="shared" si="273"/>
        <v>7002</v>
      </c>
      <c r="I711" s="155">
        <f t="shared" si="273"/>
        <v>18047</v>
      </c>
      <c r="J711" s="155">
        <f t="shared" si="273"/>
        <v>0</v>
      </c>
      <c r="K711" s="155">
        <f t="shared" si="273"/>
        <v>0</v>
      </c>
      <c r="L711" s="155">
        <f t="shared" si="273"/>
        <v>0</v>
      </c>
      <c r="M711" s="155">
        <f t="shared" si="273"/>
        <v>0</v>
      </c>
      <c r="N711" s="23"/>
      <c r="O711" s="23"/>
    </row>
    <row r="712" spans="1:15">
      <c r="A712" s="285"/>
      <c r="B712" s="341"/>
      <c r="C712" s="342" t="s">
        <v>724</v>
      </c>
      <c r="D712" s="332" t="s">
        <v>725</v>
      </c>
      <c r="E712" s="154">
        <f t="shared" si="251"/>
        <v>99</v>
      </c>
      <c r="F712" s="155">
        <f>F963+F1326+F1446+F1574+F1709+F1839+F1989+F2123+F2293+F2417+F2539+F2667+F2793</f>
        <v>0</v>
      </c>
      <c r="G712" s="155">
        <f t="shared" ref="G712:M712" si="274">G963+G1326+G1446+G1574+G1709+G1839+G1989+G2123+G2293+G2417+G2539+G2667+G2793+G842</f>
        <v>99</v>
      </c>
      <c r="H712" s="155">
        <f t="shared" si="274"/>
        <v>0</v>
      </c>
      <c r="I712" s="155">
        <f t="shared" si="274"/>
        <v>0</v>
      </c>
      <c r="J712" s="155">
        <f t="shared" si="274"/>
        <v>0</v>
      </c>
      <c r="K712" s="155">
        <f t="shared" si="274"/>
        <v>0</v>
      </c>
      <c r="L712" s="155">
        <f t="shared" si="274"/>
        <v>0</v>
      </c>
      <c r="M712" s="155">
        <f t="shared" si="274"/>
        <v>0</v>
      </c>
      <c r="N712" s="23"/>
      <c r="O712" s="23"/>
    </row>
    <row r="713" spans="1:15">
      <c r="A713" s="285"/>
      <c r="B713" s="341"/>
      <c r="C713" s="342" t="s">
        <v>726</v>
      </c>
      <c r="D713" s="332" t="s">
        <v>727</v>
      </c>
      <c r="E713" s="154">
        <f t="shared" si="251"/>
        <v>9550</v>
      </c>
      <c r="F713" s="155">
        <f t="shared" ref="F713:M713" si="275">F843+F964+F1327+F1447+F1575+F1840+F1990+F2124+F2294+F2418+F2540+F2668+F2794</f>
        <v>0</v>
      </c>
      <c r="G713" s="155">
        <f t="shared" si="275"/>
        <v>8171</v>
      </c>
      <c r="H713" s="155">
        <f t="shared" si="275"/>
        <v>734</v>
      </c>
      <c r="I713" s="155">
        <f t="shared" si="275"/>
        <v>645</v>
      </c>
      <c r="J713" s="155">
        <f t="shared" si="275"/>
        <v>0</v>
      </c>
      <c r="K713" s="155">
        <f t="shared" si="275"/>
        <v>0</v>
      </c>
      <c r="L713" s="155">
        <f t="shared" si="275"/>
        <v>0</v>
      </c>
      <c r="M713" s="155">
        <f t="shared" si="275"/>
        <v>0</v>
      </c>
      <c r="N713" s="23"/>
      <c r="O713" s="23"/>
    </row>
    <row r="714" spans="1:15">
      <c r="A714" s="285"/>
      <c r="B714" s="293" t="s">
        <v>728</v>
      </c>
      <c r="C714" s="295"/>
      <c r="D714" s="307" t="s">
        <v>729</v>
      </c>
      <c r="E714" s="100">
        <f t="shared" si="251"/>
        <v>0</v>
      </c>
      <c r="F714" s="284">
        <f t="shared" ref="F714:M714" si="276">F715</f>
        <v>0</v>
      </c>
      <c r="G714" s="284">
        <f t="shared" si="276"/>
        <v>0</v>
      </c>
      <c r="H714" s="284">
        <f t="shared" si="276"/>
        <v>0</v>
      </c>
      <c r="I714" s="284">
        <f t="shared" si="276"/>
        <v>0</v>
      </c>
      <c r="J714" s="284">
        <f t="shared" si="276"/>
        <v>0</v>
      </c>
      <c r="K714" s="284">
        <f t="shared" si="276"/>
        <v>0</v>
      </c>
      <c r="L714" s="284">
        <f t="shared" si="276"/>
        <v>0</v>
      </c>
      <c r="M714" s="284">
        <f t="shared" si="276"/>
        <v>0</v>
      </c>
      <c r="N714" s="23"/>
      <c r="O714" s="23"/>
    </row>
    <row r="715" spans="1:15">
      <c r="A715" s="285"/>
      <c r="B715" s="293"/>
      <c r="C715" s="342" t="s">
        <v>730</v>
      </c>
      <c r="D715" s="332" t="s">
        <v>731</v>
      </c>
      <c r="E715" s="154">
        <f t="shared" si="251"/>
        <v>0</v>
      </c>
      <c r="F715" s="155"/>
      <c r="G715" s="155"/>
      <c r="H715" s="155"/>
      <c r="I715" s="155"/>
      <c r="J715" s="315"/>
      <c r="K715" s="155"/>
      <c r="L715" s="155"/>
      <c r="M715" s="315"/>
      <c r="N715" s="23"/>
      <c r="O715" s="23"/>
    </row>
    <row r="716" spans="1:15" ht="12" customHeight="1">
      <c r="A716" s="285"/>
      <c r="B716" s="293" t="s">
        <v>732</v>
      </c>
      <c r="C716" s="295"/>
      <c r="D716" s="307" t="s">
        <v>733</v>
      </c>
      <c r="E716" s="100">
        <f t="shared" si="251"/>
        <v>6045</v>
      </c>
      <c r="F716" s="284">
        <f t="shared" ref="F716:M716" si="277">F846+F967+F1330+F1450+F1578+F1713+F1843+F1993+F2127+F2297+F2421+F2543+F2671+F2797</f>
        <v>0</v>
      </c>
      <c r="G716" s="284">
        <f t="shared" si="277"/>
        <v>4545</v>
      </c>
      <c r="H716" s="284">
        <f t="shared" si="277"/>
        <v>0</v>
      </c>
      <c r="I716" s="284">
        <f t="shared" si="277"/>
        <v>700</v>
      </c>
      <c r="J716" s="284">
        <f t="shared" si="277"/>
        <v>800</v>
      </c>
      <c r="K716" s="284">
        <f t="shared" si="277"/>
        <v>0</v>
      </c>
      <c r="L716" s="284">
        <f t="shared" si="277"/>
        <v>0</v>
      </c>
      <c r="M716" s="284">
        <f t="shared" si="277"/>
        <v>0</v>
      </c>
      <c r="N716" s="23"/>
      <c r="O716" s="23"/>
    </row>
    <row r="717" spans="1:15" hidden="1">
      <c r="A717" s="285"/>
      <c r="B717" s="293"/>
      <c r="C717" s="295"/>
      <c r="D717" s="307"/>
      <c r="E717" s="100">
        <f t="shared" si="251"/>
        <v>0</v>
      </c>
      <c r="F717" s="284"/>
      <c r="G717" s="284"/>
      <c r="H717" s="284"/>
      <c r="I717" s="284"/>
      <c r="J717" s="297"/>
      <c r="K717" s="284"/>
      <c r="L717" s="284"/>
      <c r="M717" s="297"/>
      <c r="N717" s="23"/>
      <c r="O717" s="23"/>
    </row>
    <row r="718" spans="1:15">
      <c r="A718" s="285"/>
      <c r="B718" s="328" t="s">
        <v>734</v>
      </c>
      <c r="C718" s="295"/>
      <c r="D718" s="307" t="s">
        <v>735</v>
      </c>
      <c r="E718" s="100">
        <f t="shared" si="251"/>
        <v>0</v>
      </c>
      <c r="F718" s="284">
        <f t="shared" ref="F718:M719" si="278">F719</f>
        <v>0</v>
      </c>
      <c r="G718" s="284">
        <f t="shared" si="278"/>
        <v>0</v>
      </c>
      <c r="H718" s="284">
        <f t="shared" si="278"/>
        <v>0</v>
      </c>
      <c r="I718" s="284">
        <f t="shared" si="278"/>
        <v>0</v>
      </c>
      <c r="J718" s="284">
        <f t="shared" si="278"/>
        <v>0</v>
      </c>
      <c r="K718" s="284">
        <f t="shared" si="278"/>
        <v>0</v>
      </c>
      <c r="L718" s="284">
        <f t="shared" si="278"/>
        <v>0</v>
      </c>
      <c r="M718" s="284">
        <f t="shared" si="278"/>
        <v>0</v>
      </c>
      <c r="N718" s="23"/>
      <c r="O718" s="23"/>
    </row>
    <row r="719" spans="1:15">
      <c r="A719" s="285"/>
      <c r="B719" s="394" t="s">
        <v>736</v>
      </c>
      <c r="C719" s="395"/>
      <c r="D719" s="307" t="s">
        <v>737</v>
      </c>
      <c r="E719" s="100">
        <f t="shared" si="251"/>
        <v>0</v>
      </c>
      <c r="F719" s="284">
        <f t="shared" si="278"/>
        <v>0</v>
      </c>
      <c r="G719" s="284">
        <f t="shared" si="278"/>
        <v>0</v>
      </c>
      <c r="H719" s="284">
        <f t="shared" si="278"/>
        <v>0</v>
      </c>
      <c r="I719" s="284">
        <f t="shared" si="278"/>
        <v>0</v>
      </c>
      <c r="J719" s="284">
        <f t="shared" si="278"/>
        <v>0</v>
      </c>
      <c r="K719" s="284">
        <f t="shared" si="278"/>
        <v>0</v>
      </c>
      <c r="L719" s="284">
        <f t="shared" si="278"/>
        <v>0</v>
      </c>
      <c r="M719" s="284">
        <f t="shared" si="278"/>
        <v>0</v>
      </c>
      <c r="N719" s="23"/>
      <c r="O719" s="23"/>
    </row>
    <row r="720" spans="1:15">
      <c r="A720" s="285"/>
      <c r="B720" s="341"/>
      <c r="C720" s="342" t="s">
        <v>738</v>
      </c>
      <c r="D720" s="332" t="s">
        <v>739</v>
      </c>
      <c r="E720" s="154">
        <f t="shared" si="251"/>
        <v>0</v>
      </c>
      <c r="F720" s="155">
        <f t="shared" ref="F720:M720" si="279">F2131</f>
        <v>0</v>
      </c>
      <c r="G720" s="155">
        <f t="shared" si="279"/>
        <v>0</v>
      </c>
      <c r="H720" s="155">
        <f t="shared" si="279"/>
        <v>0</v>
      </c>
      <c r="I720" s="155">
        <f>I2131+I2675</f>
        <v>0</v>
      </c>
      <c r="J720" s="155">
        <f t="shared" si="279"/>
        <v>0</v>
      </c>
      <c r="K720" s="155">
        <f t="shared" si="279"/>
        <v>0</v>
      </c>
      <c r="L720" s="155">
        <f t="shared" si="279"/>
        <v>0</v>
      </c>
      <c r="M720" s="155">
        <f t="shared" si="279"/>
        <v>0</v>
      </c>
      <c r="N720" s="23"/>
      <c r="O720" s="23"/>
    </row>
    <row r="721" spans="1:15" ht="0.75" customHeight="1">
      <c r="A721" s="285"/>
      <c r="B721" s="293"/>
      <c r="C721" s="295"/>
      <c r="D721" s="307"/>
      <c r="E721" s="22">
        <f t="shared" si="251"/>
        <v>0</v>
      </c>
      <c r="F721" s="284"/>
      <c r="G721" s="284"/>
      <c r="H721" s="284"/>
      <c r="I721" s="284"/>
      <c r="J721" s="297"/>
      <c r="K721" s="284"/>
      <c r="L721" s="284"/>
      <c r="M721" s="297"/>
      <c r="N721" s="23"/>
      <c r="O721" s="23"/>
    </row>
    <row r="722" spans="1:15">
      <c r="A722" s="285"/>
      <c r="B722" s="396" t="s">
        <v>626</v>
      </c>
      <c r="C722" s="295"/>
      <c r="D722" s="307" t="s">
        <v>627</v>
      </c>
      <c r="E722" s="22">
        <f t="shared" si="251"/>
        <v>0</v>
      </c>
      <c r="F722" s="284">
        <f t="shared" ref="F722:M722" si="280">F723</f>
        <v>0</v>
      </c>
      <c r="G722" s="284">
        <f t="shared" si="280"/>
        <v>0</v>
      </c>
      <c r="H722" s="284">
        <f t="shared" si="280"/>
        <v>0</v>
      </c>
      <c r="I722" s="284">
        <f t="shared" si="280"/>
        <v>0</v>
      </c>
      <c r="J722" s="284">
        <f t="shared" si="280"/>
        <v>0</v>
      </c>
      <c r="K722" s="284">
        <f t="shared" si="280"/>
        <v>0</v>
      </c>
      <c r="L722" s="284">
        <f t="shared" si="280"/>
        <v>0</v>
      </c>
      <c r="M722" s="284">
        <f t="shared" si="280"/>
        <v>0</v>
      </c>
      <c r="N722" s="23"/>
      <c r="O722" s="23"/>
    </row>
    <row r="723" spans="1:15">
      <c r="A723" s="285"/>
      <c r="B723" s="341" t="s">
        <v>628</v>
      </c>
      <c r="C723" s="295"/>
      <c r="D723" s="307" t="s">
        <v>629</v>
      </c>
      <c r="E723" s="22">
        <f t="shared" si="251"/>
        <v>0</v>
      </c>
      <c r="F723" s="284">
        <f t="shared" ref="F723:M723" si="281">F2678</f>
        <v>0</v>
      </c>
      <c r="G723" s="284">
        <f t="shared" si="281"/>
        <v>0</v>
      </c>
      <c r="H723" s="284">
        <f>H2678+H1720</f>
        <v>0</v>
      </c>
      <c r="I723" s="284">
        <f t="shared" si="281"/>
        <v>0</v>
      </c>
      <c r="J723" s="284">
        <f>J853+J2134</f>
        <v>0</v>
      </c>
      <c r="K723" s="284">
        <f t="shared" si="281"/>
        <v>0</v>
      </c>
      <c r="L723" s="284">
        <f t="shared" si="281"/>
        <v>0</v>
      </c>
      <c r="M723" s="284">
        <f t="shared" si="281"/>
        <v>0</v>
      </c>
      <c r="N723" s="23"/>
      <c r="O723" s="23"/>
    </row>
    <row r="724" spans="1:15" hidden="1">
      <c r="A724" s="397"/>
      <c r="B724" s="398"/>
      <c r="C724" s="398"/>
      <c r="D724" s="85"/>
      <c r="E724" s="22">
        <f t="shared" si="251"/>
        <v>0</v>
      </c>
      <c r="F724" s="41"/>
      <c r="G724" s="41"/>
      <c r="H724" s="41"/>
      <c r="I724" s="41"/>
      <c r="J724" s="42"/>
      <c r="K724" s="41"/>
      <c r="L724" s="41"/>
      <c r="M724" s="42"/>
      <c r="N724" s="23"/>
      <c r="O724" s="23"/>
    </row>
    <row r="725" spans="1:15">
      <c r="A725" s="1285" t="s">
        <v>740</v>
      </c>
      <c r="B725" s="1286"/>
      <c r="C725" s="1287"/>
      <c r="D725" s="399" t="s">
        <v>741</v>
      </c>
      <c r="E725" s="400">
        <f t="shared" si="251"/>
        <v>254652</v>
      </c>
      <c r="F725" s="401">
        <f t="shared" ref="F725:M725" si="282">F726+F858+F982+F1099</f>
        <v>0</v>
      </c>
      <c r="G725" s="401">
        <f t="shared" si="282"/>
        <v>96851</v>
      </c>
      <c r="H725" s="401">
        <f t="shared" si="282"/>
        <v>62735</v>
      </c>
      <c r="I725" s="401">
        <f t="shared" si="282"/>
        <v>54639</v>
      </c>
      <c r="J725" s="401">
        <f t="shared" si="282"/>
        <v>40427</v>
      </c>
      <c r="K725" s="401">
        <f t="shared" si="282"/>
        <v>113151</v>
      </c>
      <c r="L725" s="401">
        <f t="shared" si="282"/>
        <v>106239</v>
      </c>
      <c r="M725" s="401">
        <f t="shared" si="282"/>
        <v>90529</v>
      </c>
      <c r="N725" s="23"/>
      <c r="O725" s="23"/>
    </row>
    <row r="726" spans="1:15">
      <c r="A726" s="402" t="s">
        <v>742</v>
      </c>
      <c r="B726" s="403"/>
      <c r="C726" s="404"/>
      <c r="D726" s="405" t="s">
        <v>636</v>
      </c>
      <c r="E726" s="406">
        <f t="shared" si="251"/>
        <v>221288</v>
      </c>
      <c r="F726" s="407">
        <f t="shared" ref="F726:M726" si="283">F855</f>
        <v>0</v>
      </c>
      <c r="G726" s="407">
        <f t="shared" si="283"/>
        <v>88444</v>
      </c>
      <c r="H726" s="407">
        <f t="shared" si="283"/>
        <v>54158</v>
      </c>
      <c r="I726" s="407">
        <f t="shared" si="283"/>
        <v>46214</v>
      </c>
      <c r="J726" s="407">
        <f t="shared" si="283"/>
        <v>32472</v>
      </c>
      <c r="K726" s="407">
        <f t="shared" si="283"/>
        <v>75355</v>
      </c>
      <c r="L726" s="407">
        <f t="shared" si="283"/>
        <v>68560</v>
      </c>
      <c r="M726" s="407">
        <f t="shared" si="283"/>
        <v>53121</v>
      </c>
      <c r="N726" s="23"/>
      <c r="O726" s="23"/>
    </row>
    <row r="727" spans="1:15">
      <c r="A727" s="1288" t="s">
        <v>505</v>
      </c>
      <c r="B727" s="1393"/>
      <c r="C727" s="1394"/>
      <c r="D727" s="408"/>
      <c r="E727" s="409">
        <f t="shared" si="251"/>
        <v>221288</v>
      </c>
      <c r="F727" s="410"/>
      <c r="G727" s="410">
        <f>G729+G791</f>
        <v>88444</v>
      </c>
      <c r="H727" s="410">
        <f t="shared" ref="H727:M727" si="284">H729+H791</f>
        <v>54158</v>
      </c>
      <c r="I727" s="410">
        <f t="shared" si="284"/>
        <v>46214</v>
      </c>
      <c r="J727" s="410">
        <f t="shared" si="284"/>
        <v>32472</v>
      </c>
      <c r="K727" s="410">
        <f t="shared" si="284"/>
        <v>75355</v>
      </c>
      <c r="L727" s="410">
        <f t="shared" si="284"/>
        <v>68560</v>
      </c>
      <c r="M727" s="410">
        <f t="shared" si="284"/>
        <v>53121</v>
      </c>
      <c r="N727" s="23"/>
      <c r="O727" s="23"/>
    </row>
    <row r="728" spans="1:15">
      <c r="A728" s="402"/>
      <c r="B728" s="411" t="s">
        <v>506</v>
      </c>
      <c r="C728" s="412"/>
      <c r="D728" s="413"/>
      <c r="E728" s="406">
        <f t="shared" si="251"/>
        <v>170903</v>
      </c>
      <c r="F728" s="407"/>
      <c r="G728" s="407">
        <f t="shared" ref="G728:M728" si="285">G730+G792</f>
        <v>70987</v>
      </c>
      <c r="H728" s="407">
        <f t="shared" si="285"/>
        <v>41264</v>
      </c>
      <c r="I728" s="407">
        <f t="shared" si="285"/>
        <v>26180</v>
      </c>
      <c r="J728" s="407">
        <f t="shared" si="285"/>
        <v>32472</v>
      </c>
      <c r="K728" s="407">
        <f t="shared" si="285"/>
        <v>50758</v>
      </c>
      <c r="L728" s="407">
        <f t="shared" si="285"/>
        <v>52162</v>
      </c>
      <c r="M728" s="407">
        <f t="shared" si="285"/>
        <v>53121</v>
      </c>
      <c r="N728" s="23"/>
      <c r="O728" s="23"/>
    </row>
    <row r="729" spans="1:15">
      <c r="A729" s="275"/>
      <c r="B729" s="276" t="s">
        <v>507</v>
      </c>
      <c r="C729" s="277"/>
      <c r="D729" s="278"/>
      <c r="E729" s="279">
        <f t="shared" si="251"/>
        <v>55477</v>
      </c>
      <c r="F729" s="280">
        <f>F730</f>
        <v>0</v>
      </c>
      <c r="G729" s="280">
        <f>G730+G781+G789</f>
        <v>16030</v>
      </c>
      <c r="H729" s="280">
        <f t="shared" ref="H729:M729" si="286">H730+H781+H789</f>
        <v>14395</v>
      </c>
      <c r="I729" s="280">
        <f t="shared" si="286"/>
        <v>12145</v>
      </c>
      <c r="J729" s="280">
        <f t="shared" si="286"/>
        <v>12907</v>
      </c>
      <c r="K729" s="280">
        <f t="shared" si="286"/>
        <v>50321</v>
      </c>
      <c r="L729" s="280">
        <f t="shared" si="286"/>
        <v>52162</v>
      </c>
      <c r="M729" s="280">
        <f t="shared" si="286"/>
        <v>53121</v>
      </c>
      <c r="N729" s="23"/>
      <c r="O729" s="23"/>
    </row>
    <row r="730" spans="1:15">
      <c r="A730" s="414"/>
      <c r="B730" s="411" t="s">
        <v>508</v>
      </c>
      <c r="C730" s="415"/>
      <c r="D730" s="416" t="s">
        <v>509</v>
      </c>
      <c r="E730" s="154">
        <f t="shared" si="251"/>
        <v>55477</v>
      </c>
      <c r="F730" s="101">
        <f t="shared" ref="F730:M730" si="287">F731+F732+F733+F738+F742+F744+F756+F762+F769</f>
        <v>0</v>
      </c>
      <c r="G730" s="101">
        <f t="shared" si="287"/>
        <v>16030</v>
      </c>
      <c r="H730" s="101">
        <f t="shared" si="287"/>
        <v>14395</v>
      </c>
      <c r="I730" s="101">
        <f t="shared" si="287"/>
        <v>12145</v>
      </c>
      <c r="J730" s="101">
        <f t="shared" si="287"/>
        <v>12907</v>
      </c>
      <c r="K730" s="101">
        <f t="shared" si="287"/>
        <v>50321</v>
      </c>
      <c r="L730" s="101">
        <f t="shared" si="287"/>
        <v>52162</v>
      </c>
      <c r="M730" s="101">
        <f t="shared" si="287"/>
        <v>53121</v>
      </c>
      <c r="N730" s="23"/>
      <c r="O730" s="23"/>
    </row>
    <row r="731" spans="1:15">
      <c r="A731" s="417"/>
      <c r="B731" s="418"/>
      <c r="C731" s="419" t="s">
        <v>510</v>
      </c>
      <c r="D731" s="420" t="s">
        <v>511</v>
      </c>
      <c r="E731" s="94">
        <f t="shared" si="251"/>
        <v>40700</v>
      </c>
      <c r="F731" s="421"/>
      <c r="G731" s="63">
        <v>11200</v>
      </c>
      <c r="H731" s="63">
        <v>10800</v>
      </c>
      <c r="I731" s="63">
        <f>10050-1000</f>
        <v>9050</v>
      </c>
      <c r="J731" s="158">
        <v>9650</v>
      </c>
      <c r="K731" s="63">
        <v>42000</v>
      </c>
      <c r="L731" s="63">
        <v>42000</v>
      </c>
      <c r="M731" s="158">
        <v>42000</v>
      </c>
      <c r="N731" s="23"/>
      <c r="O731" s="23"/>
    </row>
    <row r="732" spans="1:15">
      <c r="A732" s="417"/>
      <c r="B732" s="422"/>
      <c r="C732" s="423" t="s">
        <v>512</v>
      </c>
      <c r="D732" s="424" t="s">
        <v>513</v>
      </c>
      <c r="E732" s="94">
        <f t="shared" si="251"/>
        <v>14677</v>
      </c>
      <c r="F732" s="421"/>
      <c r="G732" s="63">
        <v>4805</v>
      </c>
      <c r="H732" s="63">
        <v>3570</v>
      </c>
      <c r="I732" s="63">
        <v>3070</v>
      </c>
      <c r="J732" s="158">
        <v>3232</v>
      </c>
      <c r="K732" s="63">
        <v>8321</v>
      </c>
      <c r="L732" s="63">
        <v>10162</v>
      </c>
      <c r="M732" s="158">
        <v>11121</v>
      </c>
      <c r="N732" s="23"/>
      <c r="O732" s="23"/>
    </row>
    <row r="733" spans="1:15">
      <c r="A733" s="417"/>
      <c r="B733" s="425" t="s">
        <v>514</v>
      </c>
      <c r="C733" s="426"/>
      <c r="D733" s="427" t="s">
        <v>515</v>
      </c>
      <c r="E733" s="94">
        <f t="shared" si="251"/>
        <v>0</v>
      </c>
      <c r="F733" s="428">
        <f t="shared" ref="F733:M733" si="288">F734+F735+F736</f>
        <v>0</v>
      </c>
      <c r="G733" s="428">
        <f t="shared" si="288"/>
        <v>0</v>
      </c>
      <c r="H733" s="428">
        <f t="shared" si="288"/>
        <v>0</v>
      </c>
      <c r="I733" s="428">
        <f t="shared" si="288"/>
        <v>0</v>
      </c>
      <c r="J733" s="428">
        <f t="shared" si="288"/>
        <v>0</v>
      </c>
      <c r="K733" s="428">
        <f t="shared" si="288"/>
        <v>0</v>
      </c>
      <c r="L733" s="428">
        <f t="shared" si="288"/>
        <v>0</v>
      </c>
      <c r="M733" s="428">
        <f t="shared" si="288"/>
        <v>0</v>
      </c>
      <c r="N733" s="23"/>
      <c r="O733" s="23"/>
    </row>
    <row r="734" spans="1:15" hidden="1">
      <c r="A734" s="417"/>
      <c r="B734" s="429" t="s">
        <v>516</v>
      </c>
      <c r="C734" s="426"/>
      <c r="D734" s="427" t="s">
        <v>517</v>
      </c>
      <c r="E734" s="94">
        <f t="shared" si="251"/>
        <v>0</v>
      </c>
      <c r="F734" s="428"/>
      <c r="G734" s="428"/>
      <c r="H734" s="428"/>
      <c r="I734" s="428"/>
      <c r="J734" s="430"/>
      <c r="K734" s="428"/>
      <c r="L734" s="428"/>
      <c r="M734" s="430"/>
      <c r="N734" s="23"/>
      <c r="O734" s="23"/>
    </row>
    <row r="735" spans="1:15" hidden="1">
      <c r="A735" s="417"/>
      <c r="B735" s="431" t="s">
        <v>518</v>
      </c>
      <c r="C735" s="432"/>
      <c r="D735" s="427" t="s">
        <v>129</v>
      </c>
      <c r="E735" s="94">
        <f t="shared" si="251"/>
        <v>0</v>
      </c>
      <c r="F735" s="428"/>
      <c r="G735" s="428"/>
      <c r="H735" s="428"/>
      <c r="I735" s="428"/>
      <c r="J735" s="430"/>
      <c r="K735" s="428"/>
      <c r="L735" s="428"/>
      <c r="M735" s="430"/>
      <c r="N735" s="23"/>
      <c r="O735" s="23"/>
    </row>
    <row r="736" spans="1:15" hidden="1">
      <c r="A736" s="417"/>
      <c r="B736" s="429" t="s">
        <v>519</v>
      </c>
      <c r="C736" s="433"/>
      <c r="D736" s="427" t="s">
        <v>520</v>
      </c>
      <c r="E736" s="94">
        <f t="shared" si="251"/>
        <v>0</v>
      </c>
      <c r="F736" s="428"/>
      <c r="G736" s="428"/>
      <c r="H736" s="428"/>
      <c r="I736" s="428"/>
      <c r="J736" s="430"/>
      <c r="K736" s="428"/>
      <c r="L736" s="428"/>
      <c r="M736" s="430"/>
      <c r="N736" s="23"/>
      <c r="O736" s="23"/>
    </row>
    <row r="737" spans="1:15" hidden="1">
      <c r="A737" s="417"/>
      <c r="B737" s="434"/>
      <c r="C737" s="433"/>
      <c r="D737" s="427"/>
      <c r="E737" s="94">
        <f t="shared" si="251"/>
        <v>0</v>
      </c>
      <c r="F737" s="428"/>
      <c r="G737" s="428"/>
      <c r="H737" s="428"/>
      <c r="I737" s="428"/>
      <c r="J737" s="430"/>
      <c r="K737" s="428"/>
      <c r="L737" s="428"/>
      <c r="M737" s="430"/>
      <c r="N737" s="23"/>
      <c r="O737" s="23"/>
    </row>
    <row r="738" spans="1:15">
      <c r="A738" s="417"/>
      <c r="B738" s="434" t="s">
        <v>521</v>
      </c>
      <c r="C738" s="433"/>
      <c r="D738" s="427" t="s">
        <v>522</v>
      </c>
      <c r="E738" s="94">
        <f t="shared" si="251"/>
        <v>0</v>
      </c>
      <c r="F738" s="428">
        <f t="shared" ref="F738:M738" si="289">F739+F740+F741</f>
        <v>0</v>
      </c>
      <c r="G738" s="428">
        <f t="shared" si="289"/>
        <v>0</v>
      </c>
      <c r="H738" s="428">
        <f t="shared" si="289"/>
        <v>0</v>
      </c>
      <c r="I738" s="428">
        <f t="shared" si="289"/>
        <v>0</v>
      </c>
      <c r="J738" s="428">
        <f t="shared" si="289"/>
        <v>0</v>
      </c>
      <c r="K738" s="428">
        <f t="shared" si="289"/>
        <v>0</v>
      </c>
      <c r="L738" s="428">
        <f t="shared" si="289"/>
        <v>0</v>
      </c>
      <c r="M738" s="428">
        <f t="shared" si="289"/>
        <v>0</v>
      </c>
      <c r="N738" s="23"/>
      <c r="O738" s="23"/>
    </row>
    <row r="739" spans="1:15" hidden="1">
      <c r="A739" s="417"/>
      <c r="B739" s="434"/>
      <c r="C739" s="433" t="s">
        <v>523</v>
      </c>
      <c r="D739" s="427" t="s">
        <v>524</v>
      </c>
      <c r="E739" s="94">
        <f t="shared" ref="E739:E805" si="290">G739+H739+I739+J739</f>
        <v>0</v>
      </c>
      <c r="F739" s="428"/>
      <c r="G739" s="428"/>
      <c r="H739" s="428"/>
      <c r="I739" s="428"/>
      <c r="J739" s="430"/>
      <c r="K739" s="428"/>
      <c r="L739" s="428"/>
      <c r="M739" s="430"/>
      <c r="N739" s="23"/>
      <c r="O739" s="23"/>
    </row>
    <row r="740" spans="1:15" hidden="1">
      <c r="A740" s="417"/>
      <c r="B740" s="434"/>
      <c r="C740" s="432" t="s">
        <v>525</v>
      </c>
      <c r="D740" s="435" t="s">
        <v>526</v>
      </c>
      <c r="E740" s="94">
        <f t="shared" si="290"/>
        <v>0</v>
      </c>
      <c r="F740" s="428"/>
      <c r="G740" s="428"/>
      <c r="H740" s="428"/>
      <c r="I740" s="428"/>
      <c r="J740" s="430"/>
      <c r="K740" s="428"/>
      <c r="L740" s="428"/>
      <c r="M740" s="430"/>
      <c r="N740" s="23"/>
      <c r="O740" s="23"/>
    </row>
    <row r="741" spans="1:15" hidden="1">
      <c r="A741" s="417"/>
      <c r="B741" s="436"/>
      <c r="C741" s="426" t="s">
        <v>527</v>
      </c>
      <c r="D741" s="437" t="s">
        <v>528</v>
      </c>
      <c r="E741" s="94">
        <f t="shared" si="290"/>
        <v>0</v>
      </c>
      <c r="F741" s="428"/>
      <c r="G741" s="428"/>
      <c r="H741" s="428"/>
      <c r="I741" s="428"/>
      <c r="J741" s="430"/>
      <c r="K741" s="428"/>
      <c r="L741" s="428"/>
      <c r="M741" s="430"/>
      <c r="N741" s="23"/>
      <c r="O741" s="23"/>
    </row>
    <row r="742" spans="1:15" ht="0.75" customHeight="1">
      <c r="A742" s="417"/>
      <c r="B742" s="438" t="s">
        <v>529</v>
      </c>
      <c r="C742" s="439"/>
      <c r="D742" s="440" t="s">
        <v>530</v>
      </c>
      <c r="E742" s="94">
        <f t="shared" si="290"/>
        <v>0</v>
      </c>
      <c r="F742" s="428">
        <f t="shared" ref="F742:M742" si="291">F743</f>
        <v>0</v>
      </c>
      <c r="G742" s="428">
        <f t="shared" si="291"/>
        <v>0</v>
      </c>
      <c r="H742" s="428">
        <f t="shared" si="291"/>
        <v>0</v>
      </c>
      <c r="I742" s="428">
        <f t="shared" si="291"/>
        <v>0</v>
      </c>
      <c r="J742" s="428">
        <f t="shared" si="291"/>
        <v>0</v>
      </c>
      <c r="K742" s="428">
        <f t="shared" si="291"/>
        <v>0</v>
      </c>
      <c r="L742" s="428">
        <f t="shared" si="291"/>
        <v>0</v>
      </c>
      <c r="M742" s="428">
        <f t="shared" si="291"/>
        <v>0</v>
      </c>
      <c r="N742" s="23"/>
      <c r="O742" s="23"/>
    </row>
    <row r="743" spans="1:15" hidden="1">
      <c r="A743" s="417"/>
      <c r="B743" s="441" t="s">
        <v>531</v>
      </c>
      <c r="C743" s="442"/>
      <c r="D743" s="440" t="s">
        <v>532</v>
      </c>
      <c r="E743" s="94">
        <f t="shared" si="290"/>
        <v>0</v>
      </c>
      <c r="F743" s="428"/>
      <c r="G743" s="428"/>
      <c r="H743" s="428"/>
      <c r="I743" s="428"/>
      <c r="J743" s="430"/>
      <c r="K743" s="428"/>
      <c r="L743" s="428"/>
      <c r="M743" s="430"/>
      <c r="N743" s="23"/>
      <c r="O743" s="23"/>
    </row>
    <row r="744" spans="1:15" ht="21">
      <c r="A744" s="417"/>
      <c r="B744" s="441"/>
      <c r="C744" s="433" t="s">
        <v>533</v>
      </c>
      <c r="D744" s="440" t="s">
        <v>534</v>
      </c>
      <c r="E744" s="94">
        <f t="shared" si="290"/>
        <v>0</v>
      </c>
      <c r="F744" s="428">
        <f t="shared" ref="F744:M744" si="292">F745</f>
        <v>0</v>
      </c>
      <c r="G744" s="428">
        <f t="shared" si="292"/>
        <v>0</v>
      </c>
      <c r="H744" s="428">
        <f t="shared" si="292"/>
        <v>0</v>
      </c>
      <c r="I744" s="428">
        <f t="shared" si="292"/>
        <v>0</v>
      </c>
      <c r="J744" s="428">
        <f t="shared" si="292"/>
        <v>0</v>
      </c>
      <c r="K744" s="428">
        <f t="shared" si="292"/>
        <v>0</v>
      </c>
      <c r="L744" s="428">
        <f t="shared" si="292"/>
        <v>0</v>
      </c>
      <c r="M744" s="428">
        <f t="shared" si="292"/>
        <v>0</v>
      </c>
      <c r="N744" s="23"/>
      <c r="O744" s="23"/>
    </row>
    <row r="745" spans="1:15">
      <c r="A745" s="417"/>
      <c r="B745" s="1289" t="s">
        <v>743</v>
      </c>
      <c r="C745" s="1290"/>
      <c r="D745" s="443" t="s">
        <v>536</v>
      </c>
      <c r="E745" s="94">
        <f t="shared" si="290"/>
        <v>0</v>
      </c>
      <c r="F745" s="428">
        <f t="shared" ref="F745:M745" si="293">F746+F747+F748+F749+F750+F751+F752+F753+F754+F755</f>
        <v>0</v>
      </c>
      <c r="G745" s="428">
        <f t="shared" si="293"/>
        <v>0</v>
      </c>
      <c r="H745" s="428">
        <f t="shared" si="293"/>
        <v>0</v>
      </c>
      <c r="I745" s="428">
        <f t="shared" si="293"/>
        <v>0</v>
      </c>
      <c r="J745" s="428">
        <f t="shared" si="293"/>
        <v>0</v>
      </c>
      <c r="K745" s="428">
        <f t="shared" si="293"/>
        <v>0</v>
      </c>
      <c r="L745" s="428">
        <f t="shared" si="293"/>
        <v>0</v>
      </c>
      <c r="M745" s="428">
        <f t="shared" si="293"/>
        <v>0</v>
      </c>
      <c r="N745" s="23"/>
      <c r="O745" s="23"/>
    </row>
    <row r="746" spans="1:15" hidden="1">
      <c r="A746" s="417"/>
      <c r="B746" s="444"/>
      <c r="C746" s="445" t="s">
        <v>537</v>
      </c>
      <c r="D746" s="446" t="s">
        <v>538</v>
      </c>
      <c r="E746" s="94">
        <f t="shared" si="290"/>
        <v>0</v>
      </c>
      <c r="F746" s="428"/>
      <c r="G746" s="428"/>
      <c r="H746" s="428"/>
      <c r="I746" s="428"/>
      <c r="J746" s="430"/>
      <c r="K746" s="428"/>
      <c r="L746" s="428"/>
      <c r="M746" s="430"/>
      <c r="N746" s="23"/>
      <c r="O746" s="23"/>
    </row>
    <row r="747" spans="1:15" hidden="1">
      <c r="A747" s="417"/>
      <c r="B747" s="447"/>
      <c r="C747" s="448" t="s">
        <v>539</v>
      </c>
      <c r="D747" s="449" t="s">
        <v>540</v>
      </c>
      <c r="E747" s="94">
        <f t="shared" si="290"/>
        <v>0</v>
      </c>
      <c r="F747" s="428"/>
      <c r="G747" s="428"/>
      <c r="H747" s="428"/>
      <c r="I747" s="428"/>
      <c r="J747" s="430"/>
      <c r="K747" s="428"/>
      <c r="L747" s="428"/>
      <c r="M747" s="430"/>
      <c r="N747" s="23"/>
      <c r="O747" s="23"/>
    </row>
    <row r="748" spans="1:15" hidden="1">
      <c r="A748" s="417"/>
      <c r="B748" s="450"/>
      <c r="C748" s="451" t="s">
        <v>541</v>
      </c>
      <c r="D748" s="443" t="s">
        <v>542</v>
      </c>
      <c r="E748" s="94">
        <f t="shared" si="290"/>
        <v>0</v>
      </c>
      <c r="F748" s="428"/>
      <c r="G748" s="428"/>
      <c r="H748" s="428"/>
      <c r="I748" s="428"/>
      <c r="J748" s="430"/>
      <c r="K748" s="428"/>
      <c r="L748" s="428"/>
      <c r="M748" s="430"/>
      <c r="N748" s="23"/>
      <c r="O748" s="23"/>
    </row>
    <row r="749" spans="1:15" hidden="1">
      <c r="A749" s="417"/>
      <c r="B749" s="434"/>
      <c r="C749" s="426" t="s">
        <v>543</v>
      </c>
      <c r="D749" s="427" t="s">
        <v>544</v>
      </c>
      <c r="E749" s="94">
        <f t="shared" si="290"/>
        <v>0</v>
      </c>
      <c r="F749" s="428"/>
      <c r="G749" s="428"/>
      <c r="H749" s="428"/>
      <c r="I749" s="428"/>
      <c r="J749" s="430"/>
      <c r="K749" s="428"/>
      <c r="L749" s="428"/>
      <c r="M749" s="430"/>
      <c r="N749" s="23"/>
      <c r="O749" s="23"/>
    </row>
    <row r="750" spans="1:15" hidden="1">
      <c r="A750" s="417"/>
      <c r="B750" s="434"/>
      <c r="C750" s="432" t="s">
        <v>545</v>
      </c>
      <c r="D750" s="427" t="s">
        <v>546</v>
      </c>
      <c r="E750" s="94">
        <f t="shared" si="290"/>
        <v>0</v>
      </c>
      <c r="F750" s="428"/>
      <c r="G750" s="428"/>
      <c r="H750" s="428"/>
      <c r="I750" s="428"/>
      <c r="J750" s="430"/>
      <c r="K750" s="428"/>
      <c r="L750" s="428"/>
      <c r="M750" s="430"/>
      <c r="N750" s="23"/>
      <c r="O750" s="23"/>
    </row>
    <row r="751" spans="1:15" ht="21" hidden="1">
      <c r="A751" s="417"/>
      <c r="B751" s="434"/>
      <c r="C751" s="433" t="s">
        <v>547</v>
      </c>
      <c r="D751" s="427" t="s">
        <v>548</v>
      </c>
      <c r="E751" s="94">
        <f t="shared" si="290"/>
        <v>0</v>
      </c>
      <c r="F751" s="428"/>
      <c r="G751" s="428"/>
      <c r="H751" s="428"/>
      <c r="I751" s="428"/>
      <c r="J751" s="430"/>
      <c r="K751" s="428"/>
      <c r="L751" s="428"/>
      <c r="M751" s="430"/>
      <c r="N751" s="23"/>
      <c r="O751" s="23"/>
    </row>
    <row r="752" spans="1:15" ht="21" hidden="1">
      <c r="A752" s="417"/>
      <c r="B752" s="434"/>
      <c r="C752" s="433" t="s">
        <v>549</v>
      </c>
      <c r="D752" s="427" t="s">
        <v>550</v>
      </c>
      <c r="E752" s="94">
        <f t="shared" si="290"/>
        <v>0</v>
      </c>
      <c r="F752" s="428"/>
      <c r="G752" s="428"/>
      <c r="H752" s="428"/>
      <c r="I752" s="428"/>
      <c r="J752" s="430"/>
      <c r="K752" s="428"/>
      <c r="L752" s="428"/>
      <c r="M752" s="430"/>
      <c r="N752" s="23"/>
      <c r="O752" s="23"/>
    </row>
    <row r="753" spans="1:15" ht="21" hidden="1">
      <c r="A753" s="417"/>
      <c r="B753" s="431"/>
      <c r="C753" s="433" t="s">
        <v>551</v>
      </c>
      <c r="D753" s="427" t="s">
        <v>552</v>
      </c>
      <c r="E753" s="94">
        <f t="shared" si="290"/>
        <v>0</v>
      </c>
      <c r="F753" s="428"/>
      <c r="G753" s="428"/>
      <c r="H753" s="428"/>
      <c r="I753" s="428"/>
      <c r="J753" s="430"/>
      <c r="K753" s="428"/>
      <c r="L753" s="428"/>
      <c r="M753" s="430"/>
      <c r="N753" s="23"/>
      <c r="O753" s="23"/>
    </row>
    <row r="754" spans="1:15" ht="21" hidden="1">
      <c r="A754" s="417"/>
      <c r="B754" s="431"/>
      <c r="C754" s="433" t="s">
        <v>553</v>
      </c>
      <c r="D754" s="427" t="s">
        <v>554</v>
      </c>
      <c r="E754" s="94">
        <f t="shared" si="290"/>
        <v>0</v>
      </c>
      <c r="F754" s="428"/>
      <c r="G754" s="428"/>
      <c r="H754" s="428"/>
      <c r="I754" s="428"/>
      <c r="J754" s="430"/>
      <c r="K754" s="428"/>
      <c r="L754" s="428"/>
      <c r="M754" s="430"/>
      <c r="N754" s="23"/>
      <c r="O754" s="23"/>
    </row>
    <row r="755" spans="1:15" hidden="1">
      <c r="A755" s="417"/>
      <c r="B755" s="431"/>
      <c r="C755" s="433" t="s">
        <v>555</v>
      </c>
      <c r="D755" s="427" t="s">
        <v>556</v>
      </c>
      <c r="E755" s="94">
        <f t="shared" si="290"/>
        <v>0</v>
      </c>
      <c r="F755" s="428"/>
      <c r="G755" s="428"/>
      <c r="H755" s="428"/>
      <c r="I755" s="428"/>
      <c r="J755" s="430"/>
      <c r="K755" s="428"/>
      <c r="L755" s="428"/>
      <c r="M755" s="430"/>
      <c r="N755" s="23"/>
      <c r="O755" s="23"/>
    </row>
    <row r="756" spans="1:15">
      <c r="A756" s="417"/>
      <c r="B756" s="431"/>
      <c r="C756" s="432" t="s">
        <v>561</v>
      </c>
      <c r="D756" s="427" t="s">
        <v>562</v>
      </c>
      <c r="E756" s="94">
        <f t="shared" si="290"/>
        <v>0</v>
      </c>
      <c r="F756" s="428">
        <f t="shared" ref="F756:M756" si="294">F757+F759</f>
        <v>0</v>
      </c>
      <c r="G756" s="428">
        <f t="shared" si="294"/>
        <v>0</v>
      </c>
      <c r="H756" s="428">
        <f t="shared" si="294"/>
        <v>0</v>
      </c>
      <c r="I756" s="428">
        <f t="shared" si="294"/>
        <v>0</v>
      </c>
      <c r="J756" s="428">
        <f t="shared" si="294"/>
        <v>0</v>
      </c>
      <c r="K756" s="428">
        <f t="shared" si="294"/>
        <v>0</v>
      </c>
      <c r="L756" s="428">
        <f t="shared" si="294"/>
        <v>0</v>
      </c>
      <c r="M756" s="428">
        <f t="shared" si="294"/>
        <v>0</v>
      </c>
      <c r="N756" s="23"/>
      <c r="O756" s="23"/>
    </row>
    <row r="757" spans="1:15">
      <c r="A757" s="417"/>
      <c r="B757" s="431" t="s">
        <v>563</v>
      </c>
      <c r="C757" s="433" t="s">
        <v>744</v>
      </c>
      <c r="D757" s="427" t="s">
        <v>565</v>
      </c>
      <c r="E757" s="94">
        <f t="shared" si="290"/>
        <v>0</v>
      </c>
      <c r="F757" s="428">
        <f t="shared" ref="F757:M757" si="295">F758</f>
        <v>0</v>
      </c>
      <c r="G757" s="428">
        <f t="shared" si="295"/>
        <v>0</v>
      </c>
      <c r="H757" s="428">
        <f t="shared" si="295"/>
        <v>0</v>
      </c>
      <c r="I757" s="428">
        <f t="shared" si="295"/>
        <v>0</v>
      </c>
      <c r="J757" s="428">
        <f t="shared" si="295"/>
        <v>0</v>
      </c>
      <c r="K757" s="428">
        <f t="shared" si="295"/>
        <v>0</v>
      </c>
      <c r="L757" s="428">
        <f t="shared" si="295"/>
        <v>0</v>
      </c>
      <c r="M757" s="428">
        <f t="shared" si="295"/>
        <v>0</v>
      </c>
      <c r="N757" s="23"/>
      <c r="O757" s="23"/>
    </row>
    <row r="758" spans="1:15">
      <c r="A758" s="417"/>
      <c r="B758" s="431"/>
      <c r="C758" s="432" t="s">
        <v>674</v>
      </c>
      <c r="D758" s="427" t="s">
        <v>567</v>
      </c>
      <c r="E758" s="94">
        <f t="shared" si="290"/>
        <v>0</v>
      </c>
      <c r="F758" s="452"/>
      <c r="G758" s="452"/>
      <c r="H758" s="452"/>
      <c r="I758" s="452"/>
      <c r="J758" s="430"/>
      <c r="K758" s="452"/>
      <c r="L758" s="452"/>
      <c r="M758" s="430"/>
      <c r="N758" s="23"/>
      <c r="O758" s="23"/>
    </row>
    <row r="759" spans="1:15">
      <c r="A759" s="417"/>
      <c r="B759" s="453" t="s">
        <v>570</v>
      </c>
      <c r="C759" s="454"/>
      <c r="D759" s="437" t="s">
        <v>571</v>
      </c>
      <c r="E759" s="94">
        <f t="shared" si="290"/>
        <v>0</v>
      </c>
      <c r="F759" s="428">
        <f t="shared" ref="F759:M759" si="296">F760+F761</f>
        <v>0</v>
      </c>
      <c r="G759" s="428">
        <f t="shared" si="296"/>
        <v>0</v>
      </c>
      <c r="H759" s="428">
        <f t="shared" si="296"/>
        <v>0</v>
      </c>
      <c r="I759" s="428">
        <f t="shared" si="296"/>
        <v>0</v>
      </c>
      <c r="J759" s="428">
        <f t="shared" si="296"/>
        <v>0</v>
      </c>
      <c r="K759" s="428">
        <f t="shared" si="296"/>
        <v>0</v>
      </c>
      <c r="L759" s="428">
        <f t="shared" si="296"/>
        <v>0</v>
      </c>
      <c r="M759" s="428">
        <f t="shared" si="296"/>
        <v>0</v>
      </c>
      <c r="N759" s="23"/>
      <c r="O759" s="23"/>
    </row>
    <row r="760" spans="1:15" ht="0.75" customHeight="1">
      <c r="A760" s="417"/>
      <c r="B760" s="453"/>
      <c r="C760" s="454" t="s">
        <v>572</v>
      </c>
      <c r="D760" s="437" t="s">
        <v>573</v>
      </c>
      <c r="E760" s="94">
        <f t="shared" si="290"/>
        <v>0</v>
      </c>
      <c r="F760" s="428"/>
      <c r="G760" s="428"/>
      <c r="H760" s="428"/>
      <c r="I760" s="428"/>
      <c r="J760" s="430"/>
      <c r="K760" s="428"/>
      <c r="L760" s="428"/>
      <c r="M760" s="430"/>
      <c r="N760" s="23"/>
      <c r="O760" s="23"/>
    </row>
    <row r="761" spans="1:15" hidden="1">
      <c r="A761" s="417"/>
      <c r="B761" s="436"/>
      <c r="C761" s="455" t="s">
        <v>574</v>
      </c>
      <c r="D761" s="449" t="s">
        <v>575</v>
      </c>
      <c r="E761" s="94">
        <f t="shared" si="290"/>
        <v>0</v>
      </c>
      <c r="F761" s="428"/>
      <c r="G761" s="428"/>
      <c r="H761" s="428"/>
      <c r="I761" s="428"/>
      <c r="J761" s="430"/>
      <c r="K761" s="428"/>
      <c r="L761" s="428"/>
      <c r="M761" s="430"/>
      <c r="N761" s="23"/>
      <c r="O761" s="23"/>
    </row>
    <row r="762" spans="1:15">
      <c r="A762" s="417"/>
      <c r="B762" s="429" t="s">
        <v>745</v>
      </c>
      <c r="C762" s="434"/>
      <c r="D762" s="443" t="s">
        <v>577</v>
      </c>
      <c r="E762" s="94">
        <f t="shared" si="290"/>
        <v>0</v>
      </c>
      <c r="F762" s="428">
        <f t="shared" ref="F762:M762" si="297">F763</f>
        <v>0</v>
      </c>
      <c r="G762" s="428">
        <f t="shared" si="297"/>
        <v>0</v>
      </c>
      <c r="H762" s="428">
        <f t="shared" si="297"/>
        <v>0</v>
      </c>
      <c r="I762" s="428">
        <f t="shared" si="297"/>
        <v>0</v>
      </c>
      <c r="J762" s="428">
        <f t="shared" si="297"/>
        <v>0</v>
      </c>
      <c r="K762" s="428">
        <f t="shared" si="297"/>
        <v>0</v>
      </c>
      <c r="L762" s="428">
        <f t="shared" si="297"/>
        <v>0</v>
      </c>
      <c r="M762" s="428">
        <f t="shared" si="297"/>
        <v>0</v>
      </c>
      <c r="N762" s="23"/>
      <c r="O762" s="23"/>
    </row>
    <row r="763" spans="1:15" ht="11.25" customHeight="1">
      <c r="A763" s="417"/>
      <c r="B763" s="456" t="s">
        <v>578</v>
      </c>
      <c r="C763" s="426"/>
      <c r="D763" s="427" t="s">
        <v>579</v>
      </c>
      <c r="E763" s="94">
        <f t="shared" si="290"/>
        <v>0</v>
      </c>
      <c r="F763" s="428">
        <f t="shared" ref="F763:M763" si="298">F764+F765+F766+F767</f>
        <v>0</v>
      </c>
      <c r="G763" s="428">
        <f t="shared" si="298"/>
        <v>0</v>
      </c>
      <c r="H763" s="428">
        <f t="shared" si="298"/>
        <v>0</v>
      </c>
      <c r="I763" s="428">
        <f t="shared" si="298"/>
        <v>0</v>
      </c>
      <c r="J763" s="428">
        <f t="shared" si="298"/>
        <v>0</v>
      </c>
      <c r="K763" s="428">
        <f t="shared" si="298"/>
        <v>0</v>
      </c>
      <c r="L763" s="428">
        <f t="shared" si="298"/>
        <v>0</v>
      </c>
      <c r="M763" s="428">
        <f t="shared" si="298"/>
        <v>0</v>
      </c>
      <c r="N763" s="23"/>
      <c r="O763" s="23"/>
    </row>
    <row r="764" spans="1:15">
      <c r="A764" s="417"/>
      <c r="B764" s="457"/>
      <c r="C764" s="426" t="s">
        <v>580</v>
      </c>
      <c r="D764" s="427" t="s">
        <v>581</v>
      </c>
      <c r="E764" s="94">
        <f t="shared" si="290"/>
        <v>0</v>
      </c>
      <c r="F764" s="428"/>
      <c r="G764" s="428"/>
      <c r="H764" s="428"/>
      <c r="I764" s="428"/>
      <c r="J764" s="430"/>
      <c r="K764" s="428"/>
      <c r="L764" s="428"/>
      <c r="M764" s="430"/>
      <c r="N764" s="23"/>
      <c r="O764" s="23"/>
    </row>
    <row r="765" spans="1:15" hidden="1">
      <c r="A765" s="417"/>
      <c r="B765" s="441"/>
      <c r="C765" s="458" t="s">
        <v>582</v>
      </c>
      <c r="D765" s="427" t="s">
        <v>583</v>
      </c>
      <c r="E765" s="94">
        <f t="shared" si="290"/>
        <v>0</v>
      </c>
      <c r="F765" s="428"/>
      <c r="G765" s="428"/>
      <c r="H765" s="428"/>
      <c r="I765" s="428"/>
      <c r="J765" s="430"/>
      <c r="K765" s="428"/>
      <c r="L765" s="428"/>
      <c r="M765" s="430"/>
      <c r="N765" s="23"/>
      <c r="O765" s="23"/>
    </row>
    <row r="766" spans="1:15" hidden="1">
      <c r="A766" s="417"/>
      <c r="B766" s="459"/>
      <c r="C766" s="432" t="s">
        <v>584</v>
      </c>
      <c r="D766" s="427" t="s">
        <v>585</v>
      </c>
      <c r="E766" s="94">
        <f t="shared" si="290"/>
        <v>0</v>
      </c>
      <c r="F766" s="428"/>
      <c r="G766" s="428"/>
      <c r="H766" s="428"/>
      <c r="I766" s="428"/>
      <c r="J766" s="430"/>
      <c r="K766" s="428"/>
      <c r="L766" s="428"/>
      <c r="M766" s="430"/>
      <c r="N766" s="23"/>
      <c r="O766" s="23"/>
    </row>
    <row r="767" spans="1:15" hidden="1">
      <c r="A767" s="417"/>
      <c r="B767" s="434"/>
      <c r="C767" s="460" t="s">
        <v>586</v>
      </c>
      <c r="D767" s="427" t="s">
        <v>587</v>
      </c>
      <c r="E767" s="94">
        <f t="shared" si="290"/>
        <v>0</v>
      </c>
      <c r="F767" s="428"/>
      <c r="G767" s="428"/>
      <c r="H767" s="428"/>
      <c r="I767" s="428"/>
      <c r="J767" s="430"/>
      <c r="K767" s="428"/>
      <c r="L767" s="428"/>
      <c r="M767" s="430"/>
      <c r="N767" s="23"/>
      <c r="O767" s="23"/>
    </row>
    <row r="768" spans="1:15" hidden="1">
      <c r="A768" s="417"/>
      <c r="B768" s="425"/>
      <c r="C768" s="460"/>
      <c r="D768" s="427"/>
      <c r="E768" s="94">
        <f t="shared" si="290"/>
        <v>0</v>
      </c>
      <c r="F768" s="428"/>
      <c r="G768" s="428"/>
      <c r="H768" s="428"/>
      <c r="I768" s="428"/>
      <c r="J768" s="430"/>
      <c r="K768" s="428"/>
      <c r="L768" s="428"/>
      <c r="M768" s="430"/>
      <c r="N768" s="23"/>
      <c r="O768" s="23"/>
    </row>
    <row r="769" spans="1:15">
      <c r="A769" s="417"/>
      <c r="B769" s="461" t="s">
        <v>588</v>
      </c>
      <c r="C769" s="460"/>
      <c r="D769" s="443" t="s">
        <v>589</v>
      </c>
      <c r="E769" s="94">
        <f t="shared" si="290"/>
        <v>100</v>
      </c>
      <c r="F769" s="462">
        <f>F770+F771+F772+F773+F774+F775+F777+F778+F779</f>
        <v>0</v>
      </c>
      <c r="G769" s="462">
        <f>G770+G771+G772+G773+G774+G775+G777+G778+G779+G780+G776</f>
        <v>25</v>
      </c>
      <c r="H769" s="462">
        <f t="shared" ref="H769:M769" si="299">H770+H771+H772+H773+H774+H775+H777+H778+H779+H780+H776</f>
        <v>25</v>
      </c>
      <c r="I769" s="462">
        <f t="shared" si="299"/>
        <v>25</v>
      </c>
      <c r="J769" s="462">
        <f t="shared" si="299"/>
        <v>25</v>
      </c>
      <c r="K769" s="462">
        <f t="shared" si="299"/>
        <v>0</v>
      </c>
      <c r="L769" s="462">
        <f t="shared" si="299"/>
        <v>0</v>
      </c>
      <c r="M769" s="462">
        <f t="shared" si="299"/>
        <v>0</v>
      </c>
      <c r="N769" s="23"/>
      <c r="O769" s="23"/>
    </row>
    <row r="770" spans="1:15" hidden="1">
      <c r="A770" s="417"/>
      <c r="B770" s="425" t="s">
        <v>590</v>
      </c>
      <c r="C770" s="460"/>
      <c r="D770" s="427" t="s">
        <v>591</v>
      </c>
      <c r="E770" s="94">
        <f t="shared" si="290"/>
        <v>0</v>
      </c>
      <c r="F770" s="428"/>
      <c r="G770" s="428"/>
      <c r="H770" s="428"/>
      <c r="I770" s="428"/>
      <c r="J770" s="430"/>
      <c r="K770" s="428"/>
      <c r="L770" s="428"/>
      <c r="M770" s="430"/>
      <c r="N770" s="23"/>
      <c r="O770" s="23"/>
    </row>
    <row r="771" spans="1:15" hidden="1">
      <c r="A771" s="417"/>
      <c r="B771" s="425" t="s">
        <v>592</v>
      </c>
      <c r="C771" s="460"/>
      <c r="D771" s="463" t="s">
        <v>593</v>
      </c>
      <c r="E771" s="94">
        <f t="shared" si="290"/>
        <v>0</v>
      </c>
      <c r="F771" s="428"/>
      <c r="G771" s="428"/>
      <c r="H771" s="428"/>
      <c r="I771" s="428"/>
      <c r="J771" s="430"/>
      <c r="K771" s="428"/>
      <c r="L771" s="428"/>
      <c r="M771" s="430"/>
      <c r="N771" s="23"/>
      <c r="O771" s="23"/>
    </row>
    <row r="772" spans="1:15" ht="12.75" customHeight="1">
      <c r="A772" s="417"/>
      <c r="B772" s="464" t="s">
        <v>594</v>
      </c>
      <c r="D772" s="465" t="s">
        <v>595</v>
      </c>
      <c r="E772" s="94">
        <f t="shared" si="290"/>
        <v>0</v>
      </c>
      <c r="F772" s="428"/>
      <c r="G772" s="428"/>
      <c r="H772" s="428"/>
      <c r="I772" s="428"/>
      <c r="J772" s="430"/>
      <c r="K772" s="428"/>
      <c r="L772" s="428"/>
      <c r="M772" s="430"/>
      <c r="N772" s="23"/>
      <c r="O772" s="23"/>
    </row>
    <row r="773" spans="1:15" ht="11.25" customHeight="1">
      <c r="A773" s="417"/>
      <c r="B773" s="434" t="s">
        <v>596</v>
      </c>
      <c r="C773" s="466"/>
      <c r="D773" s="443" t="s">
        <v>597</v>
      </c>
      <c r="E773" s="94">
        <f t="shared" si="290"/>
        <v>0</v>
      </c>
      <c r="F773" s="428"/>
      <c r="G773" s="428"/>
      <c r="H773" s="428"/>
      <c r="I773" s="428"/>
      <c r="J773" s="430"/>
      <c r="K773" s="428"/>
      <c r="L773" s="428"/>
      <c r="M773" s="430"/>
      <c r="N773" s="23"/>
      <c r="O773" s="23"/>
    </row>
    <row r="774" spans="1:15" ht="10.5" customHeight="1">
      <c r="A774" s="417"/>
      <c r="B774" s="467" t="s">
        <v>598</v>
      </c>
      <c r="C774" s="466"/>
      <c r="D774" s="443" t="s">
        <v>599</v>
      </c>
      <c r="E774" s="94">
        <f t="shared" si="290"/>
        <v>0</v>
      </c>
      <c r="F774" s="428"/>
      <c r="G774" s="428"/>
      <c r="H774" s="428"/>
      <c r="I774" s="428"/>
      <c r="J774" s="430"/>
      <c r="K774" s="428"/>
      <c r="L774" s="428"/>
      <c r="M774" s="430"/>
      <c r="N774" s="23"/>
      <c r="O774" s="23"/>
    </row>
    <row r="775" spans="1:15" ht="10.5" customHeight="1">
      <c r="A775" s="417"/>
      <c r="B775" s="468" t="s">
        <v>600</v>
      </c>
      <c r="C775" s="469"/>
      <c r="D775" s="443" t="s">
        <v>601</v>
      </c>
      <c r="E775" s="94">
        <f t="shared" si="290"/>
        <v>0</v>
      </c>
      <c r="F775" s="428"/>
      <c r="G775" s="428"/>
      <c r="H775" s="428"/>
      <c r="I775" s="428"/>
      <c r="J775" s="430"/>
      <c r="K775" s="428"/>
      <c r="L775" s="428"/>
      <c r="M775" s="430"/>
      <c r="N775" s="23"/>
      <c r="O775" s="23"/>
    </row>
    <row r="776" spans="1:15" ht="24" hidden="1" customHeight="1">
      <c r="A776" s="417"/>
      <c r="B776" s="1303" t="s">
        <v>602</v>
      </c>
      <c r="C776" s="1304"/>
      <c r="D776" s="443" t="s">
        <v>603</v>
      </c>
      <c r="E776" s="94">
        <f t="shared" si="290"/>
        <v>0</v>
      </c>
      <c r="F776" s="428"/>
      <c r="G776" s="428"/>
      <c r="H776" s="428"/>
      <c r="I776" s="428"/>
      <c r="J776" s="430"/>
      <c r="K776" s="428"/>
      <c r="L776" s="428"/>
      <c r="M776" s="430"/>
      <c r="N776" s="23"/>
      <c r="O776" s="23"/>
    </row>
    <row r="777" spans="1:15" ht="12.75" customHeight="1">
      <c r="A777" s="417"/>
      <c r="B777" s="468" t="s">
        <v>604</v>
      </c>
      <c r="C777" s="469"/>
      <c r="D777" s="443" t="s">
        <v>605</v>
      </c>
      <c r="E777" s="94">
        <f t="shared" si="290"/>
        <v>0</v>
      </c>
      <c r="F777" s="428"/>
      <c r="G777" s="428"/>
      <c r="H777" s="428"/>
      <c r="I777" s="428"/>
      <c r="J777" s="430"/>
      <c r="K777" s="428"/>
      <c r="L777" s="428"/>
      <c r="M777" s="430"/>
      <c r="N777" s="23"/>
      <c r="O777" s="23"/>
    </row>
    <row r="778" spans="1:15" ht="13.5" customHeight="1">
      <c r="A778" s="417"/>
      <c r="B778" s="467" t="s">
        <v>606</v>
      </c>
      <c r="C778" s="466"/>
      <c r="D778" s="443" t="s">
        <v>607</v>
      </c>
      <c r="E778" s="94">
        <f t="shared" si="290"/>
        <v>0</v>
      </c>
      <c r="F778" s="428"/>
      <c r="G778" s="428"/>
      <c r="H778" s="428"/>
      <c r="I778" s="428"/>
      <c r="J778" s="430"/>
      <c r="K778" s="428"/>
      <c r="L778" s="428"/>
      <c r="M778" s="430"/>
      <c r="N778" s="23"/>
      <c r="O778" s="23"/>
    </row>
    <row r="779" spans="1:15" ht="13.5" customHeight="1">
      <c r="A779" s="417"/>
      <c r="B779" s="467" t="s">
        <v>608</v>
      </c>
      <c r="C779" s="466"/>
      <c r="D779" s="443" t="s">
        <v>609</v>
      </c>
      <c r="E779" s="94">
        <f t="shared" si="290"/>
        <v>0</v>
      </c>
      <c r="F779" s="428"/>
      <c r="G779" s="428"/>
      <c r="H779" s="428"/>
      <c r="I779" s="428"/>
      <c r="J779" s="430"/>
      <c r="K779" s="428"/>
      <c r="L779" s="428"/>
      <c r="M779" s="430"/>
      <c r="N779" s="23"/>
      <c r="O779" s="23"/>
    </row>
    <row r="780" spans="1:15" ht="13.5" customHeight="1">
      <c r="A780" s="417"/>
      <c r="B780" s="346" t="s">
        <v>610</v>
      </c>
      <c r="C780" s="470"/>
      <c r="D780" s="449" t="s">
        <v>611</v>
      </c>
      <c r="E780" s="471">
        <f t="shared" si="290"/>
        <v>100</v>
      </c>
      <c r="F780" s="452"/>
      <c r="G780" s="452">
        <v>25</v>
      </c>
      <c r="H780" s="452">
        <v>25</v>
      </c>
      <c r="I780" s="452">
        <v>25</v>
      </c>
      <c r="J780" s="430">
        <v>25</v>
      </c>
      <c r="K780" s="452"/>
      <c r="L780" s="452"/>
      <c r="M780" s="430"/>
      <c r="N780" s="23"/>
      <c r="O780" s="23"/>
    </row>
    <row r="781" spans="1:15">
      <c r="A781" s="417"/>
      <c r="B781" s="467" t="s">
        <v>612</v>
      </c>
      <c r="C781" s="472"/>
      <c r="D781" s="443" t="s">
        <v>613</v>
      </c>
      <c r="E781" s="94">
        <f t="shared" si="290"/>
        <v>0</v>
      </c>
      <c r="F781" s="452">
        <f t="shared" ref="F781:M781" si="300">F782+F786</f>
        <v>0</v>
      </c>
      <c r="G781" s="452">
        <f t="shared" si="300"/>
        <v>0</v>
      </c>
      <c r="H781" s="452">
        <f t="shared" si="300"/>
        <v>0</v>
      </c>
      <c r="I781" s="452">
        <f t="shared" si="300"/>
        <v>0</v>
      </c>
      <c r="J781" s="452">
        <f t="shared" si="300"/>
        <v>0</v>
      </c>
      <c r="K781" s="452">
        <f t="shared" si="300"/>
        <v>0</v>
      </c>
      <c r="L781" s="452">
        <f t="shared" si="300"/>
        <v>0</v>
      </c>
      <c r="M781" s="452">
        <f t="shared" si="300"/>
        <v>0</v>
      </c>
      <c r="N781" s="23"/>
      <c r="O781" s="23"/>
    </row>
    <row r="782" spans="1:15">
      <c r="A782" s="417"/>
      <c r="B782" s="431" t="s">
        <v>614</v>
      </c>
      <c r="C782" s="472"/>
      <c r="D782" s="443" t="s">
        <v>615</v>
      </c>
      <c r="E782" s="94">
        <f t="shared" si="290"/>
        <v>0</v>
      </c>
      <c r="F782" s="452">
        <f t="shared" ref="F782:M782" si="301">F783+F784</f>
        <v>0</v>
      </c>
      <c r="G782" s="452">
        <f t="shared" si="301"/>
        <v>0</v>
      </c>
      <c r="H782" s="452">
        <f t="shared" si="301"/>
        <v>0</v>
      </c>
      <c r="I782" s="452">
        <f t="shared" si="301"/>
        <v>0</v>
      </c>
      <c r="J782" s="452">
        <f t="shared" si="301"/>
        <v>0</v>
      </c>
      <c r="K782" s="452">
        <f t="shared" si="301"/>
        <v>0</v>
      </c>
      <c r="L782" s="452">
        <f t="shared" si="301"/>
        <v>0</v>
      </c>
      <c r="M782" s="452">
        <f t="shared" si="301"/>
        <v>0</v>
      </c>
      <c r="N782" s="23"/>
      <c r="O782" s="23"/>
    </row>
    <row r="783" spans="1:15" ht="1.5" hidden="1" customHeight="1">
      <c r="A783" s="417"/>
      <c r="B783" s="456"/>
      <c r="C783" s="473" t="s">
        <v>616</v>
      </c>
      <c r="D783" s="443" t="s">
        <v>617</v>
      </c>
      <c r="E783" s="94">
        <f t="shared" si="290"/>
        <v>0</v>
      </c>
      <c r="F783" s="452"/>
      <c r="G783" s="452"/>
      <c r="H783" s="452"/>
      <c r="I783" s="452"/>
      <c r="J783" s="430"/>
      <c r="K783" s="452"/>
      <c r="L783" s="452"/>
      <c r="M783" s="430"/>
      <c r="N783" s="23"/>
      <c r="O783" s="23"/>
    </row>
    <row r="784" spans="1:15" hidden="1">
      <c r="A784" s="417"/>
      <c r="B784" s="474" t="s">
        <v>618</v>
      </c>
      <c r="C784" s="475"/>
      <c r="D784" s="427" t="s">
        <v>619</v>
      </c>
      <c r="E784" s="94">
        <f t="shared" si="290"/>
        <v>0</v>
      </c>
      <c r="F784" s="452"/>
      <c r="G784" s="452"/>
      <c r="H784" s="452"/>
      <c r="I784" s="452"/>
      <c r="J784" s="430"/>
      <c r="K784" s="452"/>
      <c r="L784" s="452"/>
      <c r="M784" s="430"/>
      <c r="N784" s="23"/>
      <c r="O784" s="23"/>
    </row>
    <row r="785" spans="1:15" hidden="1">
      <c r="A785" s="417"/>
      <c r="B785" s="476"/>
      <c r="C785" s="455"/>
      <c r="D785" s="449"/>
      <c r="E785" s="94">
        <f t="shared" si="290"/>
        <v>0</v>
      </c>
      <c r="F785" s="452"/>
      <c r="G785" s="452"/>
      <c r="H785" s="452"/>
      <c r="I785" s="452"/>
      <c r="J785" s="430"/>
      <c r="K785" s="452"/>
      <c r="L785" s="452"/>
      <c r="M785" s="430"/>
      <c r="N785" s="23"/>
      <c r="O785" s="23"/>
    </row>
    <row r="786" spans="1:15">
      <c r="A786" s="417"/>
      <c r="B786" s="477" t="s">
        <v>620</v>
      </c>
      <c r="C786" s="478"/>
      <c r="D786" s="443" t="s">
        <v>621</v>
      </c>
      <c r="E786" s="94">
        <f t="shared" si="290"/>
        <v>0</v>
      </c>
      <c r="F786" s="452">
        <f t="shared" ref="F786:M786" si="302">F787+F788</f>
        <v>0</v>
      </c>
      <c r="G786" s="452">
        <f t="shared" si="302"/>
        <v>0</v>
      </c>
      <c r="H786" s="452">
        <f t="shared" si="302"/>
        <v>0</v>
      </c>
      <c r="I786" s="452">
        <f t="shared" si="302"/>
        <v>0</v>
      </c>
      <c r="J786" s="452">
        <f t="shared" si="302"/>
        <v>0</v>
      </c>
      <c r="K786" s="452">
        <f t="shared" si="302"/>
        <v>0</v>
      </c>
      <c r="L786" s="452">
        <f t="shared" si="302"/>
        <v>0</v>
      </c>
      <c r="M786" s="452">
        <f t="shared" si="302"/>
        <v>0</v>
      </c>
      <c r="N786" s="23"/>
      <c r="O786" s="23"/>
    </row>
    <row r="787" spans="1:15" hidden="1">
      <c r="A787" s="417"/>
      <c r="B787" s="431" t="s">
        <v>622</v>
      </c>
      <c r="C787" s="432"/>
      <c r="D787" s="427" t="s">
        <v>623</v>
      </c>
      <c r="E787" s="94">
        <f t="shared" si="290"/>
        <v>0</v>
      </c>
      <c r="F787" s="452"/>
      <c r="G787" s="452"/>
      <c r="H787" s="452"/>
      <c r="I787" s="452"/>
      <c r="J787" s="430"/>
      <c r="K787" s="452"/>
      <c r="L787" s="452"/>
      <c r="M787" s="430"/>
      <c r="N787" s="23"/>
      <c r="O787" s="23"/>
    </row>
    <row r="788" spans="1:15" hidden="1">
      <c r="A788" s="417"/>
      <c r="B788" s="429" t="s">
        <v>624</v>
      </c>
      <c r="C788" s="433"/>
      <c r="D788" s="427" t="s">
        <v>625</v>
      </c>
      <c r="E788" s="94">
        <f t="shared" si="290"/>
        <v>0</v>
      </c>
      <c r="F788" s="452"/>
      <c r="G788" s="452"/>
      <c r="H788" s="452"/>
      <c r="I788" s="452"/>
      <c r="J788" s="430"/>
      <c r="K788" s="452"/>
      <c r="L788" s="452"/>
      <c r="M788" s="430"/>
      <c r="N788" s="23"/>
      <c r="O788" s="23"/>
    </row>
    <row r="789" spans="1:15">
      <c r="A789" s="417"/>
      <c r="B789" s="441" t="s">
        <v>626</v>
      </c>
      <c r="C789" s="458"/>
      <c r="D789" s="427" t="s">
        <v>746</v>
      </c>
      <c r="E789" s="94">
        <f t="shared" si="290"/>
        <v>0</v>
      </c>
      <c r="F789" s="452">
        <f t="shared" ref="F789:M789" si="303">F790</f>
        <v>0</v>
      </c>
      <c r="G789" s="452">
        <f t="shared" si="303"/>
        <v>0</v>
      </c>
      <c r="H789" s="452">
        <f t="shared" si="303"/>
        <v>0</v>
      </c>
      <c r="I789" s="452">
        <f t="shared" si="303"/>
        <v>0</v>
      </c>
      <c r="J789" s="452">
        <f t="shared" si="303"/>
        <v>0</v>
      </c>
      <c r="K789" s="452">
        <f t="shared" si="303"/>
        <v>0</v>
      </c>
      <c r="L789" s="452">
        <f t="shared" si="303"/>
        <v>0</v>
      </c>
      <c r="M789" s="452">
        <f t="shared" si="303"/>
        <v>0</v>
      </c>
      <c r="N789" s="23"/>
      <c r="O789" s="23"/>
    </row>
    <row r="790" spans="1:15">
      <c r="A790" s="417"/>
      <c r="B790" s="479" t="s">
        <v>628</v>
      </c>
      <c r="C790" s="480"/>
      <c r="D790" s="424" t="s">
        <v>629</v>
      </c>
      <c r="E790" s="94">
        <f t="shared" si="290"/>
        <v>0</v>
      </c>
      <c r="F790" s="421"/>
      <c r="G790" s="63"/>
      <c r="H790" s="421"/>
      <c r="I790" s="421"/>
      <c r="J790" s="158"/>
      <c r="K790" s="421"/>
      <c r="L790" s="421"/>
      <c r="M790" s="158"/>
      <c r="N790" s="23"/>
      <c r="O790" s="23"/>
    </row>
    <row r="791" spans="1:15">
      <c r="A791" s="1300" t="s">
        <v>630</v>
      </c>
      <c r="B791" s="1301"/>
      <c r="C791" s="1302"/>
      <c r="D791" s="481"/>
      <c r="E791" s="154">
        <f t="shared" si="290"/>
        <v>165811</v>
      </c>
      <c r="F791" s="482">
        <f>F793+F804+F817+F837+F848+F852</f>
        <v>0</v>
      </c>
      <c r="G791" s="482">
        <f>G793+G804+G817+G837+G848+G852+G830+G833</f>
        <v>72414</v>
      </c>
      <c r="H791" s="482">
        <f t="shared" ref="H791:M791" si="304">H793+H804+H817+H837+H848+H852+H830+H833</f>
        <v>39763</v>
      </c>
      <c r="I791" s="482">
        <f t="shared" si="304"/>
        <v>34069</v>
      </c>
      <c r="J791" s="482">
        <f t="shared" si="304"/>
        <v>19565</v>
      </c>
      <c r="K791" s="482">
        <f t="shared" si="304"/>
        <v>25034</v>
      </c>
      <c r="L791" s="482">
        <f t="shared" si="304"/>
        <v>16398</v>
      </c>
      <c r="M791" s="482">
        <f t="shared" si="304"/>
        <v>0</v>
      </c>
      <c r="N791" s="23"/>
      <c r="O791" s="23" t="s">
        <v>631</v>
      </c>
    </row>
    <row r="792" spans="1:15">
      <c r="A792" s="483"/>
      <c r="B792" s="411" t="s">
        <v>747</v>
      </c>
      <c r="C792" s="484"/>
      <c r="D792" s="99"/>
      <c r="E792" s="154">
        <f t="shared" si="290"/>
        <v>115426</v>
      </c>
      <c r="F792" s="101"/>
      <c r="G792" s="101">
        <f>G793+G817+G804+G833+G830</f>
        <v>54957</v>
      </c>
      <c r="H792" s="101">
        <f t="shared" ref="H792:M792" si="305">H793+H817+H804+H833+H830</f>
        <v>26869</v>
      </c>
      <c r="I792" s="101">
        <f t="shared" si="305"/>
        <v>14035</v>
      </c>
      <c r="J792" s="101">
        <f t="shared" si="305"/>
        <v>19565</v>
      </c>
      <c r="K792" s="101">
        <f t="shared" si="305"/>
        <v>437</v>
      </c>
      <c r="L792" s="101">
        <f t="shared" si="305"/>
        <v>0</v>
      </c>
      <c r="M792" s="101">
        <f t="shared" si="305"/>
        <v>0</v>
      </c>
      <c r="N792" s="23"/>
      <c r="O792" s="23" t="s">
        <v>631</v>
      </c>
    </row>
    <row r="793" spans="1:15">
      <c r="A793" s="485"/>
      <c r="B793" s="486" t="s">
        <v>633</v>
      </c>
      <c r="C793" s="487"/>
      <c r="D793" s="449" t="s">
        <v>634</v>
      </c>
      <c r="E793" s="94">
        <f t="shared" si="290"/>
        <v>0</v>
      </c>
      <c r="F793" s="428">
        <f t="shared" ref="F793:M793" si="306">F794</f>
        <v>0</v>
      </c>
      <c r="G793" s="428">
        <f t="shared" si="306"/>
        <v>0</v>
      </c>
      <c r="H793" s="428">
        <f t="shared" si="306"/>
        <v>0</v>
      </c>
      <c r="I793" s="428">
        <f t="shared" si="306"/>
        <v>0</v>
      </c>
      <c r="J793" s="428">
        <f t="shared" si="306"/>
        <v>0</v>
      </c>
      <c r="K793" s="428">
        <f t="shared" si="306"/>
        <v>0</v>
      </c>
      <c r="L793" s="428">
        <f t="shared" si="306"/>
        <v>0</v>
      </c>
      <c r="M793" s="428">
        <f t="shared" si="306"/>
        <v>0</v>
      </c>
      <c r="N793" s="23"/>
      <c r="O793" s="23"/>
    </row>
    <row r="794" spans="1:15">
      <c r="A794" s="485"/>
      <c r="B794" s="441" t="s">
        <v>635</v>
      </c>
      <c r="C794" s="458"/>
      <c r="D794" s="443" t="s">
        <v>636</v>
      </c>
      <c r="E794" s="94">
        <f t="shared" si="290"/>
        <v>0</v>
      </c>
      <c r="F794" s="428">
        <f t="shared" ref="F794:M794" si="307">F795+F796+F797+F798+F799+F800+F801+F802</f>
        <v>0</v>
      </c>
      <c r="G794" s="428">
        <f>G795+G796+G797+G798+G799+G800+G801+G802+G803</f>
        <v>0</v>
      </c>
      <c r="H794" s="428">
        <f>H795+H796+H797+H798+H799+H800+H801+H802+H803</f>
        <v>0</v>
      </c>
      <c r="I794" s="428">
        <f>I795+I796+I797+I798+I799+I800+I801+I802+I803</f>
        <v>0</v>
      </c>
      <c r="J794" s="428">
        <f>J795+J796+J797+J798+J799+J800+J801+J802+J803</f>
        <v>0</v>
      </c>
      <c r="K794" s="428">
        <f t="shared" si="307"/>
        <v>0</v>
      </c>
      <c r="L794" s="428">
        <f t="shared" si="307"/>
        <v>0</v>
      </c>
      <c r="M794" s="428">
        <f t="shared" si="307"/>
        <v>0</v>
      </c>
      <c r="N794" s="23"/>
      <c r="O794" s="23"/>
    </row>
    <row r="795" spans="1:15" hidden="1">
      <c r="A795" s="485"/>
      <c r="B795" s="488"/>
      <c r="C795" s="489" t="s">
        <v>637</v>
      </c>
      <c r="D795" s="449" t="s">
        <v>638</v>
      </c>
      <c r="E795" s="94">
        <f t="shared" si="290"/>
        <v>0</v>
      </c>
      <c r="F795" s="428"/>
      <c r="G795" s="428"/>
      <c r="H795" s="428"/>
      <c r="I795" s="428"/>
      <c r="J795" s="430"/>
      <c r="K795" s="428"/>
      <c r="L795" s="428"/>
      <c r="M795" s="430"/>
      <c r="N795" s="23"/>
      <c r="O795" s="23"/>
    </row>
    <row r="796" spans="1:15" ht="31.35" hidden="1">
      <c r="A796" s="485"/>
      <c r="B796" s="488"/>
      <c r="C796" s="490" t="s">
        <v>639</v>
      </c>
      <c r="D796" s="491" t="s">
        <v>640</v>
      </c>
      <c r="E796" s="94">
        <f t="shared" si="290"/>
        <v>0</v>
      </c>
      <c r="F796" s="428"/>
      <c r="G796" s="428"/>
      <c r="H796" s="428"/>
      <c r="I796" s="428"/>
      <c r="J796" s="430"/>
      <c r="K796" s="428"/>
      <c r="L796" s="428"/>
      <c r="M796" s="430"/>
      <c r="N796" s="23"/>
      <c r="O796" s="23"/>
    </row>
    <row r="797" spans="1:15" ht="21" hidden="1">
      <c r="A797" s="485"/>
      <c r="B797" s="488"/>
      <c r="C797" s="490" t="s">
        <v>641</v>
      </c>
      <c r="D797" s="491" t="s">
        <v>642</v>
      </c>
      <c r="E797" s="94">
        <f t="shared" si="290"/>
        <v>0</v>
      </c>
      <c r="F797" s="428"/>
      <c r="G797" s="428"/>
      <c r="H797" s="428"/>
      <c r="I797" s="428"/>
      <c r="J797" s="430"/>
      <c r="K797" s="428"/>
      <c r="L797" s="428"/>
      <c r="M797" s="430"/>
      <c r="N797" s="23"/>
      <c r="O797" s="23"/>
    </row>
    <row r="798" spans="1:15" ht="20.65" hidden="1">
      <c r="A798" s="485"/>
      <c r="B798" s="488"/>
      <c r="C798" s="489" t="s">
        <v>643</v>
      </c>
      <c r="D798" s="449" t="s">
        <v>644</v>
      </c>
      <c r="E798" s="94">
        <f t="shared" si="290"/>
        <v>0</v>
      </c>
      <c r="F798" s="428"/>
      <c r="G798" s="428"/>
      <c r="H798" s="428"/>
      <c r="I798" s="428"/>
      <c r="J798" s="430"/>
      <c r="K798" s="428"/>
      <c r="L798" s="428"/>
      <c r="M798" s="430"/>
      <c r="N798" s="23"/>
      <c r="O798" s="23"/>
    </row>
    <row r="799" spans="1:15" ht="31.35" hidden="1">
      <c r="A799" s="485"/>
      <c r="B799" s="457"/>
      <c r="C799" s="492" t="s">
        <v>645</v>
      </c>
      <c r="D799" s="463" t="s">
        <v>646</v>
      </c>
      <c r="E799" s="94">
        <f t="shared" si="290"/>
        <v>0</v>
      </c>
      <c r="F799" s="428"/>
      <c r="G799" s="428"/>
      <c r="H799" s="428"/>
      <c r="I799" s="428"/>
      <c r="J799" s="430"/>
      <c r="K799" s="428"/>
      <c r="L799" s="428"/>
      <c r="M799" s="430"/>
      <c r="N799" s="23"/>
      <c r="O799" s="23"/>
    </row>
    <row r="800" spans="1:15" ht="20.65" hidden="1">
      <c r="A800" s="485"/>
      <c r="B800" s="493"/>
      <c r="C800" s="494" t="s">
        <v>647</v>
      </c>
      <c r="D800" s="495" t="s">
        <v>648</v>
      </c>
      <c r="E800" s="94">
        <f t="shared" si="290"/>
        <v>0</v>
      </c>
      <c r="F800" s="428"/>
      <c r="G800" s="428"/>
      <c r="H800" s="428"/>
      <c r="I800" s="428"/>
      <c r="J800" s="430"/>
      <c r="K800" s="428"/>
      <c r="L800" s="428"/>
      <c r="M800" s="430"/>
      <c r="N800" s="23"/>
      <c r="O800" s="23"/>
    </row>
    <row r="801" spans="1:15" ht="20.65" hidden="1">
      <c r="A801" s="485"/>
      <c r="B801" s="496"/>
      <c r="C801" s="494" t="s">
        <v>649</v>
      </c>
      <c r="D801" s="495" t="s">
        <v>650</v>
      </c>
      <c r="E801" s="94">
        <f t="shared" si="290"/>
        <v>0</v>
      </c>
      <c r="F801" s="428"/>
      <c r="G801" s="428"/>
      <c r="H801" s="428"/>
      <c r="I801" s="428"/>
      <c r="J801" s="430"/>
      <c r="K801" s="428"/>
      <c r="L801" s="428"/>
      <c r="M801" s="430"/>
      <c r="N801" s="23"/>
      <c r="O801" s="23"/>
    </row>
    <row r="802" spans="1:15" hidden="1">
      <c r="A802" s="485"/>
      <c r="B802" s="497"/>
      <c r="C802" s="435" t="s">
        <v>651</v>
      </c>
      <c r="D802" s="443" t="s">
        <v>652</v>
      </c>
      <c r="E802" s="94">
        <f t="shared" si="290"/>
        <v>0</v>
      </c>
      <c r="F802" s="428"/>
      <c r="G802" s="428"/>
      <c r="H802" s="428"/>
      <c r="I802" s="428"/>
      <c r="J802" s="430"/>
      <c r="K802" s="428"/>
      <c r="L802" s="428"/>
      <c r="M802" s="430"/>
      <c r="N802" s="23"/>
      <c r="O802" s="23"/>
    </row>
    <row r="803" spans="1:15" ht="32.1">
      <c r="A803" s="485"/>
      <c r="B803" s="498"/>
      <c r="C803" s="499" t="s">
        <v>655</v>
      </c>
      <c r="D803" s="449" t="s">
        <v>656</v>
      </c>
      <c r="E803" s="94">
        <f t="shared" si="290"/>
        <v>0</v>
      </c>
      <c r="F803" s="428"/>
      <c r="G803" s="428">
        <v>0</v>
      </c>
      <c r="H803" s="428">
        <v>0</v>
      </c>
      <c r="I803" s="428">
        <v>0</v>
      </c>
      <c r="J803" s="430">
        <v>0</v>
      </c>
      <c r="K803" s="428">
        <v>0</v>
      </c>
      <c r="L803" s="428">
        <v>0</v>
      </c>
      <c r="M803" s="430">
        <v>0</v>
      </c>
      <c r="N803" s="23"/>
      <c r="O803" s="23"/>
    </row>
    <row r="804" spans="1:15">
      <c r="A804" s="485"/>
      <c r="B804" s="441" t="s">
        <v>657</v>
      </c>
      <c r="C804" s="500"/>
      <c r="D804" s="443" t="s">
        <v>658</v>
      </c>
      <c r="E804" s="471">
        <f t="shared" si="290"/>
        <v>0</v>
      </c>
      <c r="F804" s="428">
        <f t="shared" ref="F804:M804" si="308">F805</f>
        <v>0</v>
      </c>
      <c r="G804" s="428">
        <f t="shared" si="308"/>
        <v>0</v>
      </c>
      <c r="H804" s="428">
        <f t="shared" si="308"/>
        <v>0</v>
      </c>
      <c r="I804" s="428">
        <f t="shared" si="308"/>
        <v>0</v>
      </c>
      <c r="J804" s="428">
        <f t="shared" si="308"/>
        <v>0</v>
      </c>
      <c r="K804" s="428">
        <f t="shared" si="308"/>
        <v>0</v>
      </c>
      <c r="L804" s="428">
        <f t="shared" si="308"/>
        <v>0</v>
      </c>
      <c r="M804" s="428">
        <f t="shared" si="308"/>
        <v>0</v>
      </c>
      <c r="N804" s="23"/>
      <c r="O804" s="23"/>
    </row>
    <row r="805" spans="1:15" ht="12" customHeight="1">
      <c r="A805" s="485"/>
      <c r="B805" s="501" t="s">
        <v>659</v>
      </c>
      <c r="C805" s="458"/>
      <c r="D805" s="443" t="s">
        <v>565</v>
      </c>
      <c r="E805" s="471">
        <f t="shared" si="290"/>
        <v>0</v>
      </c>
      <c r="F805" s="428">
        <f t="shared" ref="F805:M805" si="309">F809+F810+F811+F812+F813+F814+F815</f>
        <v>0</v>
      </c>
      <c r="G805" s="428">
        <f t="shared" si="309"/>
        <v>0</v>
      </c>
      <c r="H805" s="428">
        <f t="shared" si="309"/>
        <v>0</v>
      </c>
      <c r="I805" s="428">
        <f t="shared" si="309"/>
        <v>0</v>
      </c>
      <c r="J805" s="428">
        <f t="shared" si="309"/>
        <v>0</v>
      </c>
      <c r="K805" s="428">
        <f t="shared" si="309"/>
        <v>0</v>
      </c>
      <c r="L805" s="428">
        <f t="shared" si="309"/>
        <v>0</v>
      </c>
      <c r="M805" s="428">
        <f t="shared" si="309"/>
        <v>0</v>
      </c>
      <c r="N805" s="23"/>
      <c r="O805" s="23"/>
    </row>
    <row r="806" spans="1:15" hidden="1">
      <c r="A806" s="485"/>
      <c r="B806" s="502"/>
      <c r="C806" s="503" t="s">
        <v>660</v>
      </c>
      <c r="D806" s="504" t="s">
        <v>661</v>
      </c>
      <c r="E806" s="471">
        <f t="shared" ref="E806:E877" si="310">G806+H806+I806+J806</f>
        <v>0</v>
      </c>
      <c r="F806" s="428"/>
      <c r="G806" s="428"/>
      <c r="H806" s="428"/>
      <c r="I806" s="428"/>
      <c r="J806" s="505"/>
      <c r="K806" s="428"/>
      <c r="L806" s="428"/>
      <c r="M806" s="505"/>
      <c r="N806" s="23"/>
      <c r="O806" s="23"/>
    </row>
    <row r="807" spans="1:15" hidden="1">
      <c r="A807" s="485"/>
      <c r="B807" s="502"/>
      <c r="C807" s="503" t="s">
        <v>662</v>
      </c>
      <c r="D807" s="504" t="s">
        <v>663</v>
      </c>
      <c r="E807" s="471">
        <f t="shared" si="310"/>
        <v>0</v>
      </c>
      <c r="F807" s="428"/>
      <c r="G807" s="428"/>
      <c r="H807" s="428"/>
      <c r="I807" s="428"/>
      <c r="J807" s="505"/>
      <c r="K807" s="428"/>
      <c r="L807" s="428"/>
      <c r="M807" s="505"/>
      <c r="N807" s="23"/>
      <c r="O807" s="23"/>
    </row>
    <row r="808" spans="1:15" hidden="1">
      <c r="A808" s="485"/>
      <c r="B808" s="502"/>
      <c r="C808" s="503" t="s">
        <v>664</v>
      </c>
      <c r="D808" s="504" t="s">
        <v>665</v>
      </c>
      <c r="E808" s="471">
        <f t="shared" si="310"/>
        <v>0</v>
      </c>
      <c r="F808" s="428"/>
      <c r="G808" s="428"/>
      <c r="H808" s="428"/>
      <c r="I808" s="428"/>
      <c r="J808" s="505"/>
      <c r="K808" s="428"/>
      <c r="L808" s="428"/>
      <c r="M808" s="505"/>
      <c r="N808" s="23"/>
      <c r="O808" s="23"/>
    </row>
    <row r="809" spans="1:15" hidden="1">
      <c r="A809" s="485"/>
      <c r="B809" s="501"/>
      <c r="C809" s="458" t="s">
        <v>666</v>
      </c>
      <c r="D809" s="443" t="s">
        <v>667</v>
      </c>
      <c r="E809" s="471">
        <f t="shared" si="310"/>
        <v>0</v>
      </c>
      <c r="F809" s="428"/>
      <c r="G809" s="428"/>
      <c r="H809" s="428"/>
      <c r="I809" s="428"/>
      <c r="J809" s="505"/>
      <c r="K809" s="428"/>
      <c r="L809" s="428"/>
      <c r="M809" s="505"/>
      <c r="N809" s="23"/>
      <c r="O809" s="23"/>
    </row>
    <row r="810" spans="1:15" hidden="1">
      <c r="A810" s="485"/>
      <c r="B810" s="501"/>
      <c r="C810" s="458" t="s">
        <v>668</v>
      </c>
      <c r="D810" s="443" t="s">
        <v>669</v>
      </c>
      <c r="E810" s="471">
        <f t="shared" si="310"/>
        <v>0</v>
      </c>
      <c r="F810" s="428"/>
      <c r="G810" s="428"/>
      <c r="H810" s="428"/>
      <c r="I810" s="428"/>
      <c r="J810" s="505"/>
      <c r="K810" s="428"/>
      <c r="L810" s="428"/>
      <c r="M810" s="505"/>
      <c r="N810" s="23"/>
      <c r="O810" s="23"/>
    </row>
    <row r="811" spans="1:15" hidden="1">
      <c r="A811" s="485"/>
      <c r="B811" s="501"/>
      <c r="C811" s="458" t="s">
        <v>670</v>
      </c>
      <c r="D811" s="443" t="s">
        <v>671</v>
      </c>
      <c r="E811" s="471">
        <f t="shared" si="310"/>
        <v>0</v>
      </c>
      <c r="F811" s="428"/>
      <c r="G811" s="428"/>
      <c r="H811" s="428"/>
      <c r="I811" s="428"/>
      <c r="J811" s="505"/>
      <c r="K811" s="428"/>
      <c r="L811" s="428"/>
      <c r="M811" s="505"/>
      <c r="N811" s="23"/>
      <c r="O811" s="23"/>
    </row>
    <row r="812" spans="1:15" hidden="1">
      <c r="A812" s="485"/>
      <c r="B812" s="501"/>
      <c r="C812" s="458" t="s">
        <v>672</v>
      </c>
      <c r="D812" s="443" t="s">
        <v>673</v>
      </c>
      <c r="E812" s="471">
        <f t="shared" si="310"/>
        <v>0</v>
      </c>
      <c r="F812" s="428"/>
      <c r="G812" s="428"/>
      <c r="H812" s="428"/>
      <c r="I812" s="428"/>
      <c r="J812" s="505"/>
      <c r="K812" s="428"/>
      <c r="L812" s="428"/>
      <c r="M812" s="505"/>
      <c r="N812" s="23"/>
      <c r="O812" s="23"/>
    </row>
    <row r="813" spans="1:15" ht="12" customHeight="1">
      <c r="A813" s="485"/>
      <c r="B813" s="501" t="s">
        <v>670</v>
      </c>
      <c r="C813" s="458"/>
      <c r="D813" s="443" t="s">
        <v>671</v>
      </c>
      <c r="E813" s="94">
        <f t="shared" si="310"/>
        <v>0</v>
      </c>
      <c r="F813" s="452"/>
      <c r="G813" s="452">
        <v>0</v>
      </c>
      <c r="H813" s="452"/>
      <c r="I813" s="452">
        <v>0</v>
      </c>
      <c r="J813" s="430">
        <v>0</v>
      </c>
      <c r="K813" s="452">
        <v>0</v>
      </c>
      <c r="L813" s="452">
        <v>0</v>
      </c>
      <c r="M813" s="430">
        <v>0</v>
      </c>
      <c r="N813" s="23"/>
      <c r="O813" s="23"/>
    </row>
    <row r="814" spans="1:15" hidden="1">
      <c r="A814" s="485"/>
      <c r="B814" s="501"/>
      <c r="C814" s="458" t="s">
        <v>675</v>
      </c>
      <c r="D814" s="443" t="s">
        <v>676</v>
      </c>
      <c r="E814" s="471">
        <f t="shared" si="310"/>
        <v>0</v>
      </c>
      <c r="F814" s="428"/>
      <c r="G814" s="428"/>
      <c r="H814" s="428"/>
      <c r="I814" s="428"/>
      <c r="J814" s="505"/>
      <c r="K814" s="428"/>
      <c r="L814" s="428"/>
      <c r="M814" s="505"/>
      <c r="N814" s="23"/>
      <c r="O814" s="23"/>
    </row>
    <row r="815" spans="1:15">
      <c r="A815" s="485"/>
      <c r="B815" s="501"/>
      <c r="C815" s="458" t="s">
        <v>677</v>
      </c>
      <c r="D815" s="443" t="s">
        <v>678</v>
      </c>
      <c r="E815" s="471">
        <f t="shared" si="310"/>
        <v>0</v>
      </c>
      <c r="F815" s="428"/>
      <c r="G815" s="428"/>
      <c r="H815" s="428"/>
      <c r="I815" s="428"/>
      <c r="J815" s="505"/>
      <c r="K815" s="428"/>
      <c r="L815" s="428"/>
      <c r="M815" s="505"/>
      <c r="N815" s="23"/>
      <c r="O815" s="23"/>
    </row>
    <row r="816" spans="1:15" hidden="1">
      <c r="A816" s="485"/>
      <c r="B816" s="441"/>
      <c r="C816" s="506"/>
      <c r="D816" s="443"/>
      <c r="E816" s="471">
        <f t="shared" si="310"/>
        <v>0</v>
      </c>
      <c r="F816" s="428"/>
      <c r="G816" s="428"/>
      <c r="H816" s="428"/>
      <c r="I816" s="428"/>
      <c r="J816" s="505"/>
      <c r="K816" s="428"/>
      <c r="L816" s="428"/>
      <c r="M816" s="505"/>
      <c r="N816" s="23"/>
      <c r="O816" s="23"/>
    </row>
    <row r="817" spans="1:15">
      <c r="A817" s="485"/>
      <c r="B817" s="441" t="s">
        <v>679</v>
      </c>
      <c r="C817" s="506"/>
      <c r="D817" s="443" t="s">
        <v>680</v>
      </c>
      <c r="E817" s="471">
        <f t="shared" si="310"/>
        <v>5926</v>
      </c>
      <c r="F817" s="428">
        <f t="shared" ref="F817" si="311">F818+F819+F820+F821+F822+F823+F824+F825+F826+F827+F828</f>
        <v>0</v>
      </c>
      <c r="G817" s="428">
        <f>G818+G819+G820+G821+G822+G823+G824+G825+G826+G827+G828+G829</f>
        <v>189</v>
      </c>
      <c r="H817" s="428">
        <f t="shared" ref="H817:M817" si="312">H818+H819+H820+H821+H822+H823+H824+H825+H826+H827+H828+H829</f>
        <v>57</v>
      </c>
      <c r="I817" s="428">
        <f t="shared" si="312"/>
        <v>57</v>
      </c>
      <c r="J817" s="428">
        <f t="shared" si="312"/>
        <v>5623</v>
      </c>
      <c r="K817" s="428">
        <f t="shared" si="312"/>
        <v>149</v>
      </c>
      <c r="L817" s="428">
        <f t="shared" si="312"/>
        <v>0</v>
      </c>
      <c r="M817" s="428">
        <f t="shared" si="312"/>
        <v>0</v>
      </c>
      <c r="N817" s="23"/>
      <c r="O817" s="23"/>
    </row>
    <row r="818" spans="1:15">
      <c r="A818" s="417"/>
      <c r="B818" s="438" t="s">
        <v>681</v>
      </c>
      <c r="C818" s="506"/>
      <c r="D818" s="427" t="s">
        <v>682</v>
      </c>
      <c r="E818" s="94">
        <f t="shared" si="310"/>
        <v>0</v>
      </c>
      <c r="F818" s="63"/>
      <c r="G818" s="63"/>
      <c r="H818" s="63">
        <v>0</v>
      </c>
      <c r="I818" s="63">
        <v>0</v>
      </c>
      <c r="J818" s="158">
        <v>0</v>
      </c>
      <c r="K818" s="63">
        <v>0</v>
      </c>
      <c r="L818" s="63">
        <v>0</v>
      </c>
      <c r="M818" s="158">
        <v>0</v>
      </c>
      <c r="N818" s="23"/>
      <c r="O818" s="23"/>
    </row>
    <row r="819" spans="1:15">
      <c r="A819" s="417"/>
      <c r="B819" s="438" t="s">
        <v>683</v>
      </c>
      <c r="C819" s="458"/>
      <c r="D819" s="427" t="s">
        <v>684</v>
      </c>
      <c r="E819" s="94">
        <f t="shared" si="310"/>
        <v>0</v>
      </c>
      <c r="F819" s="63"/>
      <c r="G819" s="63">
        <v>0</v>
      </c>
      <c r="H819" s="63">
        <v>0</v>
      </c>
      <c r="I819" s="63">
        <v>0</v>
      </c>
      <c r="J819" s="158">
        <v>0</v>
      </c>
      <c r="K819" s="63">
        <v>0</v>
      </c>
      <c r="L819" s="63">
        <v>0</v>
      </c>
      <c r="M819" s="158">
        <v>0</v>
      </c>
      <c r="N819" s="23"/>
      <c r="O819" s="23"/>
    </row>
    <row r="820" spans="1:15">
      <c r="A820" s="417"/>
      <c r="B820" s="438" t="s">
        <v>685</v>
      </c>
      <c r="C820" s="506"/>
      <c r="D820" s="427" t="s">
        <v>686</v>
      </c>
      <c r="E820" s="94">
        <f t="shared" si="310"/>
        <v>0</v>
      </c>
      <c r="F820" s="63"/>
      <c r="G820" s="63"/>
      <c r="H820" s="63"/>
      <c r="I820" s="63"/>
      <c r="J820" s="158"/>
      <c r="K820" s="63"/>
      <c r="L820" s="63"/>
      <c r="M820" s="158"/>
      <c r="N820" s="23"/>
      <c r="O820" s="23"/>
    </row>
    <row r="821" spans="1:15">
      <c r="A821" s="417"/>
      <c r="B821" s="438" t="s">
        <v>687</v>
      </c>
      <c r="C821" s="507"/>
      <c r="D821" s="427" t="s">
        <v>688</v>
      </c>
      <c r="E821" s="94">
        <f t="shared" si="310"/>
        <v>0</v>
      </c>
      <c r="F821" s="63"/>
      <c r="G821" s="63"/>
      <c r="H821" s="63"/>
      <c r="I821" s="63"/>
      <c r="J821" s="158"/>
      <c r="K821" s="63"/>
      <c r="L821" s="63"/>
      <c r="M821" s="158"/>
      <c r="N821" s="23"/>
      <c r="O821" s="23"/>
    </row>
    <row r="822" spans="1:15">
      <c r="A822" s="417"/>
      <c r="B822" s="508" t="s">
        <v>689</v>
      </c>
      <c r="C822" s="509"/>
      <c r="D822" s="427" t="s">
        <v>690</v>
      </c>
      <c r="E822" s="94">
        <f t="shared" si="310"/>
        <v>0</v>
      </c>
      <c r="F822" s="63"/>
      <c r="G822" s="63"/>
      <c r="H822" s="63"/>
      <c r="I822" s="63"/>
      <c r="J822" s="158"/>
      <c r="K822" s="63"/>
      <c r="L822" s="63"/>
      <c r="M822" s="158"/>
      <c r="N822" s="23"/>
      <c r="O822" s="23"/>
    </row>
    <row r="823" spans="1:15">
      <c r="A823" s="417"/>
      <c r="B823" s="510" t="s">
        <v>691</v>
      </c>
      <c r="C823" s="458"/>
      <c r="D823" s="427" t="s">
        <v>692</v>
      </c>
      <c r="E823" s="94">
        <f t="shared" si="310"/>
        <v>0</v>
      </c>
      <c r="F823" s="63"/>
      <c r="G823" s="63"/>
      <c r="H823" s="63"/>
      <c r="I823" s="63"/>
      <c r="J823" s="158"/>
      <c r="K823" s="63"/>
      <c r="L823" s="63"/>
      <c r="M823" s="158"/>
      <c r="N823" s="23"/>
      <c r="O823" s="23"/>
    </row>
    <row r="824" spans="1:15">
      <c r="A824" s="417"/>
      <c r="B824" s="508" t="s">
        <v>693</v>
      </c>
      <c r="C824" s="506"/>
      <c r="D824" s="427" t="s">
        <v>694</v>
      </c>
      <c r="E824" s="94">
        <f t="shared" si="310"/>
        <v>0</v>
      </c>
      <c r="F824" s="63"/>
      <c r="G824" s="63"/>
      <c r="H824" s="63"/>
      <c r="I824" s="63"/>
      <c r="J824" s="158"/>
      <c r="K824" s="63"/>
      <c r="L824" s="63"/>
      <c r="M824" s="158"/>
      <c r="N824" s="23"/>
      <c r="O824" s="23"/>
    </row>
    <row r="825" spans="1:15">
      <c r="A825" s="417"/>
      <c r="B825" s="508" t="s">
        <v>695</v>
      </c>
      <c r="C825" s="506"/>
      <c r="D825" s="427" t="s">
        <v>696</v>
      </c>
      <c r="E825" s="94">
        <f t="shared" si="310"/>
        <v>0</v>
      </c>
      <c r="F825" s="63"/>
      <c r="G825" s="63"/>
      <c r="H825" s="63"/>
      <c r="I825" s="63"/>
      <c r="J825" s="158"/>
      <c r="K825" s="63"/>
      <c r="L825" s="63"/>
      <c r="M825" s="158"/>
      <c r="N825" s="23"/>
      <c r="O825" s="23"/>
    </row>
    <row r="826" spans="1:15">
      <c r="A826" s="417"/>
      <c r="B826" s="438" t="s">
        <v>697</v>
      </c>
      <c r="C826" s="458"/>
      <c r="D826" s="427" t="s">
        <v>698</v>
      </c>
      <c r="E826" s="94">
        <f t="shared" si="310"/>
        <v>0</v>
      </c>
      <c r="F826" s="63"/>
      <c r="G826" s="63"/>
      <c r="H826" s="63"/>
      <c r="I826" s="63"/>
      <c r="J826" s="158"/>
      <c r="K826" s="63"/>
      <c r="L826" s="63"/>
      <c r="M826" s="158"/>
      <c r="N826" s="23"/>
      <c r="O826" s="23"/>
    </row>
    <row r="827" spans="1:15">
      <c r="A827" s="417"/>
      <c r="B827" s="508" t="s">
        <v>699</v>
      </c>
      <c r="C827" s="506"/>
      <c r="D827" s="427" t="s">
        <v>700</v>
      </c>
      <c r="E827" s="94">
        <f t="shared" si="310"/>
        <v>0</v>
      </c>
      <c r="F827" s="63"/>
      <c r="G827" s="63"/>
      <c r="H827" s="63"/>
      <c r="I827" s="63"/>
      <c r="J827" s="158"/>
      <c r="K827" s="63"/>
      <c r="L827" s="63"/>
      <c r="M827" s="158"/>
      <c r="N827" s="23"/>
      <c r="O827" s="23"/>
    </row>
    <row r="828" spans="1:15" ht="12.75" customHeight="1">
      <c r="A828" s="417"/>
      <c r="B828" s="511" t="s">
        <v>701</v>
      </c>
      <c r="C828" s="458"/>
      <c r="D828" s="427" t="s">
        <v>702</v>
      </c>
      <c r="E828" s="94">
        <f t="shared" si="310"/>
        <v>0</v>
      </c>
      <c r="F828" s="63"/>
      <c r="G828" s="63"/>
      <c r="H828" s="63"/>
      <c r="I828" s="63"/>
      <c r="J828" s="158"/>
      <c r="K828" s="63"/>
      <c r="L828" s="63"/>
      <c r="M828" s="158"/>
      <c r="N828" s="23"/>
      <c r="O828" s="23"/>
    </row>
    <row r="829" spans="1:15" ht="30.75" customHeight="1">
      <c r="A829" s="417"/>
      <c r="B829" s="1305" t="s">
        <v>703</v>
      </c>
      <c r="C829" s="1306"/>
      <c r="D829" s="973" t="s">
        <v>704</v>
      </c>
      <c r="E829" s="94">
        <f t="shared" si="310"/>
        <v>5926</v>
      </c>
      <c r="F829" s="63"/>
      <c r="G829" s="63">
        <v>189</v>
      </c>
      <c r="H829" s="63">
        <v>57</v>
      </c>
      <c r="I829" s="63">
        <v>57</v>
      </c>
      <c r="J829" s="158">
        <v>5623</v>
      </c>
      <c r="K829" s="63">
        <v>149</v>
      </c>
      <c r="L829" s="63"/>
      <c r="M829" s="158"/>
      <c r="N829" s="23"/>
      <c r="O829" s="23"/>
    </row>
    <row r="830" spans="1:15" ht="12.75" customHeight="1">
      <c r="A830" s="417"/>
      <c r="B830" s="1307" t="s">
        <v>748</v>
      </c>
      <c r="C830" s="1308"/>
      <c r="D830" s="512">
        <v>58</v>
      </c>
      <c r="E830" s="94">
        <f t="shared" si="310"/>
        <v>8046</v>
      </c>
      <c r="F830" s="63"/>
      <c r="G830" s="513">
        <f>G831+G832</f>
        <v>8046</v>
      </c>
      <c r="H830" s="513">
        <f t="shared" ref="H830:M830" si="313">H831+H832</f>
        <v>0</v>
      </c>
      <c r="I830" s="513">
        <f t="shared" si="313"/>
        <v>0</v>
      </c>
      <c r="J830" s="513">
        <f t="shared" si="313"/>
        <v>0</v>
      </c>
      <c r="K830" s="513">
        <f t="shared" si="313"/>
        <v>0</v>
      </c>
      <c r="L830" s="513">
        <f t="shared" si="313"/>
        <v>0</v>
      </c>
      <c r="M830" s="513">
        <f t="shared" si="313"/>
        <v>0</v>
      </c>
      <c r="N830" s="23"/>
      <c r="O830" s="23"/>
    </row>
    <row r="831" spans="1:15" ht="12.75" customHeight="1">
      <c r="A831" s="417"/>
      <c r="B831" s="1309" t="s">
        <v>749</v>
      </c>
      <c r="C831" s="1310"/>
      <c r="D831" s="514" t="s">
        <v>750</v>
      </c>
      <c r="E831" s="94">
        <f t="shared" si="310"/>
        <v>8046</v>
      </c>
      <c r="F831" s="63"/>
      <c r="G831" s="63">
        <v>8046</v>
      </c>
      <c r="H831" s="63">
        <v>0</v>
      </c>
      <c r="I831" s="63">
        <v>0</v>
      </c>
      <c r="J831" s="158">
        <v>0</v>
      </c>
      <c r="K831" s="63">
        <v>0</v>
      </c>
      <c r="L831" s="63">
        <v>0</v>
      </c>
      <c r="M831" s="158">
        <v>0</v>
      </c>
      <c r="N831" s="23"/>
      <c r="O831" s="23"/>
    </row>
    <row r="832" spans="1:15" ht="12.75" customHeight="1">
      <c r="A832" s="417"/>
      <c r="B832" s="396" t="s">
        <v>683</v>
      </c>
      <c r="C832" s="393"/>
      <c r="D832" s="332" t="s">
        <v>709</v>
      </c>
      <c r="E832" s="154">
        <f t="shared" si="310"/>
        <v>0</v>
      </c>
      <c r="F832" s="421"/>
      <c r="G832" s="421">
        <v>0</v>
      </c>
      <c r="H832" s="421">
        <v>0</v>
      </c>
      <c r="I832" s="421">
        <v>0</v>
      </c>
      <c r="J832" s="158">
        <v>0</v>
      </c>
      <c r="K832" s="421">
        <v>0</v>
      </c>
      <c r="L832" s="421">
        <v>0</v>
      </c>
      <c r="M832" s="158">
        <v>0</v>
      </c>
      <c r="N832" s="23"/>
      <c r="O832" s="23"/>
    </row>
    <row r="833" spans="1:15" ht="24.75" customHeight="1">
      <c r="A833" s="417"/>
      <c r="B833" s="1311" t="s">
        <v>712</v>
      </c>
      <c r="C833" s="1312"/>
      <c r="D833" s="515">
        <v>60</v>
      </c>
      <c r="E833" s="154">
        <f t="shared" si="310"/>
        <v>101454</v>
      </c>
      <c r="F833" s="462"/>
      <c r="G833" s="462">
        <f>G834+G835+G836</f>
        <v>46722</v>
      </c>
      <c r="H833" s="462">
        <f>H834+H835+H836</f>
        <v>26812</v>
      </c>
      <c r="I833" s="462">
        <f t="shared" ref="I833:M833" si="314">I834+I835+I836</f>
        <v>13978</v>
      </c>
      <c r="J833" s="462">
        <f t="shared" si="314"/>
        <v>13942</v>
      </c>
      <c r="K833" s="462">
        <f t="shared" si="314"/>
        <v>288</v>
      </c>
      <c r="L833" s="462">
        <f t="shared" si="314"/>
        <v>0</v>
      </c>
      <c r="M833" s="462">
        <f t="shared" si="314"/>
        <v>0</v>
      </c>
      <c r="N833" s="23"/>
      <c r="O833" s="23"/>
    </row>
    <row r="834" spans="1:15" ht="12.75" customHeight="1">
      <c r="A834" s="417"/>
      <c r="B834" s="1298" t="s">
        <v>319</v>
      </c>
      <c r="C834" s="1299"/>
      <c r="D834" s="515" t="s">
        <v>751</v>
      </c>
      <c r="E834" s="154">
        <f t="shared" si="310"/>
        <v>85255</v>
      </c>
      <c r="F834" s="421"/>
      <c r="G834" s="63">
        <v>39261</v>
      </c>
      <c r="H834" s="63">
        <v>22531</v>
      </c>
      <c r="I834" s="63">
        <v>11746</v>
      </c>
      <c r="J834" s="158">
        <v>11717</v>
      </c>
      <c r="K834" s="63">
        <v>288</v>
      </c>
      <c r="L834" s="63"/>
      <c r="M834" s="158"/>
      <c r="N834" s="23"/>
      <c r="O834" s="23"/>
    </row>
    <row r="835" spans="1:15" ht="12.75" customHeight="1">
      <c r="A835" s="417"/>
      <c r="B835" s="1298" t="s">
        <v>321</v>
      </c>
      <c r="C835" s="1299"/>
      <c r="D835" s="515" t="s">
        <v>752</v>
      </c>
      <c r="E835" s="154">
        <f t="shared" si="310"/>
        <v>0</v>
      </c>
      <c r="F835" s="421"/>
      <c r="G835" s="63"/>
      <c r="H835" s="63"/>
      <c r="I835" s="63"/>
      <c r="J835" s="158"/>
      <c r="K835" s="63"/>
      <c r="L835" s="63"/>
      <c r="M835" s="158"/>
      <c r="N835" s="23"/>
      <c r="O835" s="23"/>
    </row>
    <row r="836" spans="1:15" ht="12.75" customHeight="1">
      <c r="A836" s="417"/>
      <c r="B836" s="1298" t="s">
        <v>323</v>
      </c>
      <c r="C836" s="1299"/>
      <c r="D836" s="515" t="s">
        <v>753</v>
      </c>
      <c r="E836" s="154">
        <f t="shared" si="310"/>
        <v>16199</v>
      </c>
      <c r="F836" s="421"/>
      <c r="G836" s="1175">
        <v>7461</v>
      </c>
      <c r="H836" s="63">
        <v>4281</v>
      </c>
      <c r="I836" s="63">
        <v>2232</v>
      </c>
      <c r="J836" s="158">
        <v>2225</v>
      </c>
      <c r="K836" s="63"/>
      <c r="L836" s="63"/>
      <c r="M836" s="158"/>
      <c r="N836" s="23"/>
      <c r="O836" s="23"/>
    </row>
    <row r="837" spans="1:15" ht="12.75" customHeight="1">
      <c r="A837" s="417"/>
      <c r="B837" s="467" t="s">
        <v>714</v>
      </c>
      <c r="C837" s="466"/>
      <c r="D837" s="443" t="s">
        <v>715</v>
      </c>
      <c r="E837" s="94">
        <f t="shared" si="310"/>
        <v>50385</v>
      </c>
      <c r="F837" s="428">
        <f t="shared" ref="F837:M837" si="315">F838+F848</f>
        <v>0</v>
      </c>
      <c r="G837" s="462">
        <f t="shared" si="315"/>
        <v>17457</v>
      </c>
      <c r="H837" s="462">
        <f t="shared" si="315"/>
        <v>12894</v>
      </c>
      <c r="I837" s="462">
        <f t="shared" si="315"/>
        <v>20034</v>
      </c>
      <c r="J837" s="462">
        <f t="shared" si="315"/>
        <v>0</v>
      </c>
      <c r="K837" s="462">
        <f t="shared" si="315"/>
        <v>24597</v>
      </c>
      <c r="L837" s="462">
        <f t="shared" si="315"/>
        <v>16398</v>
      </c>
      <c r="M837" s="462">
        <f t="shared" si="315"/>
        <v>0</v>
      </c>
      <c r="N837" s="87"/>
      <c r="O837" s="23"/>
    </row>
    <row r="838" spans="1:15">
      <c r="A838" s="417"/>
      <c r="B838" s="461" t="s">
        <v>716</v>
      </c>
      <c r="C838" s="426"/>
      <c r="D838" s="427" t="s">
        <v>717</v>
      </c>
      <c r="E838" s="94">
        <f t="shared" si="310"/>
        <v>50385</v>
      </c>
      <c r="F838" s="428">
        <f t="shared" ref="F838:M838" si="316">F839+F844+F846</f>
        <v>0</v>
      </c>
      <c r="G838" s="462">
        <f t="shared" si="316"/>
        <v>17457</v>
      </c>
      <c r="H838" s="462">
        <f t="shared" si="316"/>
        <v>12894</v>
      </c>
      <c r="I838" s="462">
        <f t="shared" si="316"/>
        <v>20034</v>
      </c>
      <c r="J838" s="462">
        <f t="shared" si="316"/>
        <v>0</v>
      </c>
      <c r="K838" s="462">
        <f t="shared" si="316"/>
        <v>24597</v>
      </c>
      <c r="L838" s="462">
        <f t="shared" si="316"/>
        <v>16398</v>
      </c>
      <c r="M838" s="462">
        <f t="shared" si="316"/>
        <v>0</v>
      </c>
      <c r="N838" s="23"/>
      <c r="O838" s="23"/>
    </row>
    <row r="839" spans="1:15">
      <c r="A839" s="417"/>
      <c r="B839" s="425" t="s">
        <v>718</v>
      </c>
      <c r="C839" s="426"/>
      <c r="D839" s="427" t="s">
        <v>719</v>
      </c>
      <c r="E839" s="217">
        <f t="shared" si="310"/>
        <v>46581</v>
      </c>
      <c r="F839" s="462">
        <f t="shared" ref="F839:M839" si="317">F840+F841+F842+F843</f>
        <v>0</v>
      </c>
      <c r="G839" s="462">
        <f t="shared" si="317"/>
        <v>13653</v>
      </c>
      <c r="H839" s="462">
        <f t="shared" si="317"/>
        <v>12894</v>
      </c>
      <c r="I839" s="462">
        <f t="shared" si="317"/>
        <v>20034</v>
      </c>
      <c r="J839" s="462">
        <f t="shared" si="317"/>
        <v>0</v>
      </c>
      <c r="K839" s="462">
        <f t="shared" si="317"/>
        <v>24597</v>
      </c>
      <c r="L839" s="462">
        <f t="shared" si="317"/>
        <v>16398</v>
      </c>
      <c r="M839" s="462">
        <f t="shared" si="317"/>
        <v>0</v>
      </c>
      <c r="N839" s="23"/>
      <c r="O839" s="23"/>
    </row>
    <row r="840" spans="1:15">
      <c r="A840" s="417"/>
      <c r="B840" s="429"/>
      <c r="C840" s="426" t="s">
        <v>720</v>
      </c>
      <c r="D840" s="427" t="s">
        <v>721</v>
      </c>
      <c r="E840" s="94">
        <f t="shared" si="310"/>
        <v>16963</v>
      </c>
      <c r="F840" s="452"/>
      <c r="G840" s="63">
        <v>9072</v>
      </c>
      <c r="H840" s="516">
        <v>5891</v>
      </c>
      <c r="I840" s="63">
        <v>2000</v>
      </c>
      <c r="J840" s="158">
        <v>0</v>
      </c>
      <c r="K840" s="63">
        <v>24597</v>
      </c>
      <c r="L840" s="63">
        <v>16398</v>
      </c>
      <c r="M840" s="158"/>
      <c r="N840" s="23"/>
      <c r="O840" s="517" t="s">
        <v>754</v>
      </c>
    </row>
    <row r="841" spans="1:15">
      <c r="A841" s="417"/>
      <c r="B841" s="429"/>
      <c r="C841" s="426" t="s">
        <v>722</v>
      </c>
      <c r="D841" s="427" t="s">
        <v>723</v>
      </c>
      <c r="E841" s="94">
        <f t="shared" si="310"/>
        <v>26531</v>
      </c>
      <c r="F841" s="452"/>
      <c r="G841" s="63">
        <v>1498</v>
      </c>
      <c r="H841" s="63">
        <f>7000+2</f>
        <v>7002</v>
      </c>
      <c r="I841" s="63">
        <f>9000+9000+5+26</f>
        <v>18031</v>
      </c>
      <c r="J841" s="158">
        <f>9000-9000</f>
        <v>0</v>
      </c>
      <c r="K841" s="63"/>
      <c r="L841" s="63"/>
      <c r="M841" s="158"/>
      <c r="N841" s="23"/>
      <c r="O841" s="23"/>
    </row>
    <row r="842" spans="1:15">
      <c r="A842" s="417"/>
      <c r="B842" s="429"/>
      <c r="C842" s="432" t="s">
        <v>724</v>
      </c>
      <c r="D842" s="427" t="s">
        <v>725</v>
      </c>
      <c r="E842" s="94">
        <f t="shared" si="310"/>
        <v>0</v>
      </c>
      <c r="F842" s="452"/>
      <c r="G842" s="63"/>
      <c r="H842" s="63"/>
      <c r="I842" s="63"/>
      <c r="J842" s="158"/>
      <c r="K842" s="63"/>
      <c r="L842" s="63"/>
      <c r="M842" s="158"/>
      <c r="N842" s="23"/>
      <c r="O842" s="23"/>
    </row>
    <row r="843" spans="1:15">
      <c r="A843" s="417"/>
      <c r="B843" s="429"/>
      <c r="C843" s="432" t="s">
        <v>726</v>
      </c>
      <c r="D843" s="427" t="s">
        <v>727</v>
      </c>
      <c r="E843" s="94">
        <f t="shared" si="310"/>
        <v>3087</v>
      </c>
      <c r="F843" s="452"/>
      <c r="G843" s="63">
        <v>3083</v>
      </c>
      <c r="H843" s="63">
        <v>1</v>
      </c>
      <c r="I843" s="63">
        <v>3</v>
      </c>
      <c r="J843" s="158"/>
      <c r="K843" s="63"/>
      <c r="L843" s="63"/>
      <c r="M843" s="158"/>
      <c r="N843" s="23"/>
      <c r="O843" s="23"/>
    </row>
    <row r="844" spans="1:15">
      <c r="A844" s="417"/>
      <c r="B844" s="434" t="s">
        <v>728</v>
      </c>
      <c r="C844" s="466"/>
      <c r="D844" s="443" t="s">
        <v>729</v>
      </c>
      <c r="E844" s="94">
        <f t="shared" si="310"/>
        <v>0</v>
      </c>
      <c r="F844" s="428">
        <f t="shared" ref="F844:M844" si="318">F845</f>
        <v>0</v>
      </c>
      <c r="G844" s="421">
        <f t="shared" si="318"/>
        <v>0</v>
      </c>
      <c r="H844" s="421">
        <f t="shared" si="318"/>
        <v>0</v>
      </c>
      <c r="I844" s="421">
        <f t="shared" si="318"/>
        <v>0</v>
      </c>
      <c r="J844" s="421">
        <f t="shared" si="318"/>
        <v>0</v>
      </c>
      <c r="K844" s="421">
        <f t="shared" si="318"/>
        <v>0</v>
      </c>
      <c r="L844" s="421">
        <f t="shared" si="318"/>
        <v>0</v>
      </c>
      <c r="M844" s="421">
        <f t="shared" si="318"/>
        <v>0</v>
      </c>
      <c r="N844" s="23"/>
      <c r="O844" s="23"/>
    </row>
    <row r="845" spans="1:15">
      <c r="A845" s="417"/>
      <c r="B845" s="429"/>
      <c r="C845" s="432" t="s">
        <v>730</v>
      </c>
      <c r="D845" s="427" t="s">
        <v>731</v>
      </c>
      <c r="E845" s="94">
        <f t="shared" si="310"/>
        <v>0</v>
      </c>
      <c r="F845" s="452"/>
      <c r="G845" s="63"/>
      <c r="H845" s="63"/>
      <c r="I845" s="63"/>
      <c r="J845" s="158"/>
      <c r="K845" s="63"/>
      <c r="L845" s="63"/>
      <c r="M845" s="158"/>
      <c r="N845" s="23"/>
      <c r="O845" s="23"/>
    </row>
    <row r="846" spans="1:15" ht="12" customHeight="1">
      <c r="A846" s="417"/>
      <c r="B846" s="434" t="s">
        <v>732</v>
      </c>
      <c r="C846" s="466"/>
      <c r="D846" s="443" t="s">
        <v>733</v>
      </c>
      <c r="E846" s="94">
        <f t="shared" si="310"/>
        <v>3804</v>
      </c>
      <c r="F846" s="428"/>
      <c r="G846" s="63">
        <v>3804</v>
      </c>
      <c r="H846" s="63"/>
      <c r="I846" s="63"/>
      <c r="J846" s="158"/>
      <c r="K846" s="63"/>
      <c r="L846" s="63"/>
      <c r="M846" s="158"/>
      <c r="N846" s="23"/>
      <c r="O846" s="23"/>
    </row>
    <row r="847" spans="1:15" hidden="1">
      <c r="A847" s="417"/>
      <c r="B847" s="434"/>
      <c r="C847" s="466"/>
      <c r="D847" s="443"/>
      <c r="E847" s="94">
        <f t="shared" si="310"/>
        <v>0</v>
      </c>
      <c r="F847" s="428"/>
      <c r="G847" s="421"/>
      <c r="H847" s="421"/>
      <c r="I847" s="421"/>
      <c r="J847" s="158"/>
      <c r="K847" s="421"/>
      <c r="L847" s="421"/>
      <c r="M847" s="158"/>
      <c r="N847" s="23"/>
      <c r="O847" s="23"/>
    </row>
    <row r="848" spans="1:15">
      <c r="A848" s="417"/>
      <c r="B848" s="434" t="s">
        <v>734</v>
      </c>
      <c r="C848" s="466"/>
      <c r="D848" s="443" t="s">
        <v>735</v>
      </c>
      <c r="E848" s="94">
        <f t="shared" si="310"/>
        <v>0</v>
      </c>
      <c r="F848" s="428">
        <f t="shared" ref="F848:M849" si="319">F849</f>
        <v>0</v>
      </c>
      <c r="G848" s="421">
        <f t="shared" si="319"/>
        <v>0</v>
      </c>
      <c r="H848" s="421">
        <f t="shared" si="319"/>
        <v>0</v>
      </c>
      <c r="I848" s="421">
        <f t="shared" si="319"/>
        <v>0</v>
      </c>
      <c r="J848" s="421">
        <f t="shared" si="319"/>
        <v>0</v>
      </c>
      <c r="K848" s="421">
        <f t="shared" si="319"/>
        <v>0</v>
      </c>
      <c r="L848" s="421">
        <f t="shared" si="319"/>
        <v>0</v>
      </c>
      <c r="M848" s="421">
        <f t="shared" si="319"/>
        <v>0</v>
      </c>
      <c r="N848" s="23"/>
      <c r="O848" s="23"/>
    </row>
    <row r="849" spans="1:15">
      <c r="A849" s="417"/>
      <c r="B849" s="518" t="s">
        <v>736</v>
      </c>
      <c r="C849" s="519"/>
      <c r="D849" s="443" t="s">
        <v>737</v>
      </c>
      <c r="E849" s="94">
        <f t="shared" si="310"/>
        <v>0</v>
      </c>
      <c r="F849" s="428">
        <f t="shared" si="319"/>
        <v>0</v>
      </c>
      <c r="G849" s="421">
        <f t="shared" si="319"/>
        <v>0</v>
      </c>
      <c r="H849" s="421">
        <f t="shared" si="319"/>
        <v>0</v>
      </c>
      <c r="I849" s="421">
        <f t="shared" si="319"/>
        <v>0</v>
      </c>
      <c r="J849" s="421">
        <f t="shared" si="319"/>
        <v>0</v>
      </c>
      <c r="K849" s="421">
        <f t="shared" si="319"/>
        <v>0</v>
      </c>
      <c r="L849" s="421">
        <f t="shared" si="319"/>
        <v>0</v>
      </c>
      <c r="M849" s="421">
        <f t="shared" si="319"/>
        <v>0</v>
      </c>
      <c r="N849" s="23"/>
      <c r="O849" s="23"/>
    </row>
    <row r="850" spans="1:15">
      <c r="A850" s="417"/>
      <c r="B850" s="429"/>
      <c r="C850" s="432" t="s">
        <v>738</v>
      </c>
      <c r="D850" s="427" t="s">
        <v>739</v>
      </c>
      <c r="E850" s="94">
        <f t="shared" si="310"/>
        <v>0</v>
      </c>
      <c r="F850" s="452"/>
      <c r="G850" s="63"/>
      <c r="H850" s="63"/>
      <c r="I850" s="63"/>
      <c r="J850" s="158"/>
      <c r="K850" s="63"/>
      <c r="L850" s="63"/>
      <c r="M850" s="158"/>
      <c r="N850" s="23"/>
      <c r="O850" s="23"/>
    </row>
    <row r="851" spans="1:15" ht="0.75" customHeight="1">
      <c r="A851" s="417"/>
      <c r="B851" s="434"/>
      <c r="C851" s="466"/>
      <c r="D851" s="443"/>
      <c r="E851" s="94">
        <f t="shared" si="310"/>
        <v>0</v>
      </c>
      <c r="F851" s="428"/>
      <c r="G851" s="421"/>
      <c r="H851" s="421"/>
      <c r="I851" s="421"/>
      <c r="J851" s="158"/>
      <c r="K851" s="421"/>
      <c r="L851" s="421"/>
      <c r="M851" s="158"/>
      <c r="N851" s="23"/>
      <c r="O851" s="23"/>
    </row>
    <row r="852" spans="1:15">
      <c r="A852" s="417"/>
      <c r="B852" s="434" t="s">
        <v>626</v>
      </c>
      <c r="C852" s="466"/>
      <c r="D852" s="443" t="s">
        <v>627</v>
      </c>
      <c r="E852" s="94">
        <f t="shared" si="310"/>
        <v>0</v>
      </c>
      <c r="F852" s="428">
        <f t="shared" ref="F852:M852" si="320">F853</f>
        <v>0</v>
      </c>
      <c r="G852" s="421">
        <f t="shared" si="320"/>
        <v>0</v>
      </c>
      <c r="H852" s="421">
        <f t="shared" si="320"/>
        <v>0</v>
      </c>
      <c r="I852" s="421">
        <f t="shared" si="320"/>
        <v>0</v>
      </c>
      <c r="J852" s="421">
        <f t="shared" si="320"/>
        <v>0</v>
      </c>
      <c r="K852" s="421">
        <f t="shared" si="320"/>
        <v>0</v>
      </c>
      <c r="L852" s="421">
        <f t="shared" si="320"/>
        <v>0</v>
      </c>
      <c r="M852" s="421">
        <f t="shared" si="320"/>
        <v>0</v>
      </c>
      <c r="N852" s="23"/>
      <c r="O852" s="23"/>
    </row>
    <row r="853" spans="1:15">
      <c r="A853" s="417"/>
      <c r="B853" s="429" t="s">
        <v>628</v>
      </c>
      <c r="C853" s="466"/>
      <c r="D853" s="443" t="s">
        <v>629</v>
      </c>
      <c r="E853" s="94">
        <f t="shared" si="310"/>
        <v>0</v>
      </c>
      <c r="F853" s="428"/>
      <c r="G853" s="428"/>
      <c r="H853" s="428"/>
      <c r="I853" s="428"/>
      <c r="J853" s="430"/>
      <c r="K853" s="428"/>
      <c r="L853" s="428"/>
      <c r="M853" s="430"/>
      <c r="N853" s="23"/>
      <c r="O853" s="23"/>
    </row>
    <row r="854" spans="1:15">
      <c r="A854" s="520" t="s">
        <v>755</v>
      </c>
      <c r="B854" s="521"/>
      <c r="C854" s="521"/>
      <c r="D854" s="522"/>
      <c r="E854" s="94">
        <f t="shared" si="310"/>
        <v>0</v>
      </c>
      <c r="F854" s="63"/>
      <c r="G854" s="63"/>
      <c r="H854" s="63"/>
      <c r="I854" s="63"/>
      <c r="J854" s="151"/>
      <c r="K854" s="63"/>
      <c r="L854" s="63"/>
      <c r="M854" s="151"/>
      <c r="N854" s="23"/>
      <c r="O854" s="23"/>
    </row>
    <row r="855" spans="1:15">
      <c r="A855" s="523"/>
      <c r="B855" s="524" t="s">
        <v>756</v>
      </c>
      <c r="C855" s="525"/>
      <c r="D855" s="526" t="s">
        <v>757</v>
      </c>
      <c r="E855" s="154">
        <f t="shared" si="310"/>
        <v>221288</v>
      </c>
      <c r="F855" s="155">
        <f t="shared" ref="F855:M855" si="321">F856</f>
        <v>0</v>
      </c>
      <c r="G855" s="155">
        <f t="shared" si="321"/>
        <v>88444</v>
      </c>
      <c r="H855" s="155">
        <f t="shared" si="321"/>
        <v>54158</v>
      </c>
      <c r="I855" s="155">
        <f t="shared" si="321"/>
        <v>46214</v>
      </c>
      <c r="J855" s="155">
        <f t="shared" si="321"/>
        <v>32472</v>
      </c>
      <c r="K855" s="155">
        <f t="shared" si="321"/>
        <v>75355</v>
      </c>
      <c r="L855" s="155">
        <f t="shared" si="321"/>
        <v>68560</v>
      </c>
      <c r="M855" s="155">
        <f t="shared" si="321"/>
        <v>53121</v>
      </c>
      <c r="N855" s="23"/>
      <c r="O855" s="23"/>
    </row>
    <row r="856" spans="1:15">
      <c r="A856" s="523"/>
      <c r="B856" s="527"/>
      <c r="C856" s="527" t="s">
        <v>758</v>
      </c>
      <c r="D856" s="528" t="s">
        <v>759</v>
      </c>
      <c r="E856" s="94">
        <f t="shared" si="310"/>
        <v>221288</v>
      </c>
      <c r="F856" s="63"/>
      <c r="G856" s="63">
        <f t="shared" ref="G856:M856" si="322">G791+G729</f>
        <v>88444</v>
      </c>
      <c r="H856" s="63">
        <f t="shared" si="322"/>
        <v>54158</v>
      </c>
      <c r="I856" s="63">
        <f>I791+I729</f>
        <v>46214</v>
      </c>
      <c r="J856" s="63">
        <f t="shared" si="322"/>
        <v>32472</v>
      </c>
      <c r="K856" s="63">
        <f t="shared" si="322"/>
        <v>75355</v>
      </c>
      <c r="L856" s="63">
        <f t="shared" si="322"/>
        <v>68560</v>
      </c>
      <c r="M856" s="63">
        <f t="shared" si="322"/>
        <v>53121</v>
      </c>
      <c r="N856" s="23"/>
      <c r="O856" s="23"/>
    </row>
    <row r="857" spans="1:15" hidden="1">
      <c r="A857" s="529"/>
      <c r="B857" s="530"/>
      <c r="C857" s="530"/>
      <c r="D857" s="522"/>
      <c r="E857" s="154">
        <f t="shared" si="310"/>
        <v>0</v>
      </c>
      <c r="F857" s="63"/>
      <c r="G857" s="63"/>
      <c r="H857" s="63"/>
      <c r="I857" s="63"/>
      <c r="J857" s="151"/>
      <c r="K857" s="63"/>
      <c r="L857" s="63"/>
      <c r="M857" s="151"/>
      <c r="N857" s="23"/>
      <c r="O857" s="23"/>
    </row>
    <row r="858" spans="1:15">
      <c r="A858" s="531" t="s">
        <v>760</v>
      </c>
      <c r="B858" s="532"/>
      <c r="C858" s="533"/>
      <c r="D858" s="534" t="s">
        <v>761</v>
      </c>
      <c r="E858" s="535">
        <f t="shared" si="310"/>
        <v>15473</v>
      </c>
      <c r="F858" s="536">
        <f t="shared" ref="F858:M858" si="323">F976+F977+F978+F979+F980</f>
        <v>0</v>
      </c>
      <c r="G858" s="536">
        <f t="shared" si="323"/>
        <v>3905</v>
      </c>
      <c r="H858" s="536">
        <f t="shared" si="323"/>
        <v>4077</v>
      </c>
      <c r="I858" s="536">
        <f t="shared" si="323"/>
        <v>4175</v>
      </c>
      <c r="J858" s="536">
        <f t="shared" si="323"/>
        <v>3316</v>
      </c>
      <c r="K858" s="536">
        <f t="shared" si="323"/>
        <v>21030</v>
      </c>
      <c r="L858" s="536">
        <f t="shared" si="323"/>
        <v>22672</v>
      </c>
      <c r="M858" s="536">
        <f t="shared" si="323"/>
        <v>24518</v>
      </c>
      <c r="N858" s="23"/>
      <c r="O858" s="23"/>
    </row>
    <row r="859" spans="1:15">
      <c r="A859" s="1288" t="s">
        <v>505</v>
      </c>
      <c r="B859" s="1393"/>
      <c r="C859" s="1394"/>
      <c r="D859" s="270"/>
      <c r="E859" s="535">
        <f t="shared" si="310"/>
        <v>15473</v>
      </c>
      <c r="F859" s="272"/>
      <c r="G859" s="272">
        <f>G860+G920</f>
        <v>3905</v>
      </c>
      <c r="H859" s="272">
        <f t="shared" ref="H859:M859" si="324">H860+H920</f>
        <v>4077</v>
      </c>
      <c r="I859" s="272">
        <f t="shared" si="324"/>
        <v>4175</v>
      </c>
      <c r="J859" s="272">
        <f t="shared" si="324"/>
        <v>3316</v>
      </c>
      <c r="K859" s="272">
        <f t="shared" si="324"/>
        <v>21030</v>
      </c>
      <c r="L859" s="272">
        <f t="shared" si="324"/>
        <v>22672</v>
      </c>
      <c r="M859" s="272">
        <f t="shared" si="324"/>
        <v>24518</v>
      </c>
      <c r="N859" s="23"/>
      <c r="O859" s="23"/>
    </row>
    <row r="860" spans="1:15">
      <c r="A860" s="275"/>
      <c r="B860" s="276" t="s">
        <v>507</v>
      </c>
      <c r="C860" s="277"/>
      <c r="D860" s="278"/>
      <c r="E860" s="279">
        <f t="shared" si="310"/>
        <v>15471</v>
      </c>
      <c r="F860" s="280">
        <f t="shared" ref="F860:M860" si="325">F861+F910+F918</f>
        <v>0</v>
      </c>
      <c r="G860" s="280">
        <f t="shared" si="325"/>
        <v>3903</v>
      </c>
      <c r="H860" s="280">
        <f t="shared" si="325"/>
        <v>4077</v>
      </c>
      <c r="I860" s="280">
        <f t="shared" si="325"/>
        <v>4175</v>
      </c>
      <c r="J860" s="280">
        <f t="shared" si="325"/>
        <v>3316</v>
      </c>
      <c r="K860" s="280">
        <f t="shared" si="325"/>
        <v>21030</v>
      </c>
      <c r="L860" s="280">
        <f t="shared" si="325"/>
        <v>22672</v>
      </c>
      <c r="M860" s="280">
        <f t="shared" si="325"/>
        <v>24518</v>
      </c>
      <c r="N860" s="23"/>
      <c r="O860" s="23"/>
    </row>
    <row r="861" spans="1:15">
      <c r="A861" s="414"/>
      <c r="B861" s="411" t="s">
        <v>508</v>
      </c>
      <c r="C861" s="415"/>
      <c r="D861" s="416" t="s">
        <v>509</v>
      </c>
      <c r="E861" s="154">
        <f t="shared" si="310"/>
        <v>4005</v>
      </c>
      <c r="F861" s="101">
        <f t="shared" ref="F861:M861" si="326">F862+F863+F864+F869+F873+F875+F887+F893+F900</f>
        <v>0</v>
      </c>
      <c r="G861" s="101">
        <f t="shared" si="326"/>
        <v>903</v>
      </c>
      <c r="H861" s="101">
        <f t="shared" si="326"/>
        <v>1177</v>
      </c>
      <c r="I861" s="101">
        <f t="shared" si="326"/>
        <v>1075</v>
      </c>
      <c r="J861" s="101">
        <f t="shared" si="326"/>
        <v>850</v>
      </c>
      <c r="K861" s="101">
        <f t="shared" si="326"/>
        <v>4005</v>
      </c>
      <c r="L861" s="101">
        <f t="shared" si="326"/>
        <v>4005</v>
      </c>
      <c r="M861" s="101">
        <f t="shared" si="326"/>
        <v>4005</v>
      </c>
      <c r="N861" s="23"/>
      <c r="O861" s="23"/>
    </row>
    <row r="862" spans="1:15">
      <c r="A862" s="417"/>
      <c r="B862" s="418"/>
      <c r="C862" s="419" t="s">
        <v>510</v>
      </c>
      <c r="D862" s="420" t="s">
        <v>511</v>
      </c>
      <c r="E862" s="94">
        <f t="shared" si="310"/>
        <v>0</v>
      </c>
      <c r="F862" s="421"/>
      <c r="G862" s="421"/>
      <c r="H862" s="63"/>
      <c r="I862" s="421"/>
      <c r="J862" s="158"/>
      <c r="K862" s="421"/>
      <c r="L862" s="421"/>
      <c r="M862" s="158"/>
      <c r="N862" s="23"/>
      <c r="O862" s="23"/>
    </row>
    <row r="863" spans="1:15">
      <c r="A863" s="417"/>
      <c r="B863" s="422"/>
      <c r="C863" s="423" t="s">
        <v>512</v>
      </c>
      <c r="D863" s="424" t="s">
        <v>513</v>
      </c>
      <c r="E863" s="94">
        <f t="shared" si="310"/>
        <v>0</v>
      </c>
      <c r="F863" s="421"/>
      <c r="G863" s="421"/>
      <c r="H863" s="63"/>
      <c r="I863" s="421"/>
      <c r="J863" s="158"/>
      <c r="K863" s="421"/>
      <c r="L863" s="421"/>
      <c r="M863" s="158"/>
      <c r="N863" s="23"/>
      <c r="O863" s="23"/>
    </row>
    <row r="864" spans="1:15" ht="12" customHeight="1">
      <c r="A864" s="417"/>
      <c r="B864" s="425" t="s">
        <v>514</v>
      </c>
      <c r="C864" s="426"/>
      <c r="D864" s="427" t="s">
        <v>515</v>
      </c>
      <c r="E864" s="94">
        <f t="shared" si="310"/>
        <v>0</v>
      </c>
      <c r="F864" s="428">
        <f t="shared" ref="F864:M864" si="327">F865+F866+F867</f>
        <v>0</v>
      </c>
      <c r="G864" s="428">
        <f t="shared" si="327"/>
        <v>0</v>
      </c>
      <c r="H864" s="428">
        <f t="shared" si="327"/>
        <v>0</v>
      </c>
      <c r="I864" s="428">
        <f t="shared" si="327"/>
        <v>0</v>
      </c>
      <c r="J864" s="428">
        <f t="shared" si="327"/>
        <v>0</v>
      </c>
      <c r="K864" s="428">
        <f t="shared" si="327"/>
        <v>0</v>
      </c>
      <c r="L864" s="428">
        <f t="shared" si="327"/>
        <v>0</v>
      </c>
      <c r="M864" s="428">
        <f t="shared" si="327"/>
        <v>0</v>
      </c>
      <c r="N864" s="23"/>
      <c r="O864" s="23"/>
    </row>
    <row r="865" spans="1:15" hidden="1">
      <c r="A865" s="537"/>
      <c r="B865" s="429" t="s">
        <v>516</v>
      </c>
      <c r="C865" s="426"/>
      <c r="D865" s="427" t="s">
        <v>517</v>
      </c>
      <c r="E865" s="94">
        <f t="shared" si="310"/>
        <v>0</v>
      </c>
      <c r="F865" s="452"/>
      <c r="G865" s="452"/>
      <c r="H865" s="452"/>
      <c r="I865" s="452"/>
      <c r="J865" s="430"/>
      <c r="K865" s="452"/>
      <c r="L865" s="452"/>
      <c r="M865" s="430"/>
      <c r="N865" s="23"/>
      <c r="O865" s="23"/>
    </row>
    <row r="866" spans="1:15" hidden="1">
      <c r="A866" s="537"/>
      <c r="B866" s="431" t="s">
        <v>518</v>
      </c>
      <c r="C866" s="432"/>
      <c r="D866" s="427" t="s">
        <v>129</v>
      </c>
      <c r="E866" s="94">
        <f t="shared" si="310"/>
        <v>0</v>
      </c>
      <c r="F866" s="452"/>
      <c r="G866" s="452"/>
      <c r="H866" s="452"/>
      <c r="I866" s="452"/>
      <c r="J866" s="430"/>
      <c r="K866" s="452"/>
      <c r="L866" s="452"/>
      <c r="M866" s="430"/>
      <c r="N866" s="23"/>
      <c r="O866" s="23"/>
    </row>
    <row r="867" spans="1:15" hidden="1">
      <c r="A867" s="537"/>
      <c r="B867" s="429" t="s">
        <v>519</v>
      </c>
      <c r="C867" s="433"/>
      <c r="D867" s="427" t="s">
        <v>520</v>
      </c>
      <c r="E867" s="94">
        <f t="shared" si="310"/>
        <v>0</v>
      </c>
      <c r="F867" s="452"/>
      <c r="G867" s="452"/>
      <c r="H867" s="452"/>
      <c r="I867" s="452"/>
      <c r="J867" s="430"/>
      <c r="K867" s="452"/>
      <c r="L867" s="452"/>
      <c r="M867" s="430"/>
      <c r="N867" s="23"/>
      <c r="O867" s="23"/>
    </row>
    <row r="868" spans="1:15" hidden="1">
      <c r="A868" s="417"/>
      <c r="B868" s="434"/>
      <c r="C868" s="433"/>
      <c r="D868" s="427"/>
      <c r="E868" s="94">
        <f t="shared" si="310"/>
        <v>0</v>
      </c>
      <c r="F868" s="428"/>
      <c r="G868" s="428"/>
      <c r="H868" s="428"/>
      <c r="I868" s="428"/>
      <c r="J868" s="430"/>
      <c r="K868" s="428"/>
      <c r="L868" s="428"/>
      <c r="M868" s="430"/>
      <c r="N868" s="23"/>
      <c r="O868" s="23"/>
    </row>
    <row r="869" spans="1:15">
      <c r="A869" s="417"/>
      <c r="B869" s="434" t="s">
        <v>521</v>
      </c>
      <c r="C869" s="433"/>
      <c r="D869" s="427" t="s">
        <v>522</v>
      </c>
      <c r="E869" s="94">
        <f t="shared" si="310"/>
        <v>0</v>
      </c>
      <c r="F869" s="428">
        <f t="shared" ref="F869:M869" si="328">F870+F871+F872</f>
        <v>0</v>
      </c>
      <c r="G869" s="428">
        <f t="shared" si="328"/>
        <v>0</v>
      </c>
      <c r="H869" s="428">
        <f t="shared" si="328"/>
        <v>0</v>
      </c>
      <c r="I869" s="428">
        <f t="shared" si="328"/>
        <v>0</v>
      </c>
      <c r="J869" s="428">
        <f t="shared" si="328"/>
        <v>0</v>
      </c>
      <c r="K869" s="428">
        <f t="shared" si="328"/>
        <v>0</v>
      </c>
      <c r="L869" s="428">
        <f t="shared" si="328"/>
        <v>0</v>
      </c>
      <c r="M869" s="428">
        <f t="shared" si="328"/>
        <v>0</v>
      </c>
      <c r="N869" s="23"/>
      <c r="O869" s="23"/>
    </row>
    <row r="870" spans="1:15" hidden="1">
      <c r="A870" s="417"/>
      <c r="B870" s="434"/>
      <c r="C870" s="433" t="s">
        <v>523</v>
      </c>
      <c r="D870" s="427" t="s">
        <v>524</v>
      </c>
      <c r="E870" s="94">
        <f t="shared" si="310"/>
        <v>0</v>
      </c>
      <c r="F870" s="428"/>
      <c r="G870" s="428"/>
      <c r="H870" s="428"/>
      <c r="I870" s="428"/>
      <c r="J870" s="430"/>
      <c r="K870" s="428"/>
      <c r="L870" s="428"/>
      <c r="M870" s="430"/>
      <c r="N870" s="23"/>
      <c r="O870" s="23"/>
    </row>
    <row r="871" spans="1:15" hidden="1">
      <c r="A871" s="417"/>
      <c r="B871" s="434"/>
      <c r="C871" s="432" t="s">
        <v>525</v>
      </c>
      <c r="D871" s="435" t="s">
        <v>526</v>
      </c>
      <c r="E871" s="94">
        <f t="shared" si="310"/>
        <v>0</v>
      </c>
      <c r="F871" s="428"/>
      <c r="G871" s="428"/>
      <c r="H871" s="428"/>
      <c r="I871" s="428"/>
      <c r="J871" s="430"/>
      <c r="K871" s="428"/>
      <c r="L871" s="428"/>
      <c r="M871" s="430"/>
      <c r="N871" s="23"/>
      <c r="O871" s="23"/>
    </row>
    <row r="872" spans="1:15" hidden="1">
      <c r="A872" s="417"/>
      <c r="B872" s="436"/>
      <c r="C872" s="426" t="s">
        <v>527</v>
      </c>
      <c r="D872" s="449" t="s">
        <v>528</v>
      </c>
      <c r="E872" s="94">
        <f t="shared" si="310"/>
        <v>0</v>
      </c>
      <c r="F872" s="428"/>
      <c r="G872" s="428"/>
      <c r="H872" s="428"/>
      <c r="I872" s="428"/>
      <c r="J872" s="430"/>
      <c r="K872" s="428"/>
      <c r="L872" s="428"/>
      <c r="M872" s="430"/>
      <c r="N872" s="23"/>
      <c r="O872" s="23"/>
    </row>
    <row r="873" spans="1:15">
      <c r="A873" s="417"/>
      <c r="B873" s="441" t="s">
        <v>529</v>
      </c>
      <c r="C873" s="439"/>
      <c r="D873" s="440" t="s">
        <v>530</v>
      </c>
      <c r="E873" s="471">
        <f t="shared" si="310"/>
        <v>300</v>
      </c>
      <c r="F873" s="428">
        <f>F874</f>
        <v>0</v>
      </c>
      <c r="G873" s="462">
        <f>G874</f>
        <v>0</v>
      </c>
      <c r="H873" s="462">
        <f t="shared" ref="H873:M873" si="329">H874</f>
        <v>300</v>
      </c>
      <c r="I873" s="462">
        <f t="shared" si="329"/>
        <v>0</v>
      </c>
      <c r="J873" s="462">
        <f t="shared" si="329"/>
        <v>0</v>
      </c>
      <c r="K873" s="462">
        <f t="shared" si="329"/>
        <v>500</v>
      </c>
      <c r="L873" s="462">
        <f t="shared" si="329"/>
        <v>500</v>
      </c>
      <c r="M873" s="462">
        <f t="shared" si="329"/>
        <v>500</v>
      </c>
      <c r="N873" s="23"/>
      <c r="O873" s="23"/>
    </row>
    <row r="874" spans="1:15">
      <c r="A874" s="417"/>
      <c r="B874" s="438" t="s">
        <v>531</v>
      </c>
      <c r="C874" s="442"/>
      <c r="D874" s="440" t="s">
        <v>532</v>
      </c>
      <c r="E874" s="94">
        <f t="shared" si="310"/>
        <v>300</v>
      </c>
      <c r="F874" s="452"/>
      <c r="G874" s="452"/>
      <c r="H874" s="452">
        <v>300</v>
      </c>
      <c r="I874" s="452">
        <f>200-200</f>
        <v>0</v>
      </c>
      <c r="J874" s="430"/>
      <c r="K874" s="452">
        <v>500</v>
      </c>
      <c r="L874" s="452">
        <v>500</v>
      </c>
      <c r="M874" s="430">
        <v>500</v>
      </c>
      <c r="N874" s="23"/>
      <c r="O874" s="23"/>
    </row>
    <row r="875" spans="1:15" ht="21">
      <c r="A875" s="417"/>
      <c r="B875" s="441"/>
      <c r="C875" s="433" t="s">
        <v>533</v>
      </c>
      <c r="D875" s="440" t="s">
        <v>534</v>
      </c>
      <c r="E875" s="94">
        <f t="shared" si="310"/>
        <v>3705</v>
      </c>
      <c r="F875" s="428">
        <f t="shared" ref="F875:M875" si="330">F876</f>
        <v>0</v>
      </c>
      <c r="G875" s="428">
        <f t="shared" si="330"/>
        <v>903</v>
      </c>
      <c r="H875" s="428">
        <f t="shared" si="330"/>
        <v>877</v>
      </c>
      <c r="I875" s="428">
        <f t="shared" si="330"/>
        <v>1075</v>
      </c>
      <c r="J875" s="428">
        <f t="shared" si="330"/>
        <v>850</v>
      </c>
      <c r="K875" s="428">
        <f t="shared" si="330"/>
        <v>3505</v>
      </c>
      <c r="L875" s="428">
        <f t="shared" si="330"/>
        <v>3505</v>
      </c>
      <c r="M875" s="428">
        <f t="shared" si="330"/>
        <v>3505</v>
      </c>
      <c r="N875" s="23"/>
      <c r="O875" s="23"/>
    </row>
    <row r="876" spans="1:15">
      <c r="A876" s="417"/>
      <c r="B876" s="1289" t="s">
        <v>743</v>
      </c>
      <c r="C876" s="1290"/>
      <c r="D876" s="443" t="s">
        <v>536</v>
      </c>
      <c r="E876" s="94">
        <f t="shared" si="310"/>
        <v>3705</v>
      </c>
      <c r="F876" s="428">
        <f t="shared" ref="F876:M876" si="331">F877+F878+F879+F880+F881+F882+F883+F884+F885+F886</f>
        <v>0</v>
      </c>
      <c r="G876" s="428">
        <f t="shared" si="331"/>
        <v>903</v>
      </c>
      <c r="H876" s="428">
        <f t="shared" si="331"/>
        <v>877</v>
      </c>
      <c r="I876" s="428">
        <f t="shared" si="331"/>
        <v>1075</v>
      </c>
      <c r="J876" s="428">
        <f t="shared" si="331"/>
        <v>850</v>
      </c>
      <c r="K876" s="428">
        <f t="shared" si="331"/>
        <v>3505</v>
      </c>
      <c r="L876" s="428">
        <f t="shared" si="331"/>
        <v>3505</v>
      </c>
      <c r="M876" s="428">
        <f t="shared" si="331"/>
        <v>3505</v>
      </c>
      <c r="N876" s="23"/>
      <c r="O876" s="23"/>
    </row>
    <row r="877" spans="1:15">
      <c r="A877" s="417"/>
      <c r="B877" s="444"/>
      <c r="C877" s="445" t="s">
        <v>537</v>
      </c>
      <c r="D877" s="538" t="s">
        <v>538</v>
      </c>
      <c r="E877" s="94">
        <f t="shared" si="310"/>
        <v>3505</v>
      </c>
      <c r="F877" s="428"/>
      <c r="G877" s="452">
        <v>903</v>
      </c>
      <c r="H877" s="452">
        <v>877</v>
      </c>
      <c r="I877" s="452">
        <v>875</v>
      </c>
      <c r="J877" s="430">
        <v>850</v>
      </c>
      <c r="K877" s="452">
        <v>3505</v>
      </c>
      <c r="L877" s="452">
        <v>3505</v>
      </c>
      <c r="M877" s="430">
        <v>3505</v>
      </c>
      <c r="N877" s="23"/>
      <c r="O877" s="23"/>
    </row>
    <row r="878" spans="1:15" ht="0.75" customHeight="1">
      <c r="A878" s="417"/>
      <c r="B878" s="447"/>
      <c r="C878" s="448" t="s">
        <v>539</v>
      </c>
      <c r="D878" s="449" t="s">
        <v>540</v>
      </c>
      <c r="E878" s="94">
        <f t="shared" ref="E878:E941" si="332">G878+H878+I878+J878</f>
        <v>0</v>
      </c>
      <c r="F878" s="428"/>
      <c r="G878" s="428"/>
      <c r="H878" s="428"/>
      <c r="I878" s="428"/>
      <c r="J878" s="430"/>
      <c r="K878" s="428"/>
      <c r="L878" s="428"/>
      <c r="M878" s="430"/>
      <c r="N878" s="23"/>
      <c r="O878" s="23"/>
    </row>
    <row r="879" spans="1:15" hidden="1">
      <c r="A879" s="417"/>
      <c r="B879" s="450"/>
      <c r="C879" s="451" t="s">
        <v>541</v>
      </c>
      <c r="D879" s="443" t="s">
        <v>542</v>
      </c>
      <c r="E879" s="94">
        <f t="shared" si="332"/>
        <v>0</v>
      </c>
      <c r="F879" s="428"/>
      <c r="G879" s="428"/>
      <c r="H879" s="428"/>
      <c r="I879" s="428"/>
      <c r="J879" s="430"/>
      <c r="K879" s="428"/>
      <c r="L879" s="428"/>
      <c r="M879" s="430"/>
      <c r="N879" s="23"/>
      <c r="O879" s="23"/>
    </row>
    <row r="880" spans="1:15" hidden="1">
      <c r="A880" s="417"/>
      <c r="B880" s="434"/>
      <c r="C880" s="426" t="s">
        <v>543</v>
      </c>
      <c r="D880" s="427" t="s">
        <v>544</v>
      </c>
      <c r="E880" s="94">
        <f t="shared" si="332"/>
        <v>0</v>
      </c>
      <c r="F880" s="428"/>
      <c r="G880" s="428"/>
      <c r="H880" s="428"/>
      <c r="I880" s="428"/>
      <c r="J880" s="430"/>
      <c r="K880" s="428"/>
      <c r="L880" s="428"/>
      <c r="M880" s="430"/>
      <c r="N880" s="23"/>
      <c r="O880" s="23"/>
    </row>
    <row r="881" spans="1:15" ht="12" customHeight="1">
      <c r="A881" s="417"/>
      <c r="B881" s="434"/>
      <c r="C881" s="432" t="s">
        <v>545</v>
      </c>
      <c r="D881" s="427" t="s">
        <v>546</v>
      </c>
      <c r="E881" s="94">
        <f t="shared" si="332"/>
        <v>200</v>
      </c>
      <c r="F881" s="428"/>
      <c r="G881" s="452"/>
      <c r="H881" s="428"/>
      <c r="I881" s="452">
        <v>200</v>
      </c>
      <c r="J881" s="430"/>
      <c r="K881" s="428"/>
      <c r="L881" s="428"/>
      <c r="M881" s="430"/>
      <c r="N881" s="23"/>
      <c r="O881" s="23"/>
    </row>
    <row r="882" spans="1:15" ht="21" hidden="1">
      <c r="A882" s="417"/>
      <c r="B882" s="434"/>
      <c r="C882" s="433" t="s">
        <v>547</v>
      </c>
      <c r="D882" s="427" t="s">
        <v>548</v>
      </c>
      <c r="E882" s="94">
        <f t="shared" si="332"/>
        <v>0</v>
      </c>
      <c r="F882" s="428"/>
      <c r="G882" s="428"/>
      <c r="H882" s="428"/>
      <c r="I882" s="428"/>
      <c r="J882" s="430"/>
      <c r="K882" s="428"/>
      <c r="L882" s="428"/>
      <c r="M882" s="430"/>
      <c r="N882" s="23"/>
      <c r="O882" s="23"/>
    </row>
    <row r="883" spans="1:15" ht="21" hidden="1">
      <c r="A883" s="417"/>
      <c r="B883" s="434"/>
      <c r="C883" s="433" t="s">
        <v>549</v>
      </c>
      <c r="D883" s="427" t="s">
        <v>550</v>
      </c>
      <c r="E883" s="94">
        <f t="shared" si="332"/>
        <v>0</v>
      </c>
      <c r="F883" s="428"/>
      <c r="G883" s="428"/>
      <c r="H883" s="428"/>
      <c r="I883" s="428"/>
      <c r="J883" s="430"/>
      <c r="K883" s="428"/>
      <c r="L883" s="428"/>
      <c r="M883" s="430"/>
      <c r="N883" s="23"/>
      <c r="O883" s="23"/>
    </row>
    <row r="884" spans="1:15" ht="21" hidden="1">
      <c r="A884" s="417"/>
      <c r="B884" s="431"/>
      <c r="C884" s="433" t="s">
        <v>551</v>
      </c>
      <c r="D884" s="427" t="s">
        <v>552</v>
      </c>
      <c r="E884" s="94">
        <f t="shared" si="332"/>
        <v>0</v>
      </c>
      <c r="F884" s="428"/>
      <c r="G884" s="428"/>
      <c r="H884" s="428"/>
      <c r="I884" s="428"/>
      <c r="J884" s="430"/>
      <c r="K884" s="428"/>
      <c r="L884" s="428"/>
      <c r="M884" s="430"/>
      <c r="N884" s="23"/>
      <c r="O884" s="23"/>
    </row>
    <row r="885" spans="1:15" ht="21" hidden="1">
      <c r="A885" s="417"/>
      <c r="B885" s="431"/>
      <c r="C885" s="433" t="s">
        <v>553</v>
      </c>
      <c r="D885" s="427" t="s">
        <v>554</v>
      </c>
      <c r="E885" s="94">
        <f t="shared" si="332"/>
        <v>0</v>
      </c>
      <c r="F885" s="428"/>
      <c r="G885" s="428"/>
      <c r="H885" s="428"/>
      <c r="I885" s="428"/>
      <c r="J885" s="430"/>
      <c r="K885" s="428"/>
      <c r="L885" s="428"/>
      <c r="M885" s="430"/>
      <c r="N885" s="23"/>
      <c r="O885" s="23"/>
    </row>
    <row r="886" spans="1:15" hidden="1">
      <c r="A886" s="417"/>
      <c r="B886" s="431"/>
      <c r="C886" s="433" t="s">
        <v>555</v>
      </c>
      <c r="D886" s="427" t="s">
        <v>556</v>
      </c>
      <c r="E886" s="94">
        <f t="shared" si="332"/>
        <v>0</v>
      </c>
      <c r="F886" s="428"/>
      <c r="G886" s="428"/>
      <c r="H886" s="428"/>
      <c r="I886" s="428"/>
      <c r="J886" s="430"/>
      <c r="K886" s="428"/>
      <c r="L886" s="428"/>
      <c r="M886" s="430"/>
      <c r="N886" s="23"/>
      <c r="O886" s="23"/>
    </row>
    <row r="887" spans="1:15">
      <c r="A887" s="417"/>
      <c r="B887" s="431"/>
      <c r="C887" s="432" t="s">
        <v>561</v>
      </c>
      <c r="D887" s="427" t="s">
        <v>562</v>
      </c>
      <c r="E887" s="94">
        <f t="shared" si="332"/>
        <v>0</v>
      </c>
      <c r="F887" s="428">
        <f t="shared" ref="F887:M887" si="333">F888+F890</f>
        <v>0</v>
      </c>
      <c r="G887" s="428">
        <f t="shared" si="333"/>
        <v>0</v>
      </c>
      <c r="H887" s="428">
        <f t="shared" si="333"/>
        <v>0</v>
      </c>
      <c r="I887" s="428">
        <f t="shared" si="333"/>
        <v>0</v>
      </c>
      <c r="J887" s="428">
        <f t="shared" si="333"/>
        <v>0</v>
      </c>
      <c r="K887" s="428">
        <f t="shared" si="333"/>
        <v>0</v>
      </c>
      <c r="L887" s="428">
        <f t="shared" si="333"/>
        <v>0</v>
      </c>
      <c r="M887" s="428">
        <f t="shared" si="333"/>
        <v>0</v>
      </c>
      <c r="N887" s="23"/>
      <c r="O887" s="23"/>
    </row>
    <row r="888" spans="1:15">
      <c r="A888" s="417"/>
      <c r="B888" s="431" t="s">
        <v>563</v>
      </c>
      <c r="C888" s="433" t="s">
        <v>564</v>
      </c>
      <c r="D888" s="427" t="s">
        <v>565</v>
      </c>
      <c r="E888" s="94">
        <f t="shared" si="332"/>
        <v>0</v>
      </c>
      <c r="F888" s="428">
        <f t="shared" ref="F888:M888" si="334">F889</f>
        <v>0</v>
      </c>
      <c r="G888" s="452">
        <f t="shared" si="334"/>
        <v>0</v>
      </c>
      <c r="H888" s="452">
        <f t="shared" si="334"/>
        <v>0</v>
      </c>
      <c r="I888" s="452">
        <f t="shared" si="334"/>
        <v>0</v>
      </c>
      <c r="J888" s="452">
        <f t="shared" si="334"/>
        <v>0</v>
      </c>
      <c r="K888" s="452">
        <f t="shared" si="334"/>
        <v>0</v>
      </c>
      <c r="L888" s="452">
        <f t="shared" si="334"/>
        <v>0</v>
      </c>
      <c r="M888" s="452">
        <f t="shared" si="334"/>
        <v>0</v>
      </c>
      <c r="N888" s="23"/>
      <c r="O888" s="23"/>
    </row>
    <row r="889" spans="1:15">
      <c r="A889" s="417"/>
      <c r="B889" s="431"/>
      <c r="C889" s="432" t="s">
        <v>762</v>
      </c>
      <c r="D889" s="427" t="s">
        <v>763</v>
      </c>
      <c r="E889" s="94">
        <f t="shared" si="332"/>
        <v>0</v>
      </c>
      <c r="F889" s="428"/>
      <c r="G889" s="452"/>
      <c r="H889" s="452"/>
      <c r="I889" s="452"/>
      <c r="J889" s="430"/>
      <c r="K889" s="452"/>
      <c r="L889" s="452"/>
      <c r="M889" s="430"/>
      <c r="N889" s="23"/>
      <c r="O889" s="23"/>
    </row>
    <row r="890" spans="1:15">
      <c r="A890" s="417"/>
      <c r="B890" s="453" t="s">
        <v>570</v>
      </c>
      <c r="C890" s="454"/>
      <c r="D890" s="437" t="s">
        <v>571</v>
      </c>
      <c r="E890" s="94">
        <f t="shared" si="332"/>
        <v>0</v>
      </c>
      <c r="F890" s="428">
        <f t="shared" ref="F890:M890" si="335">F891+F892</f>
        <v>0</v>
      </c>
      <c r="G890" s="452">
        <f t="shared" si="335"/>
        <v>0</v>
      </c>
      <c r="H890" s="452">
        <f t="shared" si="335"/>
        <v>0</v>
      </c>
      <c r="I890" s="452">
        <f t="shared" si="335"/>
        <v>0</v>
      </c>
      <c r="J890" s="452">
        <f t="shared" si="335"/>
        <v>0</v>
      </c>
      <c r="K890" s="452">
        <f t="shared" si="335"/>
        <v>0</v>
      </c>
      <c r="L890" s="452">
        <f t="shared" si="335"/>
        <v>0</v>
      </c>
      <c r="M890" s="452">
        <f t="shared" si="335"/>
        <v>0</v>
      </c>
      <c r="N890" s="23"/>
      <c r="O890" s="23"/>
    </row>
    <row r="891" spans="1:15" hidden="1">
      <c r="A891" s="417"/>
      <c r="B891" s="453"/>
      <c r="C891" s="454" t="s">
        <v>572</v>
      </c>
      <c r="D891" s="437" t="s">
        <v>573</v>
      </c>
      <c r="E891" s="94">
        <f t="shared" si="332"/>
        <v>0</v>
      </c>
      <c r="F891" s="428"/>
      <c r="G891" s="452"/>
      <c r="H891" s="452"/>
      <c r="I891" s="452"/>
      <c r="J891" s="430"/>
      <c r="K891" s="452"/>
      <c r="L891" s="452"/>
      <c r="M891" s="430"/>
      <c r="N891" s="23"/>
      <c r="O891" s="23"/>
    </row>
    <row r="892" spans="1:15" hidden="1">
      <c r="A892" s="417"/>
      <c r="B892" s="436"/>
      <c r="C892" s="426" t="s">
        <v>574</v>
      </c>
      <c r="D892" s="427" t="s">
        <v>575</v>
      </c>
      <c r="E892" s="94">
        <f t="shared" si="332"/>
        <v>0</v>
      </c>
      <c r="F892" s="428"/>
      <c r="G892" s="452"/>
      <c r="H892" s="452"/>
      <c r="I892" s="452"/>
      <c r="J892" s="430"/>
      <c r="K892" s="452"/>
      <c r="L892" s="452"/>
      <c r="M892" s="430"/>
      <c r="N892" s="23"/>
      <c r="O892" s="23"/>
    </row>
    <row r="893" spans="1:15">
      <c r="A893" s="417"/>
      <c r="B893" s="429" t="s">
        <v>745</v>
      </c>
      <c r="C893" s="434"/>
      <c r="D893" s="443" t="s">
        <v>577</v>
      </c>
      <c r="E893" s="94">
        <f t="shared" si="332"/>
        <v>0</v>
      </c>
      <c r="F893" s="428">
        <f t="shared" ref="F893:M893" si="336">F894</f>
        <v>0</v>
      </c>
      <c r="G893" s="452">
        <f t="shared" si="336"/>
        <v>0</v>
      </c>
      <c r="H893" s="452">
        <f t="shared" si="336"/>
        <v>0</v>
      </c>
      <c r="I893" s="452">
        <f t="shared" si="336"/>
        <v>0</v>
      </c>
      <c r="J893" s="452">
        <f t="shared" si="336"/>
        <v>0</v>
      </c>
      <c r="K893" s="452">
        <f t="shared" si="336"/>
        <v>0</v>
      </c>
      <c r="L893" s="452">
        <f t="shared" si="336"/>
        <v>0</v>
      </c>
      <c r="M893" s="452">
        <f t="shared" si="336"/>
        <v>0</v>
      </c>
      <c r="N893" s="23"/>
      <c r="O893" s="23"/>
    </row>
    <row r="894" spans="1:15">
      <c r="A894" s="417"/>
      <c r="B894" s="456" t="s">
        <v>578</v>
      </c>
      <c r="C894" s="426"/>
      <c r="D894" s="427" t="s">
        <v>579</v>
      </c>
      <c r="E894" s="94">
        <f t="shared" si="332"/>
        <v>0</v>
      </c>
      <c r="F894" s="428">
        <f t="shared" ref="F894:M894" si="337">F895+F896+F897+F898</f>
        <v>0</v>
      </c>
      <c r="G894" s="452">
        <f t="shared" si="337"/>
        <v>0</v>
      </c>
      <c r="H894" s="452">
        <f t="shared" si="337"/>
        <v>0</v>
      </c>
      <c r="I894" s="452">
        <f t="shared" si="337"/>
        <v>0</v>
      </c>
      <c r="J894" s="452">
        <f t="shared" si="337"/>
        <v>0</v>
      </c>
      <c r="K894" s="452">
        <f t="shared" si="337"/>
        <v>0</v>
      </c>
      <c r="L894" s="452">
        <f t="shared" si="337"/>
        <v>0</v>
      </c>
      <c r="M894" s="452">
        <f t="shared" si="337"/>
        <v>0</v>
      </c>
      <c r="N894" s="23"/>
      <c r="O894" s="23"/>
    </row>
    <row r="895" spans="1:15" ht="0.75" customHeight="1">
      <c r="A895" s="417"/>
      <c r="B895" s="457"/>
      <c r="C895" s="426" t="s">
        <v>580</v>
      </c>
      <c r="D895" s="427" t="s">
        <v>581</v>
      </c>
      <c r="E895" s="94">
        <f t="shared" si="332"/>
        <v>0</v>
      </c>
      <c r="F895" s="428"/>
      <c r="G895" s="452"/>
      <c r="H895" s="452"/>
      <c r="I895" s="452"/>
      <c r="J895" s="430"/>
      <c r="K895" s="452"/>
      <c r="L895" s="452"/>
      <c r="M895" s="430"/>
      <c r="N895" s="23"/>
      <c r="O895" s="23"/>
    </row>
    <row r="896" spans="1:15" hidden="1">
      <c r="A896" s="417"/>
      <c r="B896" s="441"/>
      <c r="C896" s="458" t="s">
        <v>582</v>
      </c>
      <c r="D896" s="443" t="s">
        <v>583</v>
      </c>
      <c r="E896" s="94">
        <f t="shared" si="332"/>
        <v>0</v>
      </c>
      <c r="F896" s="428"/>
      <c r="G896" s="452"/>
      <c r="H896" s="452"/>
      <c r="I896" s="452"/>
      <c r="J896" s="430"/>
      <c r="K896" s="452"/>
      <c r="L896" s="452"/>
      <c r="M896" s="430"/>
      <c r="N896" s="23"/>
      <c r="O896" s="23"/>
    </row>
    <row r="897" spans="1:15" hidden="1">
      <c r="A897" s="417"/>
      <c r="B897" s="459"/>
      <c r="C897" s="432" t="s">
        <v>584</v>
      </c>
      <c r="D897" s="443" t="s">
        <v>585</v>
      </c>
      <c r="E897" s="94">
        <f t="shared" si="332"/>
        <v>0</v>
      </c>
      <c r="F897" s="428"/>
      <c r="G897" s="452"/>
      <c r="H897" s="452"/>
      <c r="I897" s="452"/>
      <c r="J897" s="430"/>
      <c r="K897" s="452"/>
      <c r="L897" s="452"/>
      <c r="M897" s="430"/>
      <c r="N897" s="23"/>
      <c r="O897" s="23"/>
    </row>
    <row r="898" spans="1:15" hidden="1">
      <c r="A898" s="417"/>
      <c r="B898" s="434"/>
      <c r="C898" s="460" t="s">
        <v>586</v>
      </c>
      <c r="D898" s="427" t="s">
        <v>587</v>
      </c>
      <c r="E898" s="94">
        <f t="shared" si="332"/>
        <v>0</v>
      </c>
      <c r="F898" s="428"/>
      <c r="G898" s="452"/>
      <c r="H898" s="452"/>
      <c r="I898" s="452"/>
      <c r="J898" s="430"/>
      <c r="K898" s="452"/>
      <c r="L898" s="452"/>
      <c r="M898" s="430"/>
      <c r="N898" s="23"/>
      <c r="O898" s="23"/>
    </row>
    <row r="899" spans="1:15" hidden="1">
      <c r="A899" s="417"/>
      <c r="B899" s="425"/>
      <c r="C899" s="460"/>
      <c r="D899" s="427"/>
      <c r="E899" s="94">
        <f t="shared" si="332"/>
        <v>0</v>
      </c>
      <c r="F899" s="428"/>
      <c r="G899" s="452"/>
      <c r="H899" s="452"/>
      <c r="I899" s="452"/>
      <c r="J899" s="430"/>
      <c r="K899" s="452"/>
      <c r="L899" s="452"/>
      <c r="M899" s="430"/>
      <c r="N899" s="23"/>
      <c r="O899" s="23"/>
    </row>
    <row r="900" spans="1:15">
      <c r="A900" s="417"/>
      <c r="B900" s="461" t="s">
        <v>588</v>
      </c>
      <c r="C900" s="460"/>
      <c r="D900" s="427" t="s">
        <v>589</v>
      </c>
      <c r="E900" s="94">
        <f t="shared" si="332"/>
        <v>0</v>
      </c>
      <c r="F900" s="428">
        <f t="shared" ref="F900:M900" si="338">F901+F902+F903+F904+F905+F906+F907+F908+F909</f>
        <v>0</v>
      </c>
      <c r="G900" s="452">
        <f t="shared" si="338"/>
        <v>0</v>
      </c>
      <c r="H900" s="452">
        <f t="shared" si="338"/>
        <v>0</v>
      </c>
      <c r="I900" s="452">
        <f t="shared" si="338"/>
        <v>0</v>
      </c>
      <c r="J900" s="452">
        <f t="shared" si="338"/>
        <v>0</v>
      </c>
      <c r="K900" s="452">
        <f t="shared" si="338"/>
        <v>0</v>
      </c>
      <c r="L900" s="452">
        <f t="shared" si="338"/>
        <v>0</v>
      </c>
      <c r="M900" s="452">
        <f t="shared" si="338"/>
        <v>0</v>
      </c>
      <c r="N900" s="23"/>
      <c r="O900" s="23"/>
    </row>
    <row r="901" spans="1:15" hidden="1">
      <c r="A901" s="417"/>
      <c r="B901" s="425" t="s">
        <v>590</v>
      </c>
      <c r="C901" s="460"/>
      <c r="D901" s="427" t="s">
        <v>591</v>
      </c>
      <c r="E901" s="94">
        <f t="shared" si="332"/>
        <v>0</v>
      </c>
      <c r="F901" s="428"/>
      <c r="G901" s="428"/>
      <c r="H901" s="428"/>
      <c r="I901" s="428"/>
      <c r="J901" s="430"/>
      <c r="K901" s="428"/>
      <c r="L901" s="428"/>
      <c r="M901" s="430"/>
      <c r="N901" s="23"/>
      <c r="O901" s="23"/>
    </row>
    <row r="902" spans="1:15" hidden="1">
      <c r="A902" s="417"/>
      <c r="B902" s="425" t="s">
        <v>592</v>
      </c>
      <c r="C902" s="460"/>
      <c r="D902" s="463" t="s">
        <v>593</v>
      </c>
      <c r="E902" s="94">
        <f t="shared" si="332"/>
        <v>0</v>
      </c>
      <c r="F902" s="428"/>
      <c r="G902" s="428"/>
      <c r="H902" s="428"/>
      <c r="I902" s="428"/>
      <c r="J902" s="430"/>
      <c r="K902" s="428"/>
      <c r="L902" s="428"/>
      <c r="M902" s="430"/>
      <c r="N902" s="23"/>
      <c r="O902" s="23"/>
    </row>
    <row r="903" spans="1:15" hidden="1">
      <c r="A903" s="417"/>
      <c r="B903" s="539" t="s">
        <v>594</v>
      </c>
      <c r="C903" s="470"/>
      <c r="D903" s="449" t="s">
        <v>595</v>
      </c>
      <c r="E903" s="94">
        <f t="shared" si="332"/>
        <v>0</v>
      </c>
      <c r="F903" s="428"/>
      <c r="G903" s="428"/>
      <c r="H903" s="428"/>
      <c r="I903" s="428"/>
      <c r="J903" s="430"/>
      <c r="K903" s="428"/>
      <c r="L903" s="428"/>
      <c r="M903" s="430"/>
      <c r="N903" s="23"/>
      <c r="O903" s="23"/>
    </row>
    <row r="904" spans="1:15" hidden="1">
      <c r="A904" s="417"/>
      <c r="B904" s="434" t="s">
        <v>596</v>
      </c>
      <c r="C904" s="466"/>
      <c r="D904" s="443" t="s">
        <v>597</v>
      </c>
      <c r="E904" s="94">
        <f t="shared" si="332"/>
        <v>0</v>
      </c>
      <c r="F904" s="428"/>
      <c r="G904" s="428"/>
      <c r="H904" s="428"/>
      <c r="I904" s="428"/>
      <c r="J904" s="430"/>
      <c r="K904" s="428"/>
      <c r="L904" s="428"/>
      <c r="M904" s="430"/>
      <c r="N904" s="23"/>
      <c r="O904" s="23"/>
    </row>
    <row r="905" spans="1:15" hidden="1">
      <c r="A905" s="417"/>
      <c r="B905" s="467" t="s">
        <v>598</v>
      </c>
      <c r="C905" s="466"/>
      <c r="D905" s="443" t="s">
        <v>599</v>
      </c>
      <c r="E905" s="94">
        <f t="shared" si="332"/>
        <v>0</v>
      </c>
      <c r="F905" s="428"/>
      <c r="G905" s="428"/>
      <c r="H905" s="428"/>
      <c r="I905" s="428"/>
      <c r="J905" s="430"/>
      <c r="K905" s="428"/>
      <c r="L905" s="428"/>
      <c r="M905" s="430"/>
      <c r="N905" s="23"/>
      <c r="O905" s="23"/>
    </row>
    <row r="906" spans="1:15" hidden="1">
      <c r="A906" s="417"/>
      <c r="B906" s="468" t="s">
        <v>600</v>
      </c>
      <c r="C906" s="469"/>
      <c r="D906" s="443" t="s">
        <v>601</v>
      </c>
      <c r="E906" s="94">
        <f t="shared" si="332"/>
        <v>0</v>
      </c>
      <c r="F906" s="428"/>
      <c r="G906" s="428"/>
      <c r="H906" s="428"/>
      <c r="I906" s="428"/>
      <c r="J906" s="430"/>
      <c r="K906" s="428"/>
      <c r="L906" s="428"/>
      <c r="M906" s="430"/>
      <c r="N906" s="23"/>
      <c r="O906" s="23"/>
    </row>
    <row r="907" spans="1:15" hidden="1">
      <c r="A907" s="417"/>
      <c r="B907" s="468" t="s">
        <v>604</v>
      </c>
      <c r="C907" s="469"/>
      <c r="D907" s="443" t="s">
        <v>605</v>
      </c>
      <c r="E907" s="94">
        <f t="shared" si="332"/>
        <v>0</v>
      </c>
      <c r="F907" s="428"/>
      <c r="G907" s="428"/>
      <c r="H907" s="428"/>
      <c r="I907" s="428"/>
      <c r="J907" s="430"/>
      <c r="K907" s="428"/>
      <c r="L907" s="428"/>
      <c r="M907" s="430"/>
      <c r="N907" s="23"/>
      <c r="O907" s="23"/>
    </row>
    <row r="908" spans="1:15" hidden="1">
      <c r="A908" s="417"/>
      <c r="B908" s="467" t="s">
        <v>606</v>
      </c>
      <c r="C908" s="466"/>
      <c r="D908" s="443" t="s">
        <v>607</v>
      </c>
      <c r="E908" s="94">
        <f t="shared" si="332"/>
        <v>0</v>
      </c>
      <c r="F908" s="428"/>
      <c r="G908" s="428"/>
      <c r="H908" s="428"/>
      <c r="I908" s="428"/>
      <c r="J908" s="430"/>
      <c r="K908" s="428"/>
      <c r="L908" s="428"/>
      <c r="M908" s="430"/>
      <c r="N908" s="23"/>
      <c r="O908" s="23"/>
    </row>
    <row r="909" spans="1:15" hidden="1">
      <c r="A909" s="417"/>
      <c r="B909" s="467" t="s">
        <v>608</v>
      </c>
      <c r="C909" s="466"/>
      <c r="D909" s="443" t="s">
        <v>609</v>
      </c>
      <c r="E909" s="94">
        <f t="shared" si="332"/>
        <v>0</v>
      </c>
      <c r="F909" s="428"/>
      <c r="G909" s="428"/>
      <c r="H909" s="428"/>
      <c r="I909" s="428"/>
      <c r="J909" s="430"/>
      <c r="K909" s="428"/>
      <c r="L909" s="428"/>
      <c r="M909" s="430"/>
      <c r="N909" s="23"/>
      <c r="O909" s="23"/>
    </row>
    <row r="910" spans="1:15">
      <c r="A910" s="417"/>
      <c r="B910" s="467" t="s">
        <v>612</v>
      </c>
      <c r="C910" s="472"/>
      <c r="D910" s="443" t="s">
        <v>613</v>
      </c>
      <c r="E910" s="94">
        <f t="shared" si="332"/>
        <v>11466</v>
      </c>
      <c r="F910" s="428">
        <f t="shared" ref="F910:M910" si="339">F911+F915</f>
        <v>0</v>
      </c>
      <c r="G910" s="462">
        <f t="shared" si="339"/>
        <v>3000</v>
      </c>
      <c r="H910" s="462">
        <f t="shared" si="339"/>
        <v>2900</v>
      </c>
      <c r="I910" s="462">
        <f t="shared" si="339"/>
        <v>3100</v>
      </c>
      <c r="J910" s="462">
        <f t="shared" si="339"/>
        <v>2466</v>
      </c>
      <c r="K910" s="462">
        <f t="shared" si="339"/>
        <v>17025</v>
      </c>
      <c r="L910" s="462">
        <f t="shared" si="339"/>
        <v>18667</v>
      </c>
      <c r="M910" s="462">
        <f t="shared" si="339"/>
        <v>20513</v>
      </c>
      <c r="N910" s="23"/>
      <c r="O910" s="23"/>
    </row>
    <row r="911" spans="1:15">
      <c r="A911" s="417"/>
      <c r="B911" s="431" t="s">
        <v>614</v>
      </c>
      <c r="C911" s="472"/>
      <c r="D911" s="443" t="s">
        <v>615</v>
      </c>
      <c r="E911" s="94">
        <f t="shared" si="332"/>
        <v>0</v>
      </c>
      <c r="F911" s="428">
        <f t="shared" ref="F911:M911" si="340">F912+F913</f>
        <v>0</v>
      </c>
      <c r="G911" s="462">
        <f t="shared" si="340"/>
        <v>0</v>
      </c>
      <c r="H911" s="462">
        <f t="shared" si="340"/>
        <v>0</v>
      </c>
      <c r="I911" s="462">
        <f t="shared" si="340"/>
        <v>0</v>
      </c>
      <c r="J911" s="462">
        <f t="shared" si="340"/>
        <v>0</v>
      </c>
      <c r="K911" s="462">
        <f t="shared" si="340"/>
        <v>0</v>
      </c>
      <c r="L911" s="462">
        <f t="shared" si="340"/>
        <v>0</v>
      </c>
      <c r="M911" s="462">
        <f t="shared" si="340"/>
        <v>0</v>
      </c>
      <c r="N911" s="23"/>
      <c r="O911" s="23"/>
    </row>
    <row r="912" spans="1:15" ht="21.4" hidden="1">
      <c r="A912" s="417"/>
      <c r="B912" s="456"/>
      <c r="C912" s="473" t="s">
        <v>616</v>
      </c>
      <c r="D912" s="443" t="s">
        <v>617</v>
      </c>
      <c r="E912" s="94">
        <f t="shared" si="332"/>
        <v>0</v>
      </c>
      <c r="F912" s="428"/>
      <c r="G912" s="462"/>
      <c r="H912" s="462"/>
      <c r="I912" s="462"/>
      <c r="J912" s="540"/>
      <c r="K912" s="462"/>
      <c r="L912" s="462"/>
      <c r="M912" s="540"/>
      <c r="N912" s="23"/>
      <c r="O912" s="23"/>
    </row>
    <row r="913" spans="1:15" hidden="1">
      <c r="A913" s="417"/>
      <c r="B913" s="474" t="s">
        <v>618</v>
      </c>
      <c r="C913" s="475"/>
      <c r="D913" s="427" t="s">
        <v>619</v>
      </c>
      <c r="E913" s="94">
        <f t="shared" si="332"/>
        <v>0</v>
      </c>
      <c r="F913" s="428"/>
      <c r="G913" s="462"/>
      <c r="H913" s="462"/>
      <c r="I913" s="462"/>
      <c r="J913" s="540"/>
      <c r="K913" s="462"/>
      <c r="L913" s="462"/>
      <c r="M913" s="540"/>
      <c r="N913" s="23"/>
      <c r="O913" s="23"/>
    </row>
    <row r="914" spans="1:15" hidden="1">
      <c r="A914" s="417"/>
      <c r="B914" s="476"/>
      <c r="C914" s="455"/>
      <c r="D914" s="449"/>
      <c r="E914" s="94">
        <f t="shared" si="332"/>
        <v>0</v>
      </c>
      <c r="F914" s="428"/>
      <c r="G914" s="462"/>
      <c r="H914" s="462"/>
      <c r="I914" s="462"/>
      <c r="J914" s="540"/>
      <c r="K914" s="462"/>
      <c r="L914" s="462"/>
      <c r="M914" s="540"/>
      <c r="N914" s="23"/>
      <c r="O914" s="23"/>
    </row>
    <row r="915" spans="1:15">
      <c r="A915" s="417"/>
      <c r="B915" s="477" t="s">
        <v>620</v>
      </c>
      <c r="C915" s="478"/>
      <c r="D915" s="443" t="s">
        <v>621</v>
      </c>
      <c r="E915" s="94">
        <f t="shared" si="332"/>
        <v>11466</v>
      </c>
      <c r="F915" s="428">
        <f t="shared" ref="F915:M915" si="341">F916+F917</f>
        <v>0</v>
      </c>
      <c r="G915" s="462">
        <f t="shared" si="341"/>
        <v>3000</v>
      </c>
      <c r="H915" s="462">
        <f t="shared" si="341"/>
        <v>2900</v>
      </c>
      <c r="I915" s="462">
        <f t="shared" si="341"/>
        <v>3100</v>
      </c>
      <c r="J915" s="462">
        <f t="shared" si="341"/>
        <v>2466</v>
      </c>
      <c r="K915" s="462">
        <f t="shared" si="341"/>
        <v>17025</v>
      </c>
      <c r="L915" s="462">
        <f t="shared" si="341"/>
        <v>18667</v>
      </c>
      <c r="M915" s="462">
        <f t="shared" si="341"/>
        <v>20513</v>
      </c>
      <c r="N915" s="23"/>
      <c r="O915" s="23"/>
    </row>
    <row r="916" spans="1:15">
      <c r="A916" s="417"/>
      <c r="B916" s="431" t="s">
        <v>622</v>
      </c>
      <c r="C916" s="432"/>
      <c r="D916" s="427" t="s">
        <v>623</v>
      </c>
      <c r="E916" s="94">
        <f t="shared" si="332"/>
        <v>0</v>
      </c>
      <c r="F916" s="452"/>
      <c r="G916" s="452"/>
      <c r="H916" s="452"/>
      <c r="I916" s="452"/>
      <c r="J916" s="430"/>
      <c r="K916" s="452"/>
      <c r="L916" s="452"/>
      <c r="M916" s="430"/>
      <c r="N916" s="23"/>
      <c r="O916" s="23"/>
    </row>
    <row r="917" spans="1:15">
      <c r="A917" s="417"/>
      <c r="B917" s="429" t="s">
        <v>624</v>
      </c>
      <c r="C917" s="433"/>
      <c r="D917" s="427" t="s">
        <v>625</v>
      </c>
      <c r="E917" s="94">
        <f t="shared" si="332"/>
        <v>11466</v>
      </c>
      <c r="F917" s="452"/>
      <c r="G917" s="452">
        <v>3000</v>
      </c>
      <c r="H917" s="452">
        <v>2900</v>
      </c>
      <c r="I917" s="452">
        <f>2900+200</f>
        <v>3100</v>
      </c>
      <c r="J917" s="430">
        <f>2666-200</f>
        <v>2466</v>
      </c>
      <c r="K917" s="452">
        <v>17025</v>
      </c>
      <c r="L917" s="452">
        <v>18667</v>
      </c>
      <c r="M917" s="430">
        <v>20513</v>
      </c>
      <c r="N917" s="23"/>
      <c r="O917" s="23"/>
    </row>
    <row r="918" spans="1:15">
      <c r="A918" s="417"/>
      <c r="B918" s="441" t="s">
        <v>626</v>
      </c>
      <c r="C918" s="458"/>
      <c r="D918" s="427" t="s">
        <v>746</v>
      </c>
      <c r="E918" s="94">
        <f t="shared" si="332"/>
        <v>0</v>
      </c>
      <c r="F918" s="428">
        <f t="shared" ref="F918:M918" si="342">F919</f>
        <v>0</v>
      </c>
      <c r="G918" s="428">
        <f t="shared" si="342"/>
        <v>0</v>
      </c>
      <c r="H918" s="428">
        <f t="shared" si="342"/>
        <v>0</v>
      </c>
      <c r="I918" s="428">
        <f t="shared" si="342"/>
        <v>0</v>
      </c>
      <c r="J918" s="428">
        <f t="shared" si="342"/>
        <v>0</v>
      </c>
      <c r="K918" s="428">
        <f t="shared" si="342"/>
        <v>0</v>
      </c>
      <c r="L918" s="428">
        <f t="shared" si="342"/>
        <v>0</v>
      </c>
      <c r="M918" s="428">
        <f t="shared" si="342"/>
        <v>0</v>
      </c>
      <c r="N918" s="23"/>
      <c r="O918" s="23"/>
    </row>
    <row r="919" spans="1:15">
      <c r="A919" s="417"/>
      <c r="B919" s="479" t="s">
        <v>628</v>
      </c>
      <c r="C919" s="480"/>
      <c r="D919" s="424" t="s">
        <v>629</v>
      </c>
      <c r="E919" s="94">
        <f t="shared" si="332"/>
        <v>0</v>
      </c>
      <c r="F919" s="421"/>
      <c r="G919" s="421"/>
      <c r="H919" s="421"/>
      <c r="I919" s="421"/>
      <c r="J919" s="158"/>
      <c r="K919" s="421"/>
      <c r="L919" s="421"/>
      <c r="M919" s="158"/>
      <c r="N919" s="23"/>
      <c r="O919" s="23"/>
    </row>
    <row r="920" spans="1:15">
      <c r="A920" s="1300" t="s">
        <v>630</v>
      </c>
      <c r="B920" s="1301"/>
      <c r="C920" s="1302"/>
      <c r="D920" s="481"/>
      <c r="E920" s="154">
        <f t="shared" si="332"/>
        <v>2</v>
      </c>
      <c r="F920" s="482">
        <f t="shared" ref="F920:M920" si="343">F921+F932+F945+F958</f>
        <v>0</v>
      </c>
      <c r="G920" s="482">
        <f t="shared" si="343"/>
        <v>2</v>
      </c>
      <c r="H920" s="482">
        <f t="shared" si="343"/>
        <v>0</v>
      </c>
      <c r="I920" s="482">
        <f t="shared" si="343"/>
        <v>0</v>
      </c>
      <c r="J920" s="482">
        <f t="shared" si="343"/>
        <v>0</v>
      </c>
      <c r="K920" s="482">
        <f t="shared" si="343"/>
        <v>0</v>
      </c>
      <c r="L920" s="482">
        <f t="shared" si="343"/>
        <v>0</v>
      </c>
      <c r="M920" s="482">
        <f t="shared" si="343"/>
        <v>0</v>
      </c>
      <c r="N920" s="23"/>
      <c r="O920" s="23"/>
    </row>
    <row r="921" spans="1:15">
      <c r="A921" s="417"/>
      <c r="B921" s="541" t="s">
        <v>633</v>
      </c>
      <c r="C921" s="542"/>
      <c r="D921" s="543" t="s">
        <v>634</v>
      </c>
      <c r="E921" s="154">
        <f t="shared" si="332"/>
        <v>2</v>
      </c>
      <c r="F921" s="101">
        <f t="shared" ref="F921:M921" si="344">F922</f>
        <v>0</v>
      </c>
      <c r="G921" s="101">
        <f t="shared" si="344"/>
        <v>2</v>
      </c>
      <c r="H921" s="101">
        <f t="shared" si="344"/>
        <v>0</v>
      </c>
      <c r="I921" s="101">
        <f t="shared" si="344"/>
        <v>0</v>
      </c>
      <c r="J921" s="101">
        <f t="shared" si="344"/>
        <v>0</v>
      </c>
      <c r="K921" s="101">
        <f t="shared" si="344"/>
        <v>0</v>
      </c>
      <c r="L921" s="101">
        <f t="shared" si="344"/>
        <v>0</v>
      </c>
      <c r="M921" s="101">
        <f t="shared" si="344"/>
        <v>0</v>
      </c>
      <c r="N921" s="23"/>
      <c r="O921" s="23"/>
    </row>
    <row r="922" spans="1:15">
      <c r="A922" s="417"/>
      <c r="B922" s="479" t="s">
        <v>635</v>
      </c>
      <c r="C922" s="480"/>
      <c r="D922" s="544" t="s">
        <v>636</v>
      </c>
      <c r="E922" s="94">
        <f t="shared" si="332"/>
        <v>2</v>
      </c>
      <c r="F922" s="421">
        <f>F923+F924+F925+F926+F927+F928+F929+F930</f>
        <v>0</v>
      </c>
      <c r="G922" s="421">
        <f>G923+G924+G925+G926+G927+G928+G929+G930+G931</f>
        <v>2</v>
      </c>
      <c r="H922" s="421">
        <f t="shared" ref="H922:M922" si="345">H923+H924+H925+H926+H927+H928+H929+H930+H931</f>
        <v>0</v>
      </c>
      <c r="I922" s="421">
        <f t="shared" si="345"/>
        <v>0</v>
      </c>
      <c r="J922" s="421">
        <f t="shared" si="345"/>
        <v>0</v>
      </c>
      <c r="K922" s="421">
        <f t="shared" si="345"/>
        <v>0</v>
      </c>
      <c r="L922" s="421">
        <f t="shared" si="345"/>
        <v>0</v>
      </c>
      <c r="M922" s="421">
        <f t="shared" si="345"/>
        <v>0</v>
      </c>
      <c r="N922" s="23"/>
      <c r="O922" s="23"/>
    </row>
    <row r="923" spans="1:15" ht="0.75" customHeight="1">
      <c r="A923" s="417"/>
      <c r="B923" s="545"/>
      <c r="C923" s="546" t="s">
        <v>637</v>
      </c>
      <c r="D923" s="543" t="s">
        <v>638</v>
      </c>
      <c r="E923" s="94">
        <f t="shared" si="332"/>
        <v>0</v>
      </c>
      <c r="F923" s="421"/>
      <c r="G923" s="421"/>
      <c r="H923" s="421"/>
      <c r="I923" s="421"/>
      <c r="J923" s="158"/>
      <c r="K923" s="421"/>
      <c r="L923" s="421"/>
      <c r="M923" s="158"/>
      <c r="N923" s="23"/>
      <c r="O923" s="23"/>
    </row>
    <row r="924" spans="1:15" ht="14.25" hidden="1" customHeight="1">
      <c r="A924" s="417"/>
      <c r="B924" s="545"/>
      <c r="C924" s="547" t="s">
        <v>639</v>
      </c>
      <c r="D924" s="548" t="s">
        <v>640</v>
      </c>
      <c r="E924" s="94">
        <f t="shared" si="332"/>
        <v>0</v>
      </c>
      <c r="F924" s="421"/>
      <c r="G924" s="421"/>
      <c r="H924" s="421"/>
      <c r="I924" s="421"/>
      <c r="J924" s="158"/>
      <c r="K924" s="421"/>
      <c r="L924" s="421"/>
      <c r="M924" s="158"/>
      <c r="N924" s="23"/>
      <c r="O924" s="23"/>
    </row>
    <row r="925" spans="1:15" ht="12" hidden="1" customHeight="1">
      <c r="A925" s="417"/>
      <c r="B925" s="545"/>
      <c r="C925" s="547" t="s">
        <v>641</v>
      </c>
      <c r="D925" s="548" t="s">
        <v>642</v>
      </c>
      <c r="E925" s="94">
        <f t="shared" si="332"/>
        <v>0</v>
      </c>
      <c r="F925" s="421"/>
      <c r="G925" s="421"/>
      <c r="H925" s="421"/>
      <c r="I925" s="421"/>
      <c r="J925" s="158"/>
      <c r="K925" s="421"/>
      <c r="L925" s="421"/>
      <c r="M925" s="158"/>
      <c r="N925" s="23"/>
      <c r="O925" s="23"/>
    </row>
    <row r="926" spans="1:15" ht="7.5" hidden="1" customHeight="1">
      <c r="A926" s="417"/>
      <c r="B926" s="545"/>
      <c r="C926" s="546" t="s">
        <v>643</v>
      </c>
      <c r="D926" s="543" t="s">
        <v>644</v>
      </c>
      <c r="E926" s="94">
        <f t="shared" si="332"/>
        <v>0</v>
      </c>
      <c r="F926" s="421"/>
      <c r="G926" s="421"/>
      <c r="H926" s="421"/>
      <c r="I926" s="421"/>
      <c r="J926" s="158"/>
      <c r="K926" s="421"/>
      <c r="L926" s="421"/>
      <c r="M926" s="158"/>
      <c r="N926" s="23"/>
      <c r="O926" s="23"/>
    </row>
    <row r="927" spans="1:15" ht="9.75" hidden="1" customHeight="1">
      <c r="A927" s="417"/>
      <c r="B927" s="549"/>
      <c r="C927" s="550" t="s">
        <v>645</v>
      </c>
      <c r="D927" s="551" t="s">
        <v>646</v>
      </c>
      <c r="E927" s="94">
        <f t="shared" si="332"/>
        <v>0</v>
      </c>
      <c r="F927" s="421"/>
      <c r="G927" s="421"/>
      <c r="H927" s="421"/>
      <c r="I927" s="421"/>
      <c r="J927" s="158"/>
      <c r="K927" s="421"/>
      <c r="L927" s="421"/>
      <c r="M927" s="158"/>
      <c r="N927" s="23"/>
      <c r="O927" s="23"/>
    </row>
    <row r="928" spans="1:15" ht="13.5" hidden="1" customHeight="1">
      <c r="A928" s="417"/>
      <c r="B928" s="493"/>
      <c r="C928" s="494" t="s">
        <v>647</v>
      </c>
      <c r="D928" s="552" t="s">
        <v>648</v>
      </c>
      <c r="E928" s="94">
        <f t="shared" si="332"/>
        <v>0</v>
      </c>
      <c r="F928" s="421"/>
      <c r="G928" s="421"/>
      <c r="H928" s="421"/>
      <c r="I928" s="421"/>
      <c r="J928" s="158"/>
      <c r="K928" s="421"/>
      <c r="L928" s="421"/>
      <c r="M928" s="158"/>
      <c r="N928" s="23"/>
      <c r="O928" s="23"/>
    </row>
    <row r="929" spans="1:15" ht="13.5" hidden="1" customHeight="1">
      <c r="A929" s="417"/>
      <c r="B929" s="553"/>
      <c r="C929" s="554" t="s">
        <v>649</v>
      </c>
      <c r="D929" s="555" t="s">
        <v>650</v>
      </c>
      <c r="E929" s="94">
        <f t="shared" si="332"/>
        <v>0</v>
      </c>
      <c r="F929" s="421"/>
      <c r="G929" s="421"/>
      <c r="H929" s="421"/>
      <c r="I929" s="421"/>
      <c r="J929" s="158"/>
      <c r="K929" s="421"/>
      <c r="L929" s="421"/>
      <c r="M929" s="158"/>
      <c r="N929" s="23"/>
      <c r="O929" s="23"/>
    </row>
    <row r="930" spans="1:15" ht="9.75" customHeight="1">
      <c r="A930" s="417"/>
      <c r="B930" s="556"/>
      <c r="C930" s="557" t="s">
        <v>651</v>
      </c>
      <c r="D930" s="335" t="s">
        <v>652</v>
      </c>
      <c r="E930" s="94">
        <f t="shared" si="332"/>
        <v>0</v>
      </c>
      <c r="F930" s="421"/>
      <c r="G930" s="421"/>
      <c r="H930" s="421"/>
      <c r="I930" s="421"/>
      <c r="J930" s="158"/>
      <c r="K930" s="421"/>
      <c r="L930" s="421"/>
      <c r="M930" s="158"/>
      <c r="N930" s="23"/>
      <c r="O930" s="23"/>
    </row>
    <row r="931" spans="1:15" ht="11.25" customHeight="1">
      <c r="A931" s="417"/>
      <c r="B931" s="558"/>
      <c r="C931" s="559" t="s">
        <v>764</v>
      </c>
      <c r="D931" s="560" t="s">
        <v>654</v>
      </c>
      <c r="E931" s="94">
        <f t="shared" si="332"/>
        <v>2</v>
      </c>
      <c r="F931" s="421"/>
      <c r="G931" s="421">
        <v>2</v>
      </c>
      <c r="H931" s="421">
        <v>0</v>
      </c>
      <c r="I931" s="421">
        <v>0</v>
      </c>
      <c r="J931" s="158">
        <v>0</v>
      </c>
      <c r="K931" s="421">
        <v>0</v>
      </c>
      <c r="L931" s="421">
        <v>0</v>
      </c>
      <c r="M931" s="158">
        <v>0</v>
      </c>
      <c r="N931" s="23"/>
      <c r="O931" s="23"/>
    </row>
    <row r="932" spans="1:15">
      <c r="A932" s="417"/>
      <c r="B932" s="441" t="s">
        <v>657</v>
      </c>
      <c r="C932" s="500"/>
      <c r="D932" s="443" t="s">
        <v>658</v>
      </c>
      <c r="E932" s="94">
        <f t="shared" si="332"/>
        <v>0</v>
      </c>
      <c r="F932" s="428">
        <f t="shared" ref="F932:M932" si="346">F933</f>
        <v>0</v>
      </c>
      <c r="G932" s="428">
        <f t="shared" si="346"/>
        <v>0</v>
      </c>
      <c r="H932" s="428">
        <f t="shared" si="346"/>
        <v>0</v>
      </c>
      <c r="I932" s="428">
        <f t="shared" si="346"/>
        <v>0</v>
      </c>
      <c r="J932" s="428">
        <f t="shared" si="346"/>
        <v>0</v>
      </c>
      <c r="K932" s="428">
        <f t="shared" si="346"/>
        <v>0</v>
      </c>
      <c r="L932" s="428">
        <f t="shared" si="346"/>
        <v>0</v>
      </c>
      <c r="M932" s="428">
        <f t="shared" si="346"/>
        <v>0</v>
      </c>
      <c r="N932" s="23"/>
      <c r="O932" s="23"/>
    </row>
    <row r="933" spans="1:15" ht="11.25" customHeight="1">
      <c r="A933" s="417"/>
      <c r="B933" s="561" t="s">
        <v>659</v>
      </c>
      <c r="C933" s="458"/>
      <c r="D933" s="427" t="s">
        <v>565</v>
      </c>
      <c r="E933" s="94">
        <f t="shared" si="332"/>
        <v>0</v>
      </c>
      <c r="F933" s="428">
        <f t="shared" ref="F933:M933" si="347">F937+F938+F939+F940+F941+F942+F943</f>
        <v>0</v>
      </c>
      <c r="G933" s="428">
        <f t="shared" si="347"/>
        <v>0</v>
      </c>
      <c r="H933" s="428">
        <f t="shared" si="347"/>
        <v>0</v>
      </c>
      <c r="I933" s="428">
        <f t="shared" si="347"/>
        <v>0</v>
      </c>
      <c r="J933" s="428">
        <f t="shared" si="347"/>
        <v>0</v>
      </c>
      <c r="K933" s="428">
        <f t="shared" si="347"/>
        <v>0</v>
      </c>
      <c r="L933" s="428">
        <f t="shared" si="347"/>
        <v>0</v>
      </c>
      <c r="M933" s="428">
        <f t="shared" si="347"/>
        <v>0</v>
      </c>
      <c r="N933" s="23"/>
      <c r="O933" s="23"/>
    </row>
    <row r="934" spans="1:15" hidden="1">
      <c r="A934" s="417"/>
      <c r="B934" s="502"/>
      <c r="C934" s="503" t="s">
        <v>660</v>
      </c>
      <c r="D934" s="562" t="s">
        <v>661</v>
      </c>
      <c r="E934" s="94">
        <f t="shared" si="332"/>
        <v>0</v>
      </c>
      <c r="F934" s="428"/>
      <c r="G934" s="428"/>
      <c r="H934" s="428"/>
      <c r="I934" s="428"/>
      <c r="J934" s="430"/>
      <c r="K934" s="428"/>
      <c r="L934" s="428"/>
      <c r="M934" s="430"/>
      <c r="N934" s="23"/>
      <c r="O934" s="23"/>
    </row>
    <row r="935" spans="1:15" hidden="1">
      <c r="A935" s="417"/>
      <c r="B935" s="502"/>
      <c r="C935" s="503" t="s">
        <v>662</v>
      </c>
      <c r="D935" s="562" t="s">
        <v>663</v>
      </c>
      <c r="E935" s="94">
        <f t="shared" si="332"/>
        <v>0</v>
      </c>
      <c r="F935" s="428"/>
      <c r="G935" s="428"/>
      <c r="H935" s="428"/>
      <c r="I935" s="428"/>
      <c r="J935" s="430"/>
      <c r="K935" s="428"/>
      <c r="L935" s="428"/>
      <c r="M935" s="430"/>
      <c r="N935" s="23"/>
      <c r="O935" s="23"/>
    </row>
    <row r="936" spans="1:15" hidden="1">
      <c r="A936" s="417"/>
      <c r="B936" s="502"/>
      <c r="C936" s="503" t="s">
        <v>664</v>
      </c>
      <c r="D936" s="562" t="s">
        <v>665</v>
      </c>
      <c r="E936" s="94">
        <f t="shared" si="332"/>
        <v>0</v>
      </c>
      <c r="F936" s="428"/>
      <c r="G936" s="428"/>
      <c r="H936" s="428"/>
      <c r="I936" s="428"/>
      <c r="J936" s="430"/>
      <c r="K936" s="428"/>
      <c r="L936" s="428"/>
      <c r="M936" s="430"/>
      <c r="N936" s="23"/>
      <c r="O936" s="23"/>
    </row>
    <row r="937" spans="1:15" hidden="1">
      <c r="A937" s="417"/>
      <c r="B937" s="501"/>
      <c r="C937" s="458" t="s">
        <v>666</v>
      </c>
      <c r="D937" s="427" t="s">
        <v>667</v>
      </c>
      <c r="E937" s="94">
        <f t="shared" si="332"/>
        <v>0</v>
      </c>
      <c r="F937" s="428"/>
      <c r="G937" s="428"/>
      <c r="H937" s="428"/>
      <c r="I937" s="428"/>
      <c r="J937" s="430"/>
      <c r="K937" s="428"/>
      <c r="L937" s="428"/>
      <c r="M937" s="430"/>
      <c r="N937" s="23"/>
      <c r="O937" s="23"/>
    </row>
    <row r="938" spans="1:15" hidden="1">
      <c r="A938" s="417"/>
      <c r="B938" s="501"/>
      <c r="C938" s="458" t="s">
        <v>668</v>
      </c>
      <c r="D938" s="427" t="s">
        <v>669</v>
      </c>
      <c r="E938" s="94">
        <f t="shared" si="332"/>
        <v>0</v>
      </c>
      <c r="F938" s="428"/>
      <c r="G938" s="428"/>
      <c r="H938" s="428"/>
      <c r="I938" s="428"/>
      <c r="J938" s="430"/>
      <c r="K938" s="428"/>
      <c r="L938" s="428"/>
      <c r="M938" s="430"/>
      <c r="N938" s="23"/>
      <c r="O938" s="23"/>
    </row>
    <row r="939" spans="1:15" hidden="1">
      <c r="A939" s="417"/>
      <c r="B939" s="501"/>
      <c r="C939" s="458" t="s">
        <v>670</v>
      </c>
      <c r="D939" s="427" t="s">
        <v>671</v>
      </c>
      <c r="E939" s="94">
        <f t="shared" si="332"/>
        <v>0</v>
      </c>
      <c r="F939" s="428"/>
      <c r="G939" s="428"/>
      <c r="H939" s="428"/>
      <c r="I939" s="428"/>
      <c r="J939" s="430"/>
      <c r="K939" s="428"/>
      <c r="L939" s="428"/>
      <c r="M939" s="430"/>
      <c r="N939" s="23"/>
      <c r="O939" s="23"/>
    </row>
    <row r="940" spans="1:15" hidden="1">
      <c r="A940" s="417"/>
      <c r="B940" s="501"/>
      <c r="C940" s="458" t="s">
        <v>672</v>
      </c>
      <c r="D940" s="427" t="s">
        <v>673</v>
      </c>
      <c r="E940" s="94">
        <f t="shared" si="332"/>
        <v>0</v>
      </c>
      <c r="F940" s="428"/>
      <c r="G940" s="428"/>
      <c r="H940" s="428"/>
      <c r="I940" s="428"/>
      <c r="J940" s="430"/>
      <c r="K940" s="428"/>
      <c r="L940" s="428"/>
      <c r="M940" s="430"/>
      <c r="N940" s="23"/>
      <c r="O940" s="23"/>
    </row>
    <row r="941" spans="1:15" hidden="1">
      <c r="A941" s="417"/>
      <c r="B941" s="501"/>
      <c r="C941" s="458" t="s">
        <v>674</v>
      </c>
      <c r="D941" s="427" t="s">
        <v>567</v>
      </c>
      <c r="E941" s="94">
        <f t="shared" si="332"/>
        <v>0</v>
      </c>
      <c r="F941" s="428"/>
      <c r="G941" s="428"/>
      <c r="H941" s="428"/>
      <c r="I941" s="428"/>
      <c r="J941" s="430"/>
      <c r="K941" s="428"/>
      <c r="L941" s="428"/>
      <c r="M941" s="430"/>
      <c r="N941" s="23"/>
      <c r="O941" s="23"/>
    </row>
    <row r="942" spans="1:15" hidden="1">
      <c r="A942" s="417"/>
      <c r="B942" s="501"/>
      <c r="C942" s="458" t="s">
        <v>675</v>
      </c>
      <c r="D942" s="427" t="s">
        <v>676</v>
      </c>
      <c r="E942" s="94">
        <f t="shared" ref="E942:E1006" si="348">G942+H942+I942+J942</f>
        <v>0</v>
      </c>
      <c r="F942" s="428"/>
      <c r="G942" s="428"/>
      <c r="H942" s="428"/>
      <c r="I942" s="428"/>
      <c r="J942" s="430"/>
      <c r="K942" s="428"/>
      <c r="L942" s="428"/>
      <c r="M942" s="430"/>
      <c r="N942" s="23"/>
      <c r="O942" s="23"/>
    </row>
    <row r="943" spans="1:15" hidden="1">
      <c r="A943" s="417"/>
      <c r="B943" s="501"/>
      <c r="C943" s="458" t="s">
        <v>677</v>
      </c>
      <c r="D943" s="427" t="s">
        <v>678</v>
      </c>
      <c r="E943" s="94">
        <f t="shared" si="348"/>
        <v>0</v>
      </c>
      <c r="F943" s="428"/>
      <c r="G943" s="428"/>
      <c r="H943" s="428"/>
      <c r="I943" s="428"/>
      <c r="J943" s="430"/>
      <c r="K943" s="428"/>
      <c r="L943" s="428"/>
      <c r="M943" s="430"/>
      <c r="N943" s="23"/>
      <c r="O943" s="23"/>
    </row>
    <row r="944" spans="1:15" hidden="1">
      <c r="A944" s="417"/>
      <c r="B944" s="441"/>
      <c r="C944" s="506"/>
      <c r="D944" s="427"/>
      <c r="E944" s="94">
        <f t="shared" si="348"/>
        <v>0</v>
      </c>
      <c r="F944" s="428"/>
      <c r="G944" s="428"/>
      <c r="H944" s="428"/>
      <c r="I944" s="428"/>
      <c r="J944" s="430"/>
      <c r="K944" s="428"/>
      <c r="L944" s="428"/>
      <c r="M944" s="430"/>
      <c r="N944" s="23"/>
      <c r="O944" s="23"/>
    </row>
    <row r="945" spans="1:15" ht="11.25" customHeight="1">
      <c r="A945" s="417"/>
      <c r="B945" s="438" t="s">
        <v>679</v>
      </c>
      <c r="C945" s="506"/>
      <c r="D945" s="427" t="s">
        <v>680</v>
      </c>
      <c r="E945" s="94">
        <f t="shared" si="348"/>
        <v>0</v>
      </c>
      <c r="F945" s="428">
        <f t="shared" ref="F945:M945" si="349">F946+F947+F948+F949+F950+F951+F952+F953+F954+F955+F956</f>
        <v>0</v>
      </c>
      <c r="G945" s="428">
        <f t="shared" si="349"/>
        <v>0</v>
      </c>
      <c r="H945" s="428">
        <f t="shared" si="349"/>
        <v>0</v>
      </c>
      <c r="I945" s="428">
        <f t="shared" si="349"/>
        <v>0</v>
      </c>
      <c r="J945" s="428">
        <f t="shared" si="349"/>
        <v>0</v>
      </c>
      <c r="K945" s="428">
        <f t="shared" si="349"/>
        <v>0</v>
      </c>
      <c r="L945" s="428">
        <f t="shared" si="349"/>
        <v>0</v>
      </c>
      <c r="M945" s="428">
        <f t="shared" si="349"/>
        <v>0</v>
      </c>
      <c r="N945" s="23"/>
      <c r="O945" s="23"/>
    </row>
    <row r="946" spans="1:15" hidden="1">
      <c r="A946" s="417"/>
      <c r="B946" s="441" t="s">
        <v>681</v>
      </c>
      <c r="C946" s="506"/>
      <c r="D946" s="427" t="s">
        <v>682</v>
      </c>
      <c r="E946" s="94">
        <f t="shared" si="348"/>
        <v>0</v>
      </c>
      <c r="F946" s="428"/>
      <c r="G946" s="428"/>
      <c r="H946" s="428"/>
      <c r="I946" s="428"/>
      <c r="J946" s="430"/>
      <c r="K946" s="428"/>
      <c r="L946" s="428"/>
      <c r="M946" s="430"/>
      <c r="N946" s="23"/>
      <c r="O946" s="23"/>
    </row>
    <row r="947" spans="1:15" hidden="1">
      <c r="A947" s="417"/>
      <c r="B947" s="441" t="s">
        <v>683</v>
      </c>
      <c r="C947" s="458"/>
      <c r="D947" s="427" t="s">
        <v>684</v>
      </c>
      <c r="E947" s="94">
        <f t="shared" si="348"/>
        <v>0</v>
      </c>
      <c r="F947" s="428"/>
      <c r="G947" s="428"/>
      <c r="H947" s="428"/>
      <c r="I947" s="428"/>
      <c r="J947" s="430"/>
      <c r="K947" s="428"/>
      <c r="L947" s="428"/>
      <c r="M947" s="430"/>
      <c r="N947" s="23"/>
      <c r="O947" s="23"/>
    </row>
    <row r="948" spans="1:15" hidden="1">
      <c r="A948" s="417"/>
      <c r="B948" s="441" t="s">
        <v>685</v>
      </c>
      <c r="C948" s="506"/>
      <c r="D948" s="427" t="s">
        <v>686</v>
      </c>
      <c r="E948" s="94">
        <f t="shared" si="348"/>
        <v>0</v>
      </c>
      <c r="F948" s="428"/>
      <c r="G948" s="428"/>
      <c r="H948" s="428"/>
      <c r="I948" s="428"/>
      <c r="J948" s="430"/>
      <c r="K948" s="428"/>
      <c r="L948" s="428"/>
      <c r="M948" s="430"/>
      <c r="N948" s="23"/>
      <c r="O948" s="23"/>
    </row>
    <row r="949" spans="1:15" hidden="1">
      <c r="A949" s="417"/>
      <c r="B949" s="441" t="s">
        <v>687</v>
      </c>
      <c r="C949" s="507"/>
      <c r="D949" s="427" t="s">
        <v>688</v>
      </c>
      <c r="E949" s="94">
        <f t="shared" si="348"/>
        <v>0</v>
      </c>
      <c r="F949" s="428"/>
      <c r="G949" s="428"/>
      <c r="H949" s="428"/>
      <c r="I949" s="428"/>
      <c r="J949" s="430"/>
      <c r="K949" s="428"/>
      <c r="L949" s="428"/>
      <c r="M949" s="430"/>
      <c r="N949" s="23"/>
      <c r="O949" s="23"/>
    </row>
    <row r="950" spans="1:15" hidden="1">
      <c r="A950" s="417"/>
      <c r="B950" s="563" t="s">
        <v>689</v>
      </c>
      <c r="C950" s="509"/>
      <c r="D950" s="427" t="s">
        <v>690</v>
      </c>
      <c r="E950" s="94">
        <f t="shared" si="348"/>
        <v>0</v>
      </c>
      <c r="F950" s="428"/>
      <c r="G950" s="428"/>
      <c r="H950" s="428"/>
      <c r="I950" s="428"/>
      <c r="J950" s="430"/>
      <c r="K950" s="428"/>
      <c r="L950" s="428"/>
      <c r="M950" s="430"/>
      <c r="N950" s="23"/>
      <c r="O950" s="23"/>
    </row>
    <row r="951" spans="1:15" hidden="1">
      <c r="A951" s="417"/>
      <c r="B951" s="564" t="s">
        <v>691</v>
      </c>
      <c r="C951" s="458"/>
      <c r="D951" s="443" t="s">
        <v>692</v>
      </c>
      <c r="E951" s="94">
        <f t="shared" si="348"/>
        <v>0</v>
      </c>
      <c r="F951" s="428"/>
      <c r="G951" s="428"/>
      <c r="H951" s="428"/>
      <c r="I951" s="428"/>
      <c r="J951" s="430"/>
      <c r="K951" s="428"/>
      <c r="L951" s="428"/>
      <c r="M951" s="430"/>
      <c r="N951" s="23"/>
      <c r="O951" s="23"/>
    </row>
    <row r="952" spans="1:15" hidden="1">
      <c r="A952" s="417"/>
      <c r="B952" s="563" t="s">
        <v>693</v>
      </c>
      <c r="C952" s="506"/>
      <c r="D952" s="427" t="s">
        <v>694</v>
      </c>
      <c r="E952" s="94">
        <f t="shared" si="348"/>
        <v>0</v>
      </c>
      <c r="F952" s="428"/>
      <c r="G952" s="428"/>
      <c r="H952" s="428"/>
      <c r="I952" s="428"/>
      <c r="J952" s="430"/>
      <c r="K952" s="428"/>
      <c r="L952" s="428"/>
      <c r="M952" s="430"/>
      <c r="N952" s="23"/>
      <c r="O952" s="23"/>
    </row>
    <row r="953" spans="1:15" hidden="1">
      <c r="A953" s="417"/>
      <c r="B953" s="563" t="s">
        <v>695</v>
      </c>
      <c r="C953" s="506"/>
      <c r="D953" s="427" t="s">
        <v>696</v>
      </c>
      <c r="E953" s="94">
        <f t="shared" si="348"/>
        <v>0</v>
      </c>
      <c r="F953" s="428"/>
      <c r="G953" s="428"/>
      <c r="H953" s="428"/>
      <c r="I953" s="428"/>
      <c r="J953" s="430"/>
      <c r="K953" s="428"/>
      <c r="L953" s="428"/>
      <c r="M953" s="430"/>
      <c r="N953" s="23"/>
      <c r="O953" s="23"/>
    </row>
    <row r="954" spans="1:15" hidden="1">
      <c r="A954" s="417"/>
      <c r="B954" s="441" t="s">
        <v>697</v>
      </c>
      <c r="C954" s="565"/>
      <c r="D954" s="443" t="s">
        <v>698</v>
      </c>
      <c r="E954" s="94">
        <f t="shared" si="348"/>
        <v>0</v>
      </c>
      <c r="F954" s="428"/>
      <c r="G954" s="428"/>
      <c r="H954" s="428"/>
      <c r="I954" s="428"/>
      <c r="J954" s="430"/>
      <c r="K954" s="428"/>
      <c r="L954" s="428"/>
      <c r="M954" s="430"/>
      <c r="N954" s="23"/>
      <c r="O954" s="23"/>
    </row>
    <row r="955" spans="1:15" hidden="1">
      <c r="A955" s="417"/>
      <c r="B955" s="563" t="s">
        <v>699</v>
      </c>
      <c r="C955" s="506"/>
      <c r="D955" s="427" t="s">
        <v>700</v>
      </c>
      <c r="E955" s="94">
        <f t="shared" si="348"/>
        <v>0</v>
      </c>
      <c r="F955" s="428"/>
      <c r="G955" s="428"/>
      <c r="H955" s="428"/>
      <c r="I955" s="428"/>
      <c r="J955" s="430"/>
      <c r="K955" s="428"/>
      <c r="L955" s="428"/>
      <c r="M955" s="430"/>
      <c r="N955" s="23"/>
      <c r="O955" s="23"/>
    </row>
    <row r="956" spans="1:15" hidden="1">
      <c r="A956" s="417"/>
      <c r="B956" s="566" t="s">
        <v>701</v>
      </c>
      <c r="C956" s="565"/>
      <c r="D956" s="443" t="s">
        <v>702</v>
      </c>
      <c r="E956" s="94">
        <f t="shared" si="348"/>
        <v>0</v>
      </c>
      <c r="F956" s="428"/>
      <c r="G956" s="428"/>
      <c r="H956" s="428"/>
      <c r="I956" s="428"/>
      <c r="J956" s="430"/>
      <c r="K956" s="428"/>
      <c r="L956" s="428"/>
      <c r="M956" s="430"/>
      <c r="N956" s="23"/>
      <c r="O956" s="23"/>
    </row>
    <row r="957" spans="1:15" hidden="1">
      <c r="A957" s="417"/>
      <c r="B957" s="425"/>
      <c r="C957" s="426"/>
      <c r="D957" s="427"/>
      <c r="E957" s="94">
        <f t="shared" si="348"/>
        <v>0</v>
      </c>
      <c r="F957" s="428"/>
      <c r="G957" s="428"/>
      <c r="H957" s="428"/>
      <c r="I957" s="428"/>
      <c r="J957" s="430"/>
      <c r="K957" s="428"/>
      <c r="L957" s="428"/>
      <c r="M957" s="430"/>
      <c r="N957" s="23"/>
      <c r="O957" s="23"/>
    </row>
    <row r="958" spans="1:15">
      <c r="A958" s="417"/>
      <c r="B958" s="467" t="s">
        <v>714</v>
      </c>
      <c r="C958" s="466"/>
      <c r="D958" s="443" t="s">
        <v>715</v>
      </c>
      <c r="E958" s="94">
        <f t="shared" si="348"/>
        <v>0</v>
      </c>
      <c r="F958" s="428">
        <f t="shared" ref="F958:M958" si="350">F959+F969</f>
        <v>0</v>
      </c>
      <c r="G958" s="428">
        <f t="shared" si="350"/>
        <v>0</v>
      </c>
      <c r="H958" s="428">
        <f t="shared" si="350"/>
        <v>0</v>
      </c>
      <c r="I958" s="428">
        <f t="shared" si="350"/>
        <v>0</v>
      </c>
      <c r="J958" s="428">
        <f t="shared" si="350"/>
        <v>0</v>
      </c>
      <c r="K958" s="428">
        <f t="shared" si="350"/>
        <v>0</v>
      </c>
      <c r="L958" s="428">
        <f t="shared" si="350"/>
        <v>0</v>
      </c>
      <c r="M958" s="428">
        <f t="shared" si="350"/>
        <v>0</v>
      </c>
      <c r="N958" s="23"/>
      <c r="O958" s="23"/>
    </row>
    <row r="959" spans="1:15">
      <c r="A959" s="417"/>
      <c r="B959" s="461" t="s">
        <v>716</v>
      </c>
      <c r="C959" s="426"/>
      <c r="D959" s="427" t="s">
        <v>717</v>
      </c>
      <c r="E959" s="94">
        <f t="shared" si="348"/>
        <v>0</v>
      </c>
      <c r="F959" s="428">
        <f t="shared" ref="F959:M959" si="351">F960+F965+F967</f>
        <v>0</v>
      </c>
      <c r="G959" s="428">
        <f t="shared" si="351"/>
        <v>0</v>
      </c>
      <c r="H959" s="428">
        <f t="shared" si="351"/>
        <v>0</v>
      </c>
      <c r="I959" s="428">
        <f t="shared" si="351"/>
        <v>0</v>
      </c>
      <c r="J959" s="428">
        <f t="shared" si="351"/>
        <v>0</v>
      </c>
      <c r="K959" s="428">
        <f t="shared" si="351"/>
        <v>0</v>
      </c>
      <c r="L959" s="428">
        <f t="shared" si="351"/>
        <v>0</v>
      </c>
      <c r="M959" s="428">
        <f t="shared" si="351"/>
        <v>0</v>
      </c>
      <c r="N959" s="23"/>
      <c r="O959" s="23"/>
    </row>
    <row r="960" spans="1:15">
      <c r="A960" s="417"/>
      <c r="B960" s="425" t="s">
        <v>718</v>
      </c>
      <c r="C960" s="426"/>
      <c r="D960" s="427" t="s">
        <v>719</v>
      </c>
      <c r="E960" s="94">
        <f t="shared" si="348"/>
        <v>0</v>
      </c>
      <c r="F960" s="428">
        <f t="shared" ref="F960:M960" si="352">F961+F962+F963+F964</f>
        <v>0</v>
      </c>
      <c r="G960" s="428">
        <f t="shared" si="352"/>
        <v>0</v>
      </c>
      <c r="H960" s="428">
        <f t="shared" si="352"/>
        <v>0</v>
      </c>
      <c r="I960" s="428">
        <f t="shared" si="352"/>
        <v>0</v>
      </c>
      <c r="J960" s="428">
        <f t="shared" si="352"/>
        <v>0</v>
      </c>
      <c r="K960" s="428">
        <f t="shared" si="352"/>
        <v>0</v>
      </c>
      <c r="L960" s="428">
        <f t="shared" si="352"/>
        <v>0</v>
      </c>
      <c r="M960" s="428">
        <f t="shared" si="352"/>
        <v>0</v>
      </c>
      <c r="N960" s="23"/>
      <c r="O960" s="23"/>
    </row>
    <row r="961" spans="1:15">
      <c r="A961" s="417"/>
      <c r="B961" s="429"/>
      <c r="C961" s="426" t="s">
        <v>720</v>
      </c>
      <c r="D961" s="427" t="s">
        <v>721</v>
      </c>
      <c r="E961" s="94">
        <f t="shared" si="348"/>
        <v>0</v>
      </c>
      <c r="F961" s="452"/>
      <c r="G961" s="452"/>
      <c r="H961" s="452"/>
      <c r="I961" s="452"/>
      <c r="J961" s="430"/>
      <c r="K961" s="452"/>
      <c r="L961" s="452"/>
      <c r="M961" s="430"/>
      <c r="N961" s="23"/>
      <c r="O961" s="23"/>
    </row>
    <row r="962" spans="1:15">
      <c r="A962" s="417"/>
      <c r="B962" s="429"/>
      <c r="C962" s="426" t="s">
        <v>722</v>
      </c>
      <c r="D962" s="427" t="s">
        <v>723</v>
      </c>
      <c r="E962" s="94">
        <f t="shared" si="348"/>
        <v>0</v>
      </c>
      <c r="F962" s="452"/>
      <c r="G962" s="452"/>
      <c r="H962" s="452"/>
      <c r="I962" s="452"/>
      <c r="J962" s="430"/>
      <c r="K962" s="452"/>
      <c r="L962" s="452"/>
      <c r="M962" s="430"/>
      <c r="N962" s="23"/>
      <c r="O962" s="23"/>
    </row>
    <row r="963" spans="1:15">
      <c r="A963" s="417"/>
      <c r="B963" s="429"/>
      <c r="C963" s="432" t="s">
        <v>724</v>
      </c>
      <c r="D963" s="427" t="s">
        <v>725</v>
      </c>
      <c r="E963" s="94">
        <f t="shared" si="348"/>
        <v>0</v>
      </c>
      <c r="F963" s="452"/>
      <c r="G963" s="452"/>
      <c r="H963" s="452"/>
      <c r="I963" s="452"/>
      <c r="J963" s="430"/>
      <c r="K963" s="452"/>
      <c r="L963" s="452"/>
      <c r="M963" s="430"/>
      <c r="N963" s="23"/>
      <c r="O963" s="23"/>
    </row>
    <row r="964" spans="1:15">
      <c r="A964" s="417"/>
      <c r="B964" s="429"/>
      <c r="C964" s="432" t="s">
        <v>726</v>
      </c>
      <c r="D964" s="427" t="s">
        <v>727</v>
      </c>
      <c r="E964" s="94">
        <f t="shared" si="348"/>
        <v>0</v>
      </c>
      <c r="F964" s="452"/>
      <c r="G964" s="452"/>
      <c r="H964" s="452"/>
      <c r="I964" s="452"/>
      <c r="J964" s="430"/>
      <c r="K964" s="452"/>
      <c r="L964" s="452"/>
      <c r="M964" s="430"/>
      <c r="N964" s="23"/>
      <c r="O964" s="23"/>
    </row>
    <row r="965" spans="1:15">
      <c r="A965" s="417"/>
      <c r="B965" s="434" t="s">
        <v>728</v>
      </c>
      <c r="C965" s="466"/>
      <c r="D965" s="443" t="s">
        <v>729</v>
      </c>
      <c r="E965" s="94">
        <f t="shared" si="348"/>
        <v>0</v>
      </c>
      <c r="F965" s="428">
        <f t="shared" ref="F965:M965" si="353">F966</f>
        <v>0</v>
      </c>
      <c r="G965" s="428">
        <f t="shared" si="353"/>
        <v>0</v>
      </c>
      <c r="H965" s="428">
        <f t="shared" si="353"/>
        <v>0</v>
      </c>
      <c r="I965" s="428">
        <f t="shared" si="353"/>
        <v>0</v>
      </c>
      <c r="J965" s="428">
        <f t="shared" si="353"/>
        <v>0</v>
      </c>
      <c r="K965" s="428">
        <f t="shared" si="353"/>
        <v>0</v>
      </c>
      <c r="L965" s="428">
        <f t="shared" si="353"/>
        <v>0</v>
      </c>
      <c r="M965" s="428">
        <f t="shared" si="353"/>
        <v>0</v>
      </c>
      <c r="N965" s="23"/>
      <c r="O965" s="23"/>
    </row>
    <row r="966" spans="1:15">
      <c r="A966" s="417"/>
      <c r="B966" s="429"/>
      <c r="C966" s="432" t="s">
        <v>730</v>
      </c>
      <c r="D966" s="427" t="s">
        <v>731</v>
      </c>
      <c r="E966" s="94">
        <f t="shared" si="348"/>
        <v>0</v>
      </c>
      <c r="F966" s="452"/>
      <c r="G966" s="452"/>
      <c r="H966" s="452"/>
      <c r="I966" s="452"/>
      <c r="J966" s="430"/>
      <c r="K966" s="452"/>
      <c r="L966" s="452"/>
      <c r="M966" s="430"/>
      <c r="N966" s="23"/>
      <c r="O966" s="23"/>
    </row>
    <row r="967" spans="1:15" ht="12" customHeight="1">
      <c r="A967" s="417"/>
      <c r="B967" s="434" t="s">
        <v>732</v>
      </c>
      <c r="C967" s="466"/>
      <c r="D967" s="443" t="s">
        <v>733</v>
      </c>
      <c r="E967" s="94">
        <f t="shared" si="348"/>
        <v>0</v>
      </c>
      <c r="F967" s="428"/>
      <c r="G967" s="428"/>
      <c r="H967" s="428"/>
      <c r="I967" s="428"/>
      <c r="J967" s="430"/>
      <c r="K967" s="428"/>
      <c r="L967" s="428"/>
      <c r="M967" s="430"/>
      <c r="N967" s="23"/>
      <c r="O967" s="23"/>
    </row>
    <row r="968" spans="1:15" hidden="1">
      <c r="A968" s="417"/>
      <c r="B968" s="434"/>
      <c r="C968" s="466"/>
      <c r="D968" s="443"/>
      <c r="E968" s="94">
        <f t="shared" si="348"/>
        <v>0</v>
      </c>
      <c r="F968" s="428"/>
      <c r="G968" s="428"/>
      <c r="H968" s="428"/>
      <c r="I968" s="428"/>
      <c r="J968" s="430"/>
      <c r="K968" s="428"/>
      <c r="L968" s="428"/>
      <c r="M968" s="430"/>
      <c r="N968" s="23"/>
      <c r="O968" s="23"/>
    </row>
    <row r="969" spans="1:15">
      <c r="A969" s="417"/>
      <c r="B969" s="429" t="s">
        <v>734</v>
      </c>
      <c r="C969" s="466"/>
      <c r="D969" s="443" t="s">
        <v>735</v>
      </c>
      <c r="E969" s="94">
        <f t="shared" si="348"/>
        <v>0</v>
      </c>
      <c r="F969" s="428">
        <f t="shared" ref="F969:M970" si="354">F970</f>
        <v>0</v>
      </c>
      <c r="G969" s="428">
        <f t="shared" si="354"/>
        <v>0</v>
      </c>
      <c r="H969" s="428">
        <f t="shared" si="354"/>
        <v>0</v>
      </c>
      <c r="I969" s="428">
        <f t="shared" si="354"/>
        <v>0</v>
      </c>
      <c r="J969" s="428">
        <f t="shared" si="354"/>
        <v>0</v>
      </c>
      <c r="K969" s="428">
        <f t="shared" si="354"/>
        <v>0</v>
      </c>
      <c r="L969" s="428">
        <f t="shared" si="354"/>
        <v>0</v>
      </c>
      <c r="M969" s="428">
        <f t="shared" si="354"/>
        <v>0</v>
      </c>
      <c r="N969" s="23"/>
      <c r="O969" s="23"/>
    </row>
    <row r="970" spans="1:15" ht="12" customHeight="1">
      <c r="A970" s="417"/>
      <c r="B970" s="518" t="s">
        <v>736</v>
      </c>
      <c r="C970" s="519"/>
      <c r="D970" s="443" t="s">
        <v>737</v>
      </c>
      <c r="E970" s="94">
        <f t="shared" si="348"/>
        <v>0</v>
      </c>
      <c r="F970" s="428">
        <f t="shared" si="354"/>
        <v>0</v>
      </c>
      <c r="G970" s="428">
        <f t="shared" si="354"/>
        <v>0</v>
      </c>
      <c r="H970" s="428">
        <f t="shared" si="354"/>
        <v>0</v>
      </c>
      <c r="I970" s="428">
        <f t="shared" si="354"/>
        <v>0</v>
      </c>
      <c r="J970" s="428">
        <f t="shared" si="354"/>
        <v>0</v>
      </c>
      <c r="K970" s="428">
        <f t="shared" si="354"/>
        <v>0</v>
      </c>
      <c r="L970" s="428">
        <f t="shared" si="354"/>
        <v>0</v>
      </c>
      <c r="M970" s="428">
        <f t="shared" si="354"/>
        <v>0</v>
      </c>
      <c r="N970" s="23"/>
      <c r="O970" s="23"/>
    </row>
    <row r="971" spans="1:15" hidden="1">
      <c r="A971" s="417"/>
      <c r="B971" s="429"/>
      <c r="C971" s="432" t="s">
        <v>738</v>
      </c>
      <c r="D971" s="427" t="s">
        <v>739</v>
      </c>
      <c r="E971" s="94">
        <f t="shared" si="348"/>
        <v>0</v>
      </c>
      <c r="F971" s="452"/>
      <c r="G971" s="452"/>
      <c r="H971" s="452"/>
      <c r="I971" s="452"/>
      <c r="J971" s="430"/>
      <c r="K971" s="452"/>
      <c r="L971" s="452"/>
      <c r="M971" s="430"/>
      <c r="N971" s="23"/>
      <c r="O971" s="23"/>
    </row>
    <row r="972" spans="1:15" hidden="1">
      <c r="A972" s="417"/>
      <c r="B972" s="434"/>
      <c r="C972" s="466"/>
      <c r="D972" s="443"/>
      <c r="E972" s="94">
        <f t="shared" si="348"/>
        <v>0</v>
      </c>
      <c r="F972" s="428"/>
      <c r="G972" s="428"/>
      <c r="H972" s="428"/>
      <c r="I972" s="428"/>
      <c r="J972" s="430"/>
      <c r="K972" s="428"/>
      <c r="L972" s="428"/>
      <c r="M972" s="430"/>
      <c r="N972" s="23"/>
      <c r="O972" s="23"/>
    </row>
    <row r="973" spans="1:15">
      <c r="A973" s="417"/>
      <c r="B973" s="434" t="s">
        <v>626</v>
      </c>
      <c r="C973" s="466"/>
      <c r="D973" s="443" t="s">
        <v>627</v>
      </c>
      <c r="E973" s="94">
        <f t="shared" si="348"/>
        <v>0</v>
      </c>
      <c r="F973" s="428">
        <f t="shared" ref="F973:M973" si="355">F974</f>
        <v>0</v>
      </c>
      <c r="G973" s="428">
        <f t="shared" si="355"/>
        <v>0</v>
      </c>
      <c r="H973" s="428">
        <f t="shared" si="355"/>
        <v>0</v>
      </c>
      <c r="I973" s="428">
        <f t="shared" si="355"/>
        <v>0</v>
      </c>
      <c r="J973" s="428">
        <f t="shared" si="355"/>
        <v>0</v>
      </c>
      <c r="K973" s="428">
        <f t="shared" si="355"/>
        <v>0</v>
      </c>
      <c r="L973" s="428">
        <f t="shared" si="355"/>
        <v>0</v>
      </c>
      <c r="M973" s="428">
        <f t="shared" si="355"/>
        <v>0</v>
      </c>
      <c r="N973" s="23"/>
      <c r="O973" s="23"/>
    </row>
    <row r="974" spans="1:15">
      <c r="A974" s="417"/>
      <c r="B974" s="429" t="s">
        <v>628</v>
      </c>
      <c r="C974" s="466"/>
      <c r="D974" s="443" t="s">
        <v>629</v>
      </c>
      <c r="E974" s="94">
        <f t="shared" si="348"/>
        <v>0</v>
      </c>
      <c r="F974" s="421"/>
      <c r="G974" s="421"/>
      <c r="H974" s="421"/>
      <c r="I974" s="421"/>
      <c r="J974" s="158"/>
      <c r="K974" s="421"/>
      <c r="L974" s="421"/>
      <c r="M974" s="158"/>
      <c r="N974" s="23"/>
      <c r="O974" s="23"/>
    </row>
    <row r="975" spans="1:15">
      <c r="A975" s="520" t="s">
        <v>755</v>
      </c>
      <c r="B975" s="521"/>
      <c r="C975" s="521"/>
      <c r="D975" s="522"/>
      <c r="E975" s="94">
        <f t="shared" si="348"/>
        <v>0</v>
      </c>
      <c r="F975" s="63"/>
      <c r="G975" s="63"/>
      <c r="H975" s="63"/>
      <c r="I975" s="63"/>
      <c r="J975" s="151"/>
      <c r="K975" s="63"/>
      <c r="L975" s="63"/>
      <c r="M975" s="151"/>
      <c r="N975" s="23"/>
      <c r="O975" s="23"/>
    </row>
    <row r="976" spans="1:15">
      <c r="A976" s="567"/>
      <c r="B976" s="568" t="s">
        <v>765</v>
      </c>
      <c r="C976" s="569"/>
      <c r="D976" s="522" t="s">
        <v>766</v>
      </c>
      <c r="E976" s="94">
        <f t="shared" si="348"/>
        <v>300</v>
      </c>
      <c r="F976" s="63"/>
      <c r="G976" s="218">
        <f>G874</f>
        <v>0</v>
      </c>
      <c r="H976" s="218">
        <f t="shared" ref="H976:M976" si="356">H874</f>
        <v>300</v>
      </c>
      <c r="I976" s="218">
        <f t="shared" si="356"/>
        <v>0</v>
      </c>
      <c r="J976" s="218">
        <f t="shared" si="356"/>
        <v>0</v>
      </c>
      <c r="K976" s="218">
        <f t="shared" si="356"/>
        <v>500</v>
      </c>
      <c r="L976" s="218">
        <f t="shared" si="356"/>
        <v>500</v>
      </c>
      <c r="M976" s="218">
        <f t="shared" si="356"/>
        <v>500</v>
      </c>
      <c r="N976" s="23"/>
      <c r="O976" s="23"/>
    </row>
    <row r="977" spans="1:15">
      <c r="A977" s="570"/>
      <c r="B977" s="571" t="s">
        <v>767</v>
      </c>
      <c r="C977" s="569"/>
      <c r="D977" s="522" t="s">
        <v>768</v>
      </c>
      <c r="E977" s="94">
        <f t="shared" si="348"/>
        <v>0</v>
      </c>
      <c r="F977" s="63"/>
      <c r="G977" s="63"/>
      <c r="H977" s="63"/>
      <c r="I977" s="63"/>
      <c r="J977" s="151"/>
      <c r="K977" s="63"/>
      <c r="L977" s="63"/>
      <c r="M977" s="151"/>
      <c r="N977" s="23"/>
      <c r="O977" s="23"/>
    </row>
    <row r="978" spans="1:15">
      <c r="A978" s="570"/>
      <c r="B978" s="1315" t="s">
        <v>769</v>
      </c>
      <c r="C978" s="1315"/>
      <c r="D978" s="522" t="s">
        <v>770</v>
      </c>
      <c r="E978" s="94">
        <f t="shared" si="348"/>
        <v>0</v>
      </c>
      <c r="F978" s="63"/>
      <c r="G978" s="63"/>
      <c r="H978" s="63"/>
      <c r="I978" s="63"/>
      <c r="J978" s="151"/>
      <c r="K978" s="63"/>
      <c r="L978" s="63"/>
      <c r="M978" s="151"/>
      <c r="N978" s="23"/>
      <c r="O978" s="23"/>
    </row>
    <row r="979" spans="1:15">
      <c r="A979" s="570"/>
      <c r="B979" s="571" t="s">
        <v>771</v>
      </c>
      <c r="C979" s="569"/>
      <c r="D979" s="522" t="s">
        <v>772</v>
      </c>
      <c r="E979" s="94">
        <f t="shared" si="348"/>
        <v>3507</v>
      </c>
      <c r="F979" s="63"/>
      <c r="G979" s="218">
        <f>G877+G931</f>
        <v>905</v>
      </c>
      <c r="H979" s="218">
        <f t="shared" ref="H979:M979" si="357">H877+H931</f>
        <v>877</v>
      </c>
      <c r="I979" s="218">
        <f t="shared" si="357"/>
        <v>875</v>
      </c>
      <c r="J979" s="218">
        <f t="shared" si="357"/>
        <v>850</v>
      </c>
      <c r="K979" s="218">
        <f t="shared" si="357"/>
        <v>3505</v>
      </c>
      <c r="L979" s="218">
        <f t="shared" si="357"/>
        <v>3505</v>
      </c>
      <c r="M979" s="218">
        <f t="shared" si="357"/>
        <v>3505</v>
      </c>
      <c r="N979" s="23"/>
      <c r="O979" s="23"/>
    </row>
    <row r="980" spans="1:15">
      <c r="A980" s="523"/>
      <c r="B980" s="527" t="s">
        <v>773</v>
      </c>
      <c r="C980" s="572"/>
      <c r="D980" s="522" t="s">
        <v>774</v>
      </c>
      <c r="E980" s="94">
        <f t="shared" si="348"/>
        <v>11666</v>
      </c>
      <c r="F980" s="63"/>
      <c r="G980" s="218">
        <f t="shared" ref="G980:H980" si="358">G910+G881</f>
        <v>3000</v>
      </c>
      <c r="H980" s="218">
        <f t="shared" si="358"/>
        <v>2900</v>
      </c>
      <c r="I980" s="218">
        <f>I910+I881</f>
        <v>3300</v>
      </c>
      <c r="J980" s="218">
        <f t="shared" ref="J980:M980" si="359">J910+J881</f>
        <v>2466</v>
      </c>
      <c r="K980" s="218">
        <f t="shared" si="359"/>
        <v>17025</v>
      </c>
      <c r="L980" s="218">
        <f t="shared" si="359"/>
        <v>18667</v>
      </c>
      <c r="M980" s="218">
        <f t="shared" si="359"/>
        <v>20513</v>
      </c>
      <c r="N980" s="23"/>
      <c r="O980" s="23"/>
    </row>
    <row r="981" spans="1:15" hidden="1">
      <c r="A981" s="529"/>
      <c r="B981" s="573"/>
      <c r="C981" s="573"/>
      <c r="D981" s="522"/>
      <c r="E981" s="154">
        <f t="shared" si="348"/>
        <v>0</v>
      </c>
      <c r="F981" s="63"/>
      <c r="G981" s="63"/>
      <c r="H981" s="63"/>
      <c r="I981" s="63"/>
      <c r="J981" s="151"/>
      <c r="K981" s="63"/>
      <c r="L981" s="63"/>
      <c r="M981" s="151"/>
      <c r="N981" s="23"/>
      <c r="O981" s="23"/>
    </row>
    <row r="982" spans="1:15">
      <c r="A982" s="574" t="s">
        <v>775</v>
      </c>
      <c r="B982" s="575"/>
      <c r="C982" s="576"/>
      <c r="D982" s="577" t="s">
        <v>571</v>
      </c>
      <c r="E982" s="578">
        <f t="shared" si="348"/>
        <v>17891</v>
      </c>
      <c r="F982" s="579">
        <f t="shared" ref="F982:M982" si="360">F984</f>
        <v>0</v>
      </c>
      <c r="G982" s="579">
        <f t="shared" si="360"/>
        <v>4502</v>
      </c>
      <c r="H982" s="579">
        <f t="shared" si="360"/>
        <v>4500</v>
      </c>
      <c r="I982" s="579">
        <f t="shared" si="360"/>
        <v>4250</v>
      </c>
      <c r="J982" s="579">
        <f t="shared" si="360"/>
        <v>4639</v>
      </c>
      <c r="K982" s="579">
        <f t="shared" si="360"/>
        <v>16766</v>
      </c>
      <c r="L982" s="579">
        <f t="shared" si="360"/>
        <v>15007</v>
      </c>
      <c r="M982" s="579">
        <f t="shared" si="360"/>
        <v>12890</v>
      </c>
      <c r="N982" s="23"/>
      <c r="O982" s="23"/>
    </row>
    <row r="983" spans="1:15">
      <c r="A983" s="1288" t="s">
        <v>505</v>
      </c>
      <c r="B983" s="1393"/>
      <c r="C983" s="1394"/>
      <c r="D983" s="580"/>
      <c r="E983" s="578">
        <f t="shared" si="348"/>
        <v>17891</v>
      </c>
      <c r="F983" s="579"/>
      <c r="G983" s="579">
        <f>G984</f>
        <v>4502</v>
      </c>
      <c r="H983" s="579">
        <f t="shared" ref="H983:M983" si="361">H984</f>
        <v>4500</v>
      </c>
      <c r="I983" s="579">
        <f t="shared" si="361"/>
        <v>4250</v>
      </c>
      <c r="J983" s="579">
        <f t="shared" si="361"/>
        <v>4639</v>
      </c>
      <c r="K983" s="579">
        <f t="shared" si="361"/>
        <v>16766</v>
      </c>
      <c r="L983" s="579">
        <f t="shared" si="361"/>
        <v>15007</v>
      </c>
      <c r="M983" s="579">
        <f t="shared" si="361"/>
        <v>12890</v>
      </c>
      <c r="N983" s="23"/>
      <c r="O983" s="23"/>
    </row>
    <row r="984" spans="1:15">
      <c r="A984" s="275"/>
      <c r="B984" s="276" t="s">
        <v>507</v>
      </c>
      <c r="C984" s="277"/>
      <c r="D984" s="278"/>
      <c r="E984" s="279">
        <f t="shared" si="348"/>
        <v>17891</v>
      </c>
      <c r="F984" s="280">
        <f t="shared" ref="F984:M984" si="362">F985</f>
        <v>0</v>
      </c>
      <c r="G984" s="280">
        <f t="shared" si="362"/>
        <v>4502</v>
      </c>
      <c r="H984" s="280">
        <f t="shared" si="362"/>
        <v>4500</v>
      </c>
      <c r="I984" s="280">
        <f t="shared" si="362"/>
        <v>4250</v>
      </c>
      <c r="J984" s="280">
        <f t="shared" si="362"/>
        <v>4639</v>
      </c>
      <c r="K984" s="280">
        <f t="shared" si="362"/>
        <v>16766</v>
      </c>
      <c r="L984" s="280">
        <f t="shared" si="362"/>
        <v>15007</v>
      </c>
      <c r="M984" s="280">
        <f t="shared" si="362"/>
        <v>12890</v>
      </c>
      <c r="N984" s="23"/>
      <c r="O984" s="23"/>
    </row>
    <row r="985" spans="1:15">
      <c r="A985" s="581"/>
      <c r="B985" s="273" t="s">
        <v>508</v>
      </c>
      <c r="C985" s="282"/>
      <c r="D985" s="283" t="s">
        <v>509</v>
      </c>
      <c r="E985" s="22">
        <f t="shared" si="348"/>
        <v>17891</v>
      </c>
      <c r="F985" s="284">
        <f t="shared" ref="F985:M985" si="363">F986+F987+F988+F993+F997+F999+F1011+F1017+F1024</f>
        <v>0</v>
      </c>
      <c r="G985" s="284">
        <f t="shared" si="363"/>
        <v>4502</v>
      </c>
      <c r="H985" s="284">
        <f t="shared" si="363"/>
        <v>4500</v>
      </c>
      <c r="I985" s="284">
        <f t="shared" si="363"/>
        <v>4250</v>
      </c>
      <c r="J985" s="284">
        <f t="shared" si="363"/>
        <v>4639</v>
      </c>
      <c r="K985" s="284">
        <f t="shared" si="363"/>
        <v>16766</v>
      </c>
      <c r="L985" s="284">
        <f t="shared" si="363"/>
        <v>15007</v>
      </c>
      <c r="M985" s="284">
        <f t="shared" si="363"/>
        <v>12890</v>
      </c>
      <c r="N985" s="23"/>
      <c r="O985" s="23"/>
    </row>
    <row r="986" spans="1:15">
      <c r="A986" s="582"/>
      <c r="B986" s="583"/>
      <c r="C986" s="584" t="s">
        <v>510</v>
      </c>
      <c r="D986" s="585" t="s">
        <v>511</v>
      </c>
      <c r="E986" s="40">
        <f t="shared" si="348"/>
        <v>0</v>
      </c>
      <c r="F986" s="44"/>
      <c r="G986" s="44"/>
      <c r="H986" s="44"/>
      <c r="I986" s="44"/>
      <c r="J986" s="48">
        <v>0</v>
      </c>
      <c r="K986" s="44">
        <v>0</v>
      </c>
      <c r="L986" s="44">
        <v>0</v>
      </c>
      <c r="M986" s="48">
        <v>0</v>
      </c>
      <c r="N986" s="23"/>
      <c r="O986" s="23"/>
    </row>
    <row r="987" spans="1:15">
      <c r="A987" s="582"/>
      <c r="B987" s="586"/>
      <c r="C987" s="587" t="s">
        <v>512</v>
      </c>
      <c r="D987" s="588" t="s">
        <v>513</v>
      </c>
      <c r="E987" s="471">
        <f t="shared" si="348"/>
        <v>2</v>
      </c>
      <c r="F987" s="421"/>
      <c r="G987" s="421">
        <v>2</v>
      </c>
      <c r="H987" s="421">
        <v>0</v>
      </c>
      <c r="I987" s="421">
        <v>0</v>
      </c>
      <c r="J987" s="589"/>
      <c r="K987" s="421"/>
      <c r="L987" s="421"/>
      <c r="M987" s="589"/>
      <c r="N987" s="23"/>
      <c r="O987" s="23"/>
    </row>
    <row r="988" spans="1:15">
      <c r="A988" s="590"/>
      <c r="B988" s="591" t="s">
        <v>514</v>
      </c>
      <c r="C988" s="592"/>
      <c r="D988" s="593" t="s">
        <v>515</v>
      </c>
      <c r="E988" s="471">
        <f t="shared" si="348"/>
        <v>17889</v>
      </c>
      <c r="F988" s="594">
        <f t="shared" ref="F988:M988" si="364">F989+F990+F991</f>
        <v>0</v>
      </c>
      <c r="G988" s="594">
        <f t="shared" si="364"/>
        <v>4500</v>
      </c>
      <c r="H988" s="594">
        <f t="shared" si="364"/>
        <v>4500</v>
      </c>
      <c r="I988" s="594">
        <f t="shared" si="364"/>
        <v>4250</v>
      </c>
      <c r="J988" s="594">
        <f t="shared" si="364"/>
        <v>4639</v>
      </c>
      <c r="K988" s="594">
        <f t="shared" si="364"/>
        <v>16766</v>
      </c>
      <c r="L988" s="594">
        <f t="shared" si="364"/>
        <v>15007</v>
      </c>
      <c r="M988" s="594">
        <f t="shared" si="364"/>
        <v>12890</v>
      </c>
      <c r="N988" s="23"/>
      <c r="O988" s="23"/>
    </row>
    <row r="989" spans="1:15">
      <c r="A989" s="590"/>
      <c r="B989" s="429" t="s">
        <v>516</v>
      </c>
      <c r="C989" s="426"/>
      <c r="D989" s="427" t="s">
        <v>517</v>
      </c>
      <c r="E989" s="40">
        <f t="shared" si="348"/>
        <v>17889</v>
      </c>
      <c r="F989" s="452"/>
      <c r="G989" s="452">
        <v>4500</v>
      </c>
      <c r="H989" s="452">
        <v>4500</v>
      </c>
      <c r="I989" s="452">
        <f>4450-200</f>
        <v>4250</v>
      </c>
      <c r="J989" s="430">
        <f>4439+200</f>
        <v>4639</v>
      </c>
      <c r="K989" s="452">
        <v>16766</v>
      </c>
      <c r="L989" s="452">
        <v>15007</v>
      </c>
      <c r="M989" s="430">
        <v>12890</v>
      </c>
      <c r="N989" s="23"/>
      <c r="O989" s="23"/>
    </row>
    <row r="990" spans="1:15">
      <c r="A990" s="590"/>
      <c r="B990" s="431" t="s">
        <v>518</v>
      </c>
      <c r="C990" s="432"/>
      <c r="D990" s="427" t="s">
        <v>129</v>
      </c>
      <c r="E990" s="40">
        <f t="shared" si="348"/>
        <v>0</v>
      </c>
      <c r="F990" s="452"/>
      <c r="G990" s="452"/>
      <c r="H990" s="452"/>
      <c r="I990" s="452"/>
      <c r="J990" s="430"/>
      <c r="K990" s="452"/>
      <c r="L990" s="452"/>
      <c r="M990" s="430"/>
      <c r="N990" s="23"/>
      <c r="O990" s="23"/>
    </row>
    <row r="991" spans="1:15" ht="12" customHeight="1">
      <c r="A991" s="590"/>
      <c r="B991" s="429" t="s">
        <v>519</v>
      </c>
      <c r="C991" s="433"/>
      <c r="D991" s="427" t="s">
        <v>520</v>
      </c>
      <c r="E991" s="40">
        <f t="shared" si="348"/>
        <v>0</v>
      </c>
      <c r="F991" s="452"/>
      <c r="G991" s="452"/>
      <c r="H991" s="452"/>
      <c r="I991" s="452"/>
      <c r="J991" s="430"/>
      <c r="K991" s="452"/>
      <c r="L991" s="452"/>
      <c r="M991" s="430"/>
      <c r="N991" s="23"/>
      <c r="O991" s="23"/>
    </row>
    <row r="992" spans="1:15" ht="1.5" customHeight="1">
      <c r="A992" s="590"/>
      <c r="B992" s="595"/>
      <c r="C992" s="596"/>
      <c r="D992" s="593"/>
      <c r="E992" s="40">
        <f t="shared" si="348"/>
        <v>0</v>
      </c>
      <c r="F992" s="452"/>
      <c r="G992" s="452"/>
      <c r="H992" s="452"/>
      <c r="I992" s="452"/>
      <c r="J992" s="430"/>
      <c r="K992" s="452"/>
      <c r="L992" s="452"/>
      <c r="M992" s="430"/>
      <c r="N992" s="23"/>
      <c r="O992" s="23"/>
    </row>
    <row r="993" spans="1:15" hidden="1">
      <c r="A993" s="590"/>
      <c r="B993" s="595" t="s">
        <v>521</v>
      </c>
      <c r="C993" s="596"/>
      <c r="D993" s="593" t="s">
        <v>522</v>
      </c>
      <c r="E993" s="40">
        <f t="shared" si="348"/>
        <v>0</v>
      </c>
      <c r="F993" s="594">
        <f t="shared" ref="F993:M993" si="365">F994+F995+F996</f>
        <v>0</v>
      </c>
      <c r="G993" s="594">
        <f t="shared" si="365"/>
        <v>0</v>
      </c>
      <c r="H993" s="594">
        <f t="shared" si="365"/>
        <v>0</v>
      </c>
      <c r="I993" s="594">
        <f t="shared" si="365"/>
        <v>0</v>
      </c>
      <c r="J993" s="594">
        <f t="shared" si="365"/>
        <v>0</v>
      </c>
      <c r="K993" s="594">
        <f t="shared" si="365"/>
        <v>0</v>
      </c>
      <c r="L993" s="594">
        <f t="shared" si="365"/>
        <v>0</v>
      </c>
      <c r="M993" s="594">
        <f t="shared" si="365"/>
        <v>0</v>
      </c>
      <c r="N993" s="23"/>
      <c r="O993" s="23"/>
    </row>
    <row r="994" spans="1:15" hidden="1">
      <c r="A994" s="590"/>
      <c r="B994" s="595"/>
      <c r="C994" s="596" t="s">
        <v>523</v>
      </c>
      <c r="D994" s="593" t="s">
        <v>524</v>
      </c>
      <c r="E994" s="40">
        <f t="shared" si="348"/>
        <v>0</v>
      </c>
      <c r="F994" s="594"/>
      <c r="G994" s="594"/>
      <c r="H994" s="594"/>
      <c r="I994" s="594"/>
      <c r="J994" s="597"/>
      <c r="K994" s="594"/>
      <c r="L994" s="594"/>
      <c r="M994" s="597"/>
      <c r="N994" s="23"/>
      <c r="O994" s="23"/>
    </row>
    <row r="995" spans="1:15" hidden="1">
      <c r="A995" s="590"/>
      <c r="B995" s="595"/>
      <c r="C995" s="598" t="s">
        <v>525</v>
      </c>
      <c r="D995" s="599" t="s">
        <v>526</v>
      </c>
      <c r="E995" s="40">
        <f t="shared" si="348"/>
        <v>0</v>
      </c>
      <c r="F995" s="594"/>
      <c r="G995" s="594"/>
      <c r="H995" s="594"/>
      <c r="I995" s="594"/>
      <c r="J995" s="597"/>
      <c r="K995" s="594"/>
      <c r="L995" s="594"/>
      <c r="M995" s="597"/>
      <c r="N995" s="23"/>
      <c r="O995" s="23"/>
    </row>
    <row r="996" spans="1:15" hidden="1">
      <c r="A996" s="590"/>
      <c r="B996" s="600"/>
      <c r="C996" s="592" t="s">
        <v>527</v>
      </c>
      <c r="D996" s="601" t="s">
        <v>528</v>
      </c>
      <c r="E996" s="40">
        <f t="shared" si="348"/>
        <v>0</v>
      </c>
      <c r="F996" s="594"/>
      <c r="G996" s="594"/>
      <c r="H996" s="594"/>
      <c r="I996" s="594"/>
      <c r="J996" s="597"/>
      <c r="K996" s="594"/>
      <c r="L996" s="594"/>
      <c r="M996" s="597"/>
      <c r="N996" s="23"/>
      <c r="O996" s="23"/>
    </row>
    <row r="997" spans="1:15" hidden="1">
      <c r="A997" s="590"/>
      <c r="B997" s="602" t="s">
        <v>529</v>
      </c>
      <c r="C997" s="603"/>
      <c r="D997" s="604" t="s">
        <v>530</v>
      </c>
      <c r="E997" s="40">
        <f t="shared" si="348"/>
        <v>0</v>
      </c>
      <c r="F997" s="594">
        <f t="shared" ref="F997:M997" si="366">F998</f>
        <v>0</v>
      </c>
      <c r="G997" s="594">
        <f t="shared" si="366"/>
        <v>0</v>
      </c>
      <c r="H997" s="594">
        <f t="shared" si="366"/>
        <v>0</v>
      </c>
      <c r="I997" s="594">
        <f t="shared" si="366"/>
        <v>0</v>
      </c>
      <c r="J997" s="594">
        <f t="shared" si="366"/>
        <v>0</v>
      </c>
      <c r="K997" s="594">
        <f t="shared" si="366"/>
        <v>0</v>
      </c>
      <c r="L997" s="594">
        <f t="shared" si="366"/>
        <v>0</v>
      </c>
      <c r="M997" s="594">
        <f t="shared" si="366"/>
        <v>0</v>
      </c>
      <c r="N997" s="23"/>
      <c r="O997" s="23"/>
    </row>
    <row r="998" spans="1:15" hidden="1">
      <c r="A998" s="590"/>
      <c r="B998" s="605" t="s">
        <v>531</v>
      </c>
      <c r="C998" s="606"/>
      <c r="D998" s="604" t="s">
        <v>532</v>
      </c>
      <c r="E998" s="40">
        <f t="shared" si="348"/>
        <v>0</v>
      </c>
      <c r="F998" s="594"/>
      <c r="G998" s="594"/>
      <c r="H998" s="594"/>
      <c r="I998" s="594"/>
      <c r="J998" s="597"/>
      <c r="K998" s="594"/>
      <c r="L998" s="594"/>
      <c r="M998" s="597"/>
      <c r="N998" s="23"/>
      <c r="O998" s="23"/>
    </row>
    <row r="999" spans="1:15" ht="21" hidden="1">
      <c r="A999" s="590"/>
      <c r="B999" s="605"/>
      <c r="C999" s="596" t="s">
        <v>533</v>
      </c>
      <c r="D999" s="604" t="s">
        <v>534</v>
      </c>
      <c r="E999" s="40">
        <f t="shared" si="348"/>
        <v>0</v>
      </c>
      <c r="F999" s="594">
        <f t="shared" ref="F999:M999" si="367">F1000</f>
        <v>0</v>
      </c>
      <c r="G999" s="594">
        <f t="shared" si="367"/>
        <v>0</v>
      </c>
      <c r="H999" s="594">
        <f t="shared" si="367"/>
        <v>0</v>
      </c>
      <c r="I999" s="594">
        <f t="shared" si="367"/>
        <v>0</v>
      </c>
      <c r="J999" s="594">
        <f t="shared" si="367"/>
        <v>0</v>
      </c>
      <c r="K999" s="594">
        <f t="shared" si="367"/>
        <v>0</v>
      </c>
      <c r="L999" s="594">
        <f t="shared" si="367"/>
        <v>0</v>
      </c>
      <c r="M999" s="594">
        <f t="shared" si="367"/>
        <v>0</v>
      </c>
      <c r="N999" s="23"/>
      <c r="O999" s="23"/>
    </row>
    <row r="1000" spans="1:15" hidden="1">
      <c r="A1000" s="590"/>
      <c r="B1000" s="1316" t="s">
        <v>743</v>
      </c>
      <c r="C1000" s="1317"/>
      <c r="D1000" s="607" t="s">
        <v>536</v>
      </c>
      <c r="E1000" s="40">
        <f t="shared" si="348"/>
        <v>0</v>
      </c>
      <c r="F1000" s="594">
        <f t="shared" ref="F1000:M1000" si="368">F1001+F1002+F1003+F1004+F1005+F1006+F1007+F1008+F1009+F1010</f>
        <v>0</v>
      </c>
      <c r="G1000" s="594">
        <f t="shared" si="368"/>
        <v>0</v>
      </c>
      <c r="H1000" s="594">
        <f t="shared" si="368"/>
        <v>0</v>
      </c>
      <c r="I1000" s="594">
        <f t="shared" si="368"/>
        <v>0</v>
      </c>
      <c r="J1000" s="594">
        <f t="shared" si="368"/>
        <v>0</v>
      </c>
      <c r="K1000" s="594">
        <f t="shared" si="368"/>
        <v>0</v>
      </c>
      <c r="L1000" s="594">
        <f t="shared" si="368"/>
        <v>0</v>
      </c>
      <c r="M1000" s="594">
        <f t="shared" si="368"/>
        <v>0</v>
      </c>
      <c r="N1000" s="23"/>
      <c r="O1000" s="23"/>
    </row>
    <row r="1001" spans="1:15" hidden="1">
      <c r="A1001" s="590"/>
      <c r="B1001" s="608"/>
      <c r="C1001" s="609" t="s">
        <v>537</v>
      </c>
      <c r="D1001" s="610" t="s">
        <v>538</v>
      </c>
      <c r="E1001" s="40">
        <f t="shared" si="348"/>
        <v>0</v>
      </c>
      <c r="F1001" s="594"/>
      <c r="G1001" s="594"/>
      <c r="H1001" s="594"/>
      <c r="I1001" s="594"/>
      <c r="J1001" s="597"/>
      <c r="K1001" s="594"/>
      <c r="L1001" s="594"/>
      <c r="M1001" s="597"/>
      <c r="N1001" s="23"/>
      <c r="O1001" s="23"/>
    </row>
    <row r="1002" spans="1:15" ht="0.75" customHeight="1">
      <c r="A1002" s="590"/>
      <c r="B1002" s="611"/>
      <c r="C1002" s="612" t="s">
        <v>539</v>
      </c>
      <c r="D1002" s="601" t="s">
        <v>540</v>
      </c>
      <c r="E1002" s="40">
        <f t="shared" si="348"/>
        <v>0</v>
      </c>
      <c r="F1002" s="594"/>
      <c r="G1002" s="594"/>
      <c r="H1002" s="594"/>
      <c r="I1002" s="594"/>
      <c r="J1002" s="597"/>
      <c r="K1002" s="594"/>
      <c r="L1002" s="594"/>
      <c r="M1002" s="597"/>
      <c r="N1002" s="23"/>
      <c r="O1002" s="23"/>
    </row>
    <row r="1003" spans="1:15" hidden="1">
      <c r="A1003" s="590"/>
      <c r="B1003" s="613"/>
      <c r="C1003" s="614" t="s">
        <v>541</v>
      </c>
      <c r="D1003" s="607" t="s">
        <v>542</v>
      </c>
      <c r="E1003" s="40">
        <f t="shared" si="348"/>
        <v>0</v>
      </c>
      <c r="F1003" s="594"/>
      <c r="G1003" s="594"/>
      <c r="H1003" s="594"/>
      <c r="I1003" s="594"/>
      <c r="J1003" s="597"/>
      <c r="K1003" s="594"/>
      <c r="L1003" s="594"/>
      <c r="M1003" s="597"/>
      <c r="N1003" s="23"/>
      <c r="O1003" s="23"/>
    </row>
    <row r="1004" spans="1:15" hidden="1">
      <c r="A1004" s="590"/>
      <c r="B1004" s="595"/>
      <c r="C1004" s="592" t="s">
        <v>543</v>
      </c>
      <c r="D1004" s="593" t="s">
        <v>544</v>
      </c>
      <c r="E1004" s="40">
        <f t="shared" si="348"/>
        <v>0</v>
      </c>
      <c r="F1004" s="594"/>
      <c r="G1004" s="594"/>
      <c r="H1004" s="594"/>
      <c r="I1004" s="594"/>
      <c r="J1004" s="597"/>
      <c r="K1004" s="594"/>
      <c r="L1004" s="594"/>
      <c r="M1004" s="597"/>
      <c r="N1004" s="23"/>
      <c r="O1004" s="23"/>
    </row>
    <row r="1005" spans="1:15" hidden="1">
      <c r="A1005" s="590"/>
      <c r="B1005" s="595"/>
      <c r="C1005" s="598" t="s">
        <v>545</v>
      </c>
      <c r="D1005" s="593" t="s">
        <v>546</v>
      </c>
      <c r="E1005" s="40">
        <f t="shared" si="348"/>
        <v>0</v>
      </c>
      <c r="F1005" s="594"/>
      <c r="G1005" s="594"/>
      <c r="H1005" s="594"/>
      <c r="I1005" s="594"/>
      <c r="J1005" s="597"/>
      <c r="K1005" s="594"/>
      <c r="L1005" s="594"/>
      <c r="M1005" s="597"/>
      <c r="N1005" s="23"/>
      <c r="O1005" s="23"/>
    </row>
    <row r="1006" spans="1:15" ht="21" hidden="1">
      <c r="A1006" s="590"/>
      <c r="B1006" s="595"/>
      <c r="C1006" s="596" t="s">
        <v>547</v>
      </c>
      <c r="D1006" s="593" t="s">
        <v>548</v>
      </c>
      <c r="E1006" s="40">
        <f t="shared" si="348"/>
        <v>0</v>
      </c>
      <c r="F1006" s="594"/>
      <c r="G1006" s="594"/>
      <c r="H1006" s="594"/>
      <c r="I1006" s="594"/>
      <c r="J1006" s="597"/>
      <c r="K1006" s="594"/>
      <c r="L1006" s="594"/>
      <c r="M1006" s="597"/>
      <c r="N1006" s="23"/>
      <c r="O1006" s="23"/>
    </row>
    <row r="1007" spans="1:15" ht="21" hidden="1">
      <c r="A1007" s="590"/>
      <c r="B1007" s="595"/>
      <c r="C1007" s="596" t="s">
        <v>549</v>
      </c>
      <c r="D1007" s="593" t="s">
        <v>550</v>
      </c>
      <c r="E1007" s="40">
        <f t="shared" ref="E1007:E1070" si="369">G1007+H1007+I1007+J1007</f>
        <v>0</v>
      </c>
      <c r="F1007" s="594"/>
      <c r="G1007" s="594"/>
      <c r="H1007" s="594"/>
      <c r="I1007" s="594"/>
      <c r="J1007" s="597"/>
      <c r="K1007" s="594"/>
      <c r="L1007" s="594"/>
      <c r="M1007" s="597"/>
      <c r="N1007" s="23"/>
      <c r="O1007" s="23"/>
    </row>
    <row r="1008" spans="1:15" ht="21" hidden="1">
      <c r="A1008" s="590"/>
      <c r="B1008" s="615"/>
      <c r="C1008" s="596" t="s">
        <v>551</v>
      </c>
      <c r="D1008" s="593" t="s">
        <v>552</v>
      </c>
      <c r="E1008" s="40">
        <f t="shared" si="369"/>
        <v>0</v>
      </c>
      <c r="F1008" s="594"/>
      <c r="G1008" s="594"/>
      <c r="H1008" s="594"/>
      <c r="I1008" s="594"/>
      <c r="J1008" s="597"/>
      <c r="K1008" s="594"/>
      <c r="L1008" s="594"/>
      <c r="M1008" s="597"/>
      <c r="N1008" s="23"/>
      <c r="O1008" s="23"/>
    </row>
    <row r="1009" spans="1:15" ht="21" hidden="1">
      <c r="A1009" s="590"/>
      <c r="B1009" s="615"/>
      <c r="C1009" s="596" t="s">
        <v>553</v>
      </c>
      <c r="D1009" s="593" t="s">
        <v>554</v>
      </c>
      <c r="E1009" s="40">
        <f t="shared" si="369"/>
        <v>0</v>
      </c>
      <c r="F1009" s="594"/>
      <c r="G1009" s="594"/>
      <c r="H1009" s="594"/>
      <c r="I1009" s="594"/>
      <c r="J1009" s="597"/>
      <c r="K1009" s="594"/>
      <c r="L1009" s="594"/>
      <c r="M1009" s="597"/>
      <c r="N1009" s="23"/>
      <c r="O1009" s="23"/>
    </row>
    <row r="1010" spans="1:15" hidden="1">
      <c r="A1010" s="590"/>
      <c r="B1010" s="615"/>
      <c r="C1010" s="596" t="s">
        <v>555</v>
      </c>
      <c r="D1010" s="593" t="s">
        <v>556</v>
      </c>
      <c r="E1010" s="40">
        <f t="shared" si="369"/>
        <v>0</v>
      </c>
      <c r="F1010" s="594"/>
      <c r="G1010" s="594"/>
      <c r="H1010" s="594"/>
      <c r="I1010" s="594"/>
      <c r="J1010" s="597"/>
      <c r="K1010" s="594"/>
      <c r="L1010" s="594"/>
      <c r="M1010" s="597"/>
      <c r="N1010" s="23"/>
      <c r="O1010" s="23"/>
    </row>
    <row r="1011" spans="1:15" ht="6" hidden="1" customHeight="1">
      <c r="A1011" s="590"/>
      <c r="B1011" s="615"/>
      <c r="C1011" s="598" t="s">
        <v>561</v>
      </c>
      <c r="D1011" s="593" t="s">
        <v>562</v>
      </c>
      <c r="E1011" s="40">
        <f t="shared" si="369"/>
        <v>0</v>
      </c>
      <c r="F1011" s="594">
        <f t="shared" ref="F1011:M1011" si="370">F1012+F1014</f>
        <v>0</v>
      </c>
      <c r="G1011" s="594">
        <f t="shared" si="370"/>
        <v>0</v>
      </c>
      <c r="H1011" s="594">
        <f t="shared" si="370"/>
        <v>0</v>
      </c>
      <c r="I1011" s="594">
        <f t="shared" si="370"/>
        <v>0</v>
      </c>
      <c r="J1011" s="594">
        <f t="shared" si="370"/>
        <v>0</v>
      </c>
      <c r="K1011" s="594">
        <f t="shared" si="370"/>
        <v>0</v>
      </c>
      <c r="L1011" s="594">
        <f t="shared" si="370"/>
        <v>0</v>
      </c>
      <c r="M1011" s="594">
        <f t="shared" si="370"/>
        <v>0</v>
      </c>
      <c r="N1011" s="23"/>
      <c r="O1011" s="23"/>
    </row>
    <row r="1012" spans="1:15" ht="7.5" hidden="1" customHeight="1">
      <c r="A1012" s="590"/>
      <c r="B1012" s="615" t="s">
        <v>563</v>
      </c>
      <c r="C1012" s="596" t="s">
        <v>564</v>
      </c>
      <c r="D1012" s="593" t="s">
        <v>565</v>
      </c>
      <c r="E1012" s="40">
        <f t="shared" si="369"/>
        <v>0</v>
      </c>
      <c r="F1012" s="594">
        <f t="shared" ref="F1012:M1012" si="371">F1013</f>
        <v>0</v>
      </c>
      <c r="G1012" s="594">
        <f t="shared" si="371"/>
        <v>0</v>
      </c>
      <c r="H1012" s="594">
        <f t="shared" si="371"/>
        <v>0</v>
      </c>
      <c r="I1012" s="594">
        <f t="shared" si="371"/>
        <v>0</v>
      </c>
      <c r="J1012" s="594">
        <f t="shared" si="371"/>
        <v>0</v>
      </c>
      <c r="K1012" s="594">
        <f t="shared" si="371"/>
        <v>0</v>
      </c>
      <c r="L1012" s="594">
        <f t="shared" si="371"/>
        <v>0</v>
      </c>
      <c r="M1012" s="594">
        <f t="shared" si="371"/>
        <v>0</v>
      </c>
      <c r="N1012" s="23"/>
      <c r="O1012" s="23"/>
    </row>
    <row r="1013" spans="1:15" hidden="1">
      <c r="A1013" s="590"/>
      <c r="B1013" s="615"/>
      <c r="C1013" s="598" t="s">
        <v>762</v>
      </c>
      <c r="D1013" s="593" t="s">
        <v>763</v>
      </c>
      <c r="E1013" s="40">
        <f t="shared" si="369"/>
        <v>0</v>
      </c>
      <c r="F1013" s="594"/>
      <c r="G1013" s="594"/>
      <c r="H1013" s="594"/>
      <c r="I1013" s="594"/>
      <c r="J1013" s="597"/>
      <c r="K1013" s="594"/>
      <c r="L1013" s="594"/>
      <c r="M1013" s="597"/>
      <c r="N1013" s="23"/>
      <c r="O1013" s="23"/>
    </row>
    <row r="1014" spans="1:15" hidden="1">
      <c r="A1014" s="590"/>
      <c r="B1014" s="616" t="s">
        <v>570</v>
      </c>
      <c r="C1014" s="617"/>
      <c r="D1014" s="618" t="s">
        <v>571</v>
      </c>
      <c r="E1014" s="40">
        <f t="shared" si="369"/>
        <v>0</v>
      </c>
      <c r="F1014" s="594">
        <f t="shared" ref="F1014:M1014" si="372">F1015+F1016</f>
        <v>0</v>
      </c>
      <c r="G1014" s="594">
        <f t="shared" si="372"/>
        <v>0</v>
      </c>
      <c r="H1014" s="594">
        <f t="shared" si="372"/>
        <v>0</v>
      </c>
      <c r="I1014" s="594">
        <f t="shared" si="372"/>
        <v>0</v>
      </c>
      <c r="J1014" s="594">
        <f t="shared" si="372"/>
        <v>0</v>
      </c>
      <c r="K1014" s="594">
        <f t="shared" si="372"/>
        <v>0</v>
      </c>
      <c r="L1014" s="594">
        <f t="shared" si="372"/>
        <v>0</v>
      </c>
      <c r="M1014" s="594">
        <f t="shared" si="372"/>
        <v>0</v>
      </c>
      <c r="N1014" s="23"/>
      <c r="O1014" s="23"/>
    </row>
    <row r="1015" spans="1:15" hidden="1">
      <c r="A1015" s="590"/>
      <c r="B1015" s="616"/>
      <c r="C1015" s="617" t="s">
        <v>572</v>
      </c>
      <c r="D1015" s="618" t="s">
        <v>573</v>
      </c>
      <c r="E1015" s="40">
        <f t="shared" si="369"/>
        <v>0</v>
      </c>
      <c r="F1015" s="594"/>
      <c r="G1015" s="594"/>
      <c r="H1015" s="594"/>
      <c r="I1015" s="594"/>
      <c r="J1015" s="597"/>
      <c r="K1015" s="594"/>
      <c r="L1015" s="594"/>
      <c r="M1015" s="597"/>
      <c r="N1015" s="23"/>
      <c r="O1015" s="23"/>
    </row>
    <row r="1016" spans="1:15" hidden="1">
      <c r="A1016" s="590"/>
      <c r="B1016" s="600"/>
      <c r="C1016" s="619" t="s">
        <v>574</v>
      </c>
      <c r="D1016" s="601" t="s">
        <v>575</v>
      </c>
      <c r="E1016" s="40">
        <f t="shared" si="369"/>
        <v>0</v>
      </c>
      <c r="F1016" s="594"/>
      <c r="G1016" s="594"/>
      <c r="H1016" s="594"/>
      <c r="I1016" s="594"/>
      <c r="J1016" s="597"/>
      <c r="K1016" s="594"/>
      <c r="L1016" s="594"/>
      <c r="M1016" s="597"/>
      <c r="N1016" s="23"/>
      <c r="O1016" s="23"/>
    </row>
    <row r="1017" spans="1:15" hidden="1">
      <c r="A1017" s="590"/>
      <c r="B1017" s="620" t="s">
        <v>576</v>
      </c>
      <c r="C1017" s="595"/>
      <c r="D1017" s="607" t="s">
        <v>577</v>
      </c>
      <c r="E1017" s="40">
        <f t="shared" si="369"/>
        <v>0</v>
      </c>
      <c r="F1017" s="594">
        <f t="shared" ref="F1017:M1017" si="373">F1018</f>
        <v>0</v>
      </c>
      <c r="G1017" s="594">
        <f t="shared" si="373"/>
        <v>0</v>
      </c>
      <c r="H1017" s="594">
        <f t="shared" si="373"/>
        <v>0</v>
      </c>
      <c r="I1017" s="594">
        <f t="shared" si="373"/>
        <v>0</v>
      </c>
      <c r="J1017" s="594">
        <f t="shared" si="373"/>
        <v>0</v>
      </c>
      <c r="K1017" s="594">
        <f t="shared" si="373"/>
        <v>0</v>
      </c>
      <c r="L1017" s="594">
        <f t="shared" si="373"/>
        <v>0</v>
      </c>
      <c r="M1017" s="594">
        <f t="shared" si="373"/>
        <v>0</v>
      </c>
      <c r="N1017" s="23"/>
      <c r="O1017" s="23"/>
    </row>
    <row r="1018" spans="1:15" hidden="1">
      <c r="A1018" s="590"/>
      <c r="B1018" s="621" t="s">
        <v>578</v>
      </c>
      <c r="C1018" s="592"/>
      <c r="D1018" s="593" t="s">
        <v>579</v>
      </c>
      <c r="E1018" s="40">
        <f t="shared" si="369"/>
        <v>0</v>
      </c>
      <c r="F1018" s="594">
        <f t="shared" ref="F1018:M1018" si="374">F1019+F1020+F1021+F1022</f>
        <v>0</v>
      </c>
      <c r="G1018" s="594">
        <f t="shared" si="374"/>
        <v>0</v>
      </c>
      <c r="H1018" s="594">
        <f t="shared" si="374"/>
        <v>0</v>
      </c>
      <c r="I1018" s="594">
        <f t="shared" si="374"/>
        <v>0</v>
      </c>
      <c r="J1018" s="594">
        <f t="shared" si="374"/>
        <v>0</v>
      </c>
      <c r="K1018" s="594">
        <f t="shared" si="374"/>
        <v>0</v>
      </c>
      <c r="L1018" s="594">
        <f t="shared" si="374"/>
        <v>0</v>
      </c>
      <c r="M1018" s="594">
        <f t="shared" si="374"/>
        <v>0</v>
      </c>
      <c r="N1018" s="23"/>
      <c r="O1018" s="23"/>
    </row>
    <row r="1019" spans="1:15" hidden="1">
      <c r="A1019" s="590"/>
      <c r="B1019" s="622"/>
      <c r="C1019" s="592" t="s">
        <v>580</v>
      </c>
      <c r="D1019" s="593" t="s">
        <v>581</v>
      </c>
      <c r="E1019" s="40">
        <f t="shared" si="369"/>
        <v>0</v>
      </c>
      <c r="F1019" s="594"/>
      <c r="G1019" s="594"/>
      <c r="H1019" s="594"/>
      <c r="I1019" s="594"/>
      <c r="J1019" s="597"/>
      <c r="K1019" s="594"/>
      <c r="L1019" s="594"/>
      <c r="M1019" s="597"/>
      <c r="N1019" s="23"/>
      <c r="O1019" s="23"/>
    </row>
    <row r="1020" spans="1:15" hidden="1">
      <c r="A1020" s="590"/>
      <c r="B1020" s="605"/>
      <c r="C1020" s="623" t="s">
        <v>582</v>
      </c>
      <c r="D1020" s="607" t="s">
        <v>583</v>
      </c>
      <c r="E1020" s="40">
        <f t="shared" si="369"/>
        <v>0</v>
      </c>
      <c r="F1020" s="594"/>
      <c r="G1020" s="594"/>
      <c r="H1020" s="594"/>
      <c r="I1020" s="594"/>
      <c r="J1020" s="597"/>
      <c r="K1020" s="594"/>
      <c r="L1020" s="594"/>
      <c r="M1020" s="597"/>
      <c r="N1020" s="23"/>
      <c r="O1020" s="23"/>
    </row>
    <row r="1021" spans="1:15" hidden="1">
      <c r="A1021" s="590"/>
      <c r="B1021" s="624"/>
      <c r="C1021" s="598" t="s">
        <v>584</v>
      </c>
      <c r="D1021" s="607" t="s">
        <v>585</v>
      </c>
      <c r="E1021" s="40">
        <f t="shared" si="369"/>
        <v>0</v>
      </c>
      <c r="F1021" s="594"/>
      <c r="G1021" s="594"/>
      <c r="H1021" s="594"/>
      <c r="I1021" s="594"/>
      <c r="J1021" s="597"/>
      <c r="K1021" s="594"/>
      <c r="L1021" s="594"/>
      <c r="M1021" s="597"/>
      <c r="N1021" s="23"/>
      <c r="O1021" s="23"/>
    </row>
    <row r="1022" spans="1:15" hidden="1">
      <c r="A1022" s="590"/>
      <c r="B1022" s="595"/>
      <c r="C1022" s="625" t="s">
        <v>586</v>
      </c>
      <c r="D1022" s="593" t="s">
        <v>587</v>
      </c>
      <c r="E1022" s="40">
        <f t="shared" si="369"/>
        <v>0</v>
      </c>
      <c r="F1022" s="594"/>
      <c r="G1022" s="594"/>
      <c r="H1022" s="594"/>
      <c r="I1022" s="594"/>
      <c r="J1022" s="597"/>
      <c r="K1022" s="594"/>
      <c r="L1022" s="594"/>
      <c r="M1022" s="597"/>
      <c r="N1022" s="23"/>
      <c r="O1022" s="23"/>
    </row>
    <row r="1023" spans="1:15" hidden="1">
      <c r="A1023" s="590"/>
      <c r="B1023" s="591"/>
      <c r="C1023" s="625"/>
      <c r="D1023" s="593"/>
      <c r="E1023" s="40">
        <f t="shared" si="369"/>
        <v>0</v>
      </c>
      <c r="F1023" s="594"/>
      <c r="G1023" s="594"/>
      <c r="H1023" s="594"/>
      <c r="I1023" s="594"/>
      <c r="J1023" s="597"/>
      <c r="K1023" s="594"/>
      <c r="L1023" s="594"/>
      <c r="M1023" s="597"/>
      <c r="N1023" s="23"/>
      <c r="O1023" s="23"/>
    </row>
    <row r="1024" spans="1:15" hidden="1">
      <c r="A1024" s="590"/>
      <c r="B1024" s="626" t="s">
        <v>776</v>
      </c>
      <c r="C1024" s="625"/>
      <c r="D1024" s="593" t="s">
        <v>589</v>
      </c>
      <c r="E1024" s="40">
        <f t="shared" si="369"/>
        <v>0</v>
      </c>
      <c r="F1024" s="594">
        <f t="shared" ref="F1024:M1024" si="375">F1025+F1026+F1027+F1028+F1029+F1030+F1031+F1032+F1033</f>
        <v>0</v>
      </c>
      <c r="G1024" s="594">
        <f t="shared" si="375"/>
        <v>0</v>
      </c>
      <c r="H1024" s="594">
        <f t="shared" si="375"/>
        <v>0</v>
      </c>
      <c r="I1024" s="594">
        <f t="shared" si="375"/>
        <v>0</v>
      </c>
      <c r="J1024" s="594">
        <f t="shared" si="375"/>
        <v>0</v>
      </c>
      <c r="K1024" s="594">
        <f t="shared" si="375"/>
        <v>0</v>
      </c>
      <c r="L1024" s="594">
        <f t="shared" si="375"/>
        <v>0</v>
      </c>
      <c r="M1024" s="594">
        <f t="shared" si="375"/>
        <v>0</v>
      </c>
      <c r="N1024" s="23"/>
      <c r="O1024" s="23"/>
    </row>
    <row r="1025" spans="1:15" ht="10.5" hidden="1" customHeight="1">
      <c r="A1025" s="590"/>
      <c r="B1025" s="591" t="s">
        <v>590</v>
      </c>
      <c r="C1025" s="625"/>
      <c r="D1025" s="593" t="s">
        <v>591</v>
      </c>
      <c r="E1025" s="40">
        <f t="shared" si="369"/>
        <v>0</v>
      </c>
      <c r="F1025" s="594"/>
      <c r="G1025" s="594"/>
      <c r="H1025" s="594"/>
      <c r="I1025" s="594"/>
      <c r="J1025" s="597"/>
      <c r="K1025" s="594"/>
      <c r="L1025" s="594"/>
      <c r="M1025" s="597"/>
      <c r="N1025" s="23"/>
      <c r="O1025" s="23"/>
    </row>
    <row r="1026" spans="1:15" hidden="1">
      <c r="A1026" s="590"/>
      <c r="B1026" s="591" t="s">
        <v>592</v>
      </c>
      <c r="C1026" s="625"/>
      <c r="D1026" s="627" t="s">
        <v>593</v>
      </c>
      <c r="E1026" s="40">
        <f t="shared" si="369"/>
        <v>0</v>
      </c>
      <c r="F1026" s="594"/>
      <c r="G1026" s="594"/>
      <c r="H1026" s="594"/>
      <c r="I1026" s="594"/>
      <c r="J1026" s="597"/>
      <c r="K1026" s="594"/>
      <c r="L1026" s="594"/>
      <c r="M1026" s="597"/>
      <c r="N1026" s="23"/>
      <c r="O1026" s="23"/>
    </row>
    <row r="1027" spans="1:15" hidden="1">
      <c r="A1027" s="590"/>
      <c r="B1027" s="628" t="s">
        <v>594</v>
      </c>
      <c r="C1027" s="629"/>
      <c r="D1027" s="601" t="s">
        <v>595</v>
      </c>
      <c r="E1027" s="40">
        <f t="shared" si="369"/>
        <v>0</v>
      </c>
      <c r="F1027" s="594"/>
      <c r="G1027" s="594"/>
      <c r="H1027" s="594"/>
      <c r="I1027" s="594"/>
      <c r="J1027" s="597"/>
      <c r="K1027" s="594"/>
      <c r="L1027" s="594"/>
      <c r="M1027" s="597"/>
      <c r="N1027" s="23"/>
      <c r="O1027" s="23"/>
    </row>
    <row r="1028" spans="1:15" hidden="1">
      <c r="A1028" s="590"/>
      <c r="B1028" s="595" t="s">
        <v>596</v>
      </c>
      <c r="C1028" s="630"/>
      <c r="D1028" s="607" t="s">
        <v>597</v>
      </c>
      <c r="E1028" s="40">
        <f t="shared" si="369"/>
        <v>0</v>
      </c>
      <c r="F1028" s="594"/>
      <c r="G1028" s="594"/>
      <c r="H1028" s="594"/>
      <c r="I1028" s="594"/>
      <c r="J1028" s="597"/>
      <c r="K1028" s="594"/>
      <c r="L1028" s="594"/>
      <c r="M1028" s="597"/>
      <c r="N1028" s="23"/>
      <c r="O1028" s="23"/>
    </row>
    <row r="1029" spans="1:15" hidden="1">
      <c r="A1029" s="590"/>
      <c r="B1029" s="631" t="s">
        <v>598</v>
      </c>
      <c r="C1029" s="630"/>
      <c r="D1029" s="607" t="s">
        <v>599</v>
      </c>
      <c r="E1029" s="40">
        <f t="shared" si="369"/>
        <v>0</v>
      </c>
      <c r="F1029" s="594"/>
      <c r="G1029" s="594"/>
      <c r="H1029" s="594"/>
      <c r="I1029" s="594"/>
      <c r="J1029" s="597"/>
      <c r="K1029" s="594"/>
      <c r="L1029" s="594"/>
      <c r="M1029" s="597"/>
      <c r="N1029" s="23"/>
      <c r="O1029" s="23"/>
    </row>
    <row r="1030" spans="1:15" hidden="1">
      <c r="A1030" s="590"/>
      <c r="B1030" s="632" t="s">
        <v>600</v>
      </c>
      <c r="C1030" s="633"/>
      <c r="D1030" s="607" t="s">
        <v>601</v>
      </c>
      <c r="E1030" s="40">
        <f t="shared" si="369"/>
        <v>0</v>
      </c>
      <c r="F1030" s="594"/>
      <c r="G1030" s="594"/>
      <c r="H1030" s="594"/>
      <c r="I1030" s="594"/>
      <c r="J1030" s="597"/>
      <c r="K1030" s="594"/>
      <c r="L1030" s="594"/>
      <c r="M1030" s="597"/>
      <c r="N1030" s="23"/>
      <c r="O1030" s="23"/>
    </row>
    <row r="1031" spans="1:15" hidden="1">
      <c r="A1031" s="590"/>
      <c r="B1031" s="632" t="s">
        <v>604</v>
      </c>
      <c r="C1031" s="633"/>
      <c r="D1031" s="607" t="s">
        <v>605</v>
      </c>
      <c r="E1031" s="40">
        <f t="shared" si="369"/>
        <v>0</v>
      </c>
      <c r="F1031" s="594"/>
      <c r="G1031" s="594"/>
      <c r="H1031" s="594"/>
      <c r="I1031" s="594"/>
      <c r="J1031" s="597"/>
      <c r="K1031" s="594"/>
      <c r="L1031" s="594"/>
      <c r="M1031" s="597"/>
      <c r="N1031" s="23"/>
      <c r="O1031" s="23"/>
    </row>
    <row r="1032" spans="1:15" hidden="1">
      <c r="A1032" s="590"/>
      <c r="B1032" s="631" t="s">
        <v>606</v>
      </c>
      <c r="C1032" s="630"/>
      <c r="D1032" s="607" t="s">
        <v>607</v>
      </c>
      <c r="E1032" s="40">
        <f t="shared" si="369"/>
        <v>0</v>
      </c>
      <c r="F1032" s="594"/>
      <c r="G1032" s="594"/>
      <c r="H1032" s="594"/>
      <c r="I1032" s="594"/>
      <c r="J1032" s="597"/>
      <c r="K1032" s="594"/>
      <c r="L1032" s="594"/>
      <c r="M1032" s="597"/>
      <c r="N1032" s="23"/>
      <c r="O1032" s="23"/>
    </row>
    <row r="1033" spans="1:15" hidden="1">
      <c r="A1033" s="590"/>
      <c r="B1033" s="631" t="s">
        <v>608</v>
      </c>
      <c r="C1033" s="630"/>
      <c r="D1033" s="607" t="s">
        <v>609</v>
      </c>
      <c r="E1033" s="40">
        <f t="shared" si="369"/>
        <v>0</v>
      </c>
      <c r="F1033" s="594"/>
      <c r="G1033" s="594"/>
      <c r="H1033" s="594"/>
      <c r="I1033" s="594"/>
      <c r="J1033" s="597"/>
      <c r="K1033" s="594"/>
      <c r="L1033" s="594"/>
      <c r="M1033" s="597"/>
      <c r="N1033" s="23"/>
      <c r="O1033" s="23"/>
    </row>
    <row r="1034" spans="1:15" hidden="1">
      <c r="A1034" s="590"/>
      <c r="B1034" s="631" t="s">
        <v>612</v>
      </c>
      <c r="C1034" s="634"/>
      <c r="D1034" s="607" t="s">
        <v>613</v>
      </c>
      <c r="E1034" s="40">
        <f t="shared" si="369"/>
        <v>0</v>
      </c>
      <c r="F1034" s="594">
        <f t="shared" ref="F1034:M1034" si="376">F1035+F1039</f>
        <v>0</v>
      </c>
      <c r="G1034" s="594">
        <f t="shared" si="376"/>
        <v>0</v>
      </c>
      <c r="H1034" s="594">
        <f t="shared" si="376"/>
        <v>0</v>
      </c>
      <c r="I1034" s="594">
        <f t="shared" si="376"/>
        <v>0</v>
      </c>
      <c r="J1034" s="594">
        <f t="shared" si="376"/>
        <v>0</v>
      </c>
      <c r="K1034" s="594">
        <f t="shared" si="376"/>
        <v>0</v>
      </c>
      <c r="L1034" s="594">
        <f t="shared" si="376"/>
        <v>0</v>
      </c>
      <c r="M1034" s="594">
        <f t="shared" si="376"/>
        <v>0</v>
      </c>
      <c r="N1034" s="23"/>
      <c r="O1034" s="23"/>
    </row>
    <row r="1035" spans="1:15" hidden="1">
      <c r="A1035" s="590"/>
      <c r="B1035" s="615" t="s">
        <v>777</v>
      </c>
      <c r="C1035" s="634"/>
      <c r="D1035" s="607" t="s">
        <v>615</v>
      </c>
      <c r="E1035" s="40">
        <f t="shared" si="369"/>
        <v>0</v>
      </c>
      <c r="F1035" s="594">
        <f t="shared" ref="F1035:M1035" si="377">F1036+F1037</f>
        <v>0</v>
      </c>
      <c r="G1035" s="594">
        <f t="shared" si="377"/>
        <v>0</v>
      </c>
      <c r="H1035" s="594">
        <f t="shared" si="377"/>
        <v>0</v>
      </c>
      <c r="I1035" s="594">
        <f t="shared" si="377"/>
        <v>0</v>
      </c>
      <c r="J1035" s="594">
        <f t="shared" si="377"/>
        <v>0</v>
      </c>
      <c r="K1035" s="594">
        <f t="shared" si="377"/>
        <v>0</v>
      </c>
      <c r="L1035" s="594">
        <f t="shared" si="377"/>
        <v>0</v>
      </c>
      <c r="M1035" s="594">
        <f t="shared" si="377"/>
        <v>0</v>
      </c>
      <c r="N1035" s="23"/>
      <c r="O1035" s="23"/>
    </row>
    <row r="1036" spans="1:15" ht="21.4" hidden="1">
      <c r="A1036" s="590"/>
      <c r="B1036" s="621"/>
      <c r="C1036" s="635" t="s">
        <v>616</v>
      </c>
      <c r="D1036" s="607" t="s">
        <v>617</v>
      </c>
      <c r="E1036" s="40">
        <f t="shared" si="369"/>
        <v>0</v>
      </c>
      <c r="F1036" s="594"/>
      <c r="G1036" s="594"/>
      <c r="H1036" s="594"/>
      <c r="I1036" s="594"/>
      <c r="J1036" s="597"/>
      <c r="K1036" s="594"/>
      <c r="L1036" s="594"/>
      <c r="M1036" s="597"/>
      <c r="N1036" s="23"/>
      <c r="O1036" s="23"/>
    </row>
    <row r="1037" spans="1:15" hidden="1">
      <c r="A1037" s="590"/>
      <c r="B1037" s="636" t="s">
        <v>618</v>
      </c>
      <c r="C1037" s="637"/>
      <c r="D1037" s="593" t="s">
        <v>619</v>
      </c>
      <c r="E1037" s="40">
        <f t="shared" si="369"/>
        <v>0</v>
      </c>
      <c r="F1037" s="594"/>
      <c r="G1037" s="594"/>
      <c r="H1037" s="594"/>
      <c r="I1037" s="594"/>
      <c r="J1037" s="597"/>
      <c r="K1037" s="594"/>
      <c r="L1037" s="594"/>
      <c r="M1037" s="597"/>
      <c r="N1037" s="23"/>
      <c r="O1037" s="23"/>
    </row>
    <row r="1038" spans="1:15" hidden="1">
      <c r="A1038" s="590"/>
      <c r="B1038" s="638"/>
      <c r="C1038" s="619"/>
      <c r="D1038" s="601"/>
      <c r="E1038" s="40">
        <f t="shared" si="369"/>
        <v>0</v>
      </c>
      <c r="F1038" s="594"/>
      <c r="G1038" s="594"/>
      <c r="H1038" s="594"/>
      <c r="I1038" s="594"/>
      <c r="J1038" s="597"/>
      <c r="K1038" s="594"/>
      <c r="L1038" s="594"/>
      <c r="M1038" s="597"/>
      <c r="N1038" s="23"/>
      <c r="O1038" s="23"/>
    </row>
    <row r="1039" spans="1:15" hidden="1">
      <c r="A1039" s="590"/>
      <c r="B1039" s="639" t="s">
        <v>778</v>
      </c>
      <c r="C1039" s="640"/>
      <c r="D1039" s="607" t="s">
        <v>621</v>
      </c>
      <c r="E1039" s="40">
        <f t="shared" si="369"/>
        <v>0</v>
      </c>
      <c r="F1039" s="594">
        <f t="shared" ref="F1039:M1039" si="378">F1040+F1041</f>
        <v>0</v>
      </c>
      <c r="G1039" s="594">
        <f t="shared" si="378"/>
        <v>0</v>
      </c>
      <c r="H1039" s="594">
        <f t="shared" si="378"/>
        <v>0</v>
      </c>
      <c r="I1039" s="594">
        <f t="shared" si="378"/>
        <v>0</v>
      </c>
      <c r="J1039" s="594">
        <f t="shared" si="378"/>
        <v>0</v>
      </c>
      <c r="K1039" s="594">
        <f t="shared" si="378"/>
        <v>0</v>
      </c>
      <c r="L1039" s="594">
        <f t="shared" si="378"/>
        <v>0</v>
      </c>
      <c r="M1039" s="594">
        <f t="shared" si="378"/>
        <v>0</v>
      </c>
      <c r="N1039" s="23"/>
      <c r="O1039" s="23"/>
    </row>
    <row r="1040" spans="1:15" hidden="1">
      <c r="A1040" s="590"/>
      <c r="B1040" s="631" t="s">
        <v>622</v>
      </c>
      <c r="C1040" s="630"/>
      <c r="D1040" s="607" t="s">
        <v>623</v>
      </c>
      <c r="E1040" s="40">
        <f t="shared" si="369"/>
        <v>0</v>
      </c>
      <c r="F1040" s="594"/>
      <c r="G1040" s="594"/>
      <c r="H1040" s="594"/>
      <c r="I1040" s="594"/>
      <c r="J1040" s="597"/>
      <c r="K1040" s="594"/>
      <c r="L1040" s="594"/>
      <c r="M1040" s="597"/>
      <c r="N1040" s="23"/>
      <c r="O1040" s="23"/>
    </row>
    <row r="1041" spans="1:15" hidden="1">
      <c r="A1041" s="590"/>
      <c r="B1041" s="595" t="s">
        <v>624</v>
      </c>
      <c r="C1041" s="596"/>
      <c r="D1041" s="593" t="s">
        <v>625</v>
      </c>
      <c r="E1041" s="40">
        <f t="shared" si="369"/>
        <v>0</v>
      </c>
      <c r="F1041" s="594"/>
      <c r="G1041" s="594"/>
      <c r="H1041" s="594"/>
      <c r="I1041" s="594"/>
      <c r="J1041" s="597"/>
      <c r="K1041" s="594"/>
      <c r="L1041" s="594"/>
      <c r="M1041" s="597"/>
      <c r="N1041" s="23"/>
      <c r="O1041" s="23"/>
    </row>
    <row r="1042" spans="1:15" hidden="1">
      <c r="A1042" s="590"/>
      <c r="B1042" s="602" t="s">
        <v>779</v>
      </c>
      <c r="C1042" s="623"/>
      <c r="D1042" s="593" t="s">
        <v>746</v>
      </c>
      <c r="E1042" s="40">
        <f t="shared" si="369"/>
        <v>0</v>
      </c>
      <c r="F1042" s="594">
        <f t="shared" ref="F1042:M1042" si="379">F1043</f>
        <v>0</v>
      </c>
      <c r="G1042" s="594">
        <f t="shared" si="379"/>
        <v>0</v>
      </c>
      <c r="H1042" s="594">
        <f t="shared" si="379"/>
        <v>0</v>
      </c>
      <c r="I1042" s="594">
        <f t="shared" si="379"/>
        <v>0</v>
      </c>
      <c r="J1042" s="594">
        <f t="shared" si="379"/>
        <v>0</v>
      </c>
      <c r="K1042" s="594">
        <f t="shared" si="379"/>
        <v>0</v>
      </c>
      <c r="L1042" s="594">
        <f t="shared" si="379"/>
        <v>0</v>
      </c>
      <c r="M1042" s="594">
        <f t="shared" si="379"/>
        <v>0</v>
      </c>
      <c r="N1042" s="23"/>
      <c r="O1042" s="23"/>
    </row>
    <row r="1043" spans="1:15" hidden="1">
      <c r="A1043" s="590"/>
      <c r="B1043" s="438" t="s">
        <v>628</v>
      </c>
      <c r="C1043" s="623"/>
      <c r="D1043" s="593" t="s">
        <v>629</v>
      </c>
      <c r="E1043" s="40">
        <f t="shared" si="369"/>
        <v>0</v>
      </c>
      <c r="F1043" s="594"/>
      <c r="G1043" s="594"/>
      <c r="H1043" s="594"/>
      <c r="I1043" s="594"/>
      <c r="J1043" s="597"/>
      <c r="K1043" s="594"/>
      <c r="L1043" s="594"/>
      <c r="M1043" s="597"/>
      <c r="N1043" s="23"/>
      <c r="O1043" s="23"/>
    </row>
    <row r="1044" spans="1:15" ht="9.75" hidden="1" customHeight="1">
      <c r="A1044" s="1318" t="s">
        <v>630</v>
      </c>
      <c r="B1044" s="1319"/>
      <c r="C1044" s="1320"/>
      <c r="D1044" s="641"/>
      <c r="E1044" s="40">
        <f t="shared" si="369"/>
        <v>0</v>
      </c>
      <c r="F1044" s="594"/>
      <c r="G1044" s="594"/>
      <c r="H1044" s="594"/>
      <c r="I1044" s="594"/>
      <c r="J1044" s="597"/>
      <c r="K1044" s="594"/>
      <c r="L1044" s="594"/>
      <c r="M1044" s="597"/>
      <c r="N1044" s="23"/>
      <c r="O1044" s="23"/>
    </row>
    <row r="1045" spans="1:15" ht="13.5" hidden="1" customHeight="1">
      <c r="A1045" s="582"/>
      <c r="B1045" s="642" t="s">
        <v>633</v>
      </c>
      <c r="C1045" s="643"/>
      <c r="D1045" s="644" t="s">
        <v>634</v>
      </c>
      <c r="E1045" s="22">
        <f t="shared" si="369"/>
        <v>0</v>
      </c>
      <c r="F1045" s="44">
        <f t="shared" ref="F1045:M1045" si="380">F1046</f>
        <v>0</v>
      </c>
      <c r="G1045" s="44">
        <f t="shared" si="380"/>
        <v>0</v>
      </c>
      <c r="H1045" s="44">
        <f t="shared" si="380"/>
        <v>0</v>
      </c>
      <c r="I1045" s="44">
        <f t="shared" si="380"/>
        <v>0</v>
      </c>
      <c r="J1045" s="44">
        <f t="shared" si="380"/>
        <v>0</v>
      </c>
      <c r="K1045" s="44">
        <f t="shared" si="380"/>
        <v>0</v>
      </c>
      <c r="L1045" s="44">
        <f t="shared" si="380"/>
        <v>0</v>
      </c>
      <c r="M1045" s="44">
        <f t="shared" si="380"/>
        <v>0</v>
      </c>
      <c r="N1045" s="23"/>
      <c r="O1045" s="23"/>
    </row>
    <row r="1046" spans="1:15" ht="13.5" hidden="1" customHeight="1">
      <c r="A1046" s="582"/>
      <c r="B1046" s="645" t="s">
        <v>635</v>
      </c>
      <c r="C1046" s="646"/>
      <c r="D1046" s="647" t="s">
        <v>636</v>
      </c>
      <c r="E1046" s="22">
        <f t="shared" si="369"/>
        <v>0</v>
      </c>
      <c r="F1046" s="44">
        <f t="shared" ref="F1046:M1046" si="381">F1047+F1048+F1049+F1050+F1051+F1052+F1053+F1054</f>
        <v>0</v>
      </c>
      <c r="G1046" s="44">
        <f t="shared" si="381"/>
        <v>0</v>
      </c>
      <c r="H1046" s="44">
        <f t="shared" si="381"/>
        <v>0</v>
      </c>
      <c r="I1046" s="44">
        <f t="shared" si="381"/>
        <v>0</v>
      </c>
      <c r="J1046" s="44">
        <f t="shared" si="381"/>
        <v>0</v>
      </c>
      <c r="K1046" s="44">
        <f t="shared" si="381"/>
        <v>0</v>
      </c>
      <c r="L1046" s="44">
        <f t="shared" si="381"/>
        <v>0</v>
      </c>
      <c r="M1046" s="44">
        <f t="shared" si="381"/>
        <v>0</v>
      </c>
      <c r="N1046" s="23"/>
      <c r="O1046" s="23"/>
    </row>
    <row r="1047" spans="1:15" ht="13.5" hidden="1" customHeight="1">
      <c r="A1047" s="582"/>
      <c r="B1047" s="648"/>
      <c r="C1047" s="649" t="s">
        <v>637</v>
      </c>
      <c r="D1047" s="644" t="s">
        <v>638</v>
      </c>
      <c r="E1047" s="22">
        <f t="shared" si="369"/>
        <v>0</v>
      </c>
      <c r="F1047" s="44"/>
      <c r="G1047" s="44"/>
      <c r="H1047" s="44"/>
      <c r="I1047" s="44"/>
      <c r="J1047" s="48"/>
      <c r="K1047" s="44"/>
      <c r="L1047" s="44"/>
      <c r="M1047" s="48"/>
      <c r="N1047" s="23"/>
      <c r="O1047" s="23"/>
    </row>
    <row r="1048" spans="1:15" ht="13.5" hidden="1" customHeight="1">
      <c r="A1048" s="582"/>
      <c r="B1048" s="648"/>
      <c r="C1048" s="650" t="s">
        <v>639</v>
      </c>
      <c r="D1048" s="651" t="s">
        <v>640</v>
      </c>
      <c r="E1048" s="22">
        <f t="shared" si="369"/>
        <v>0</v>
      </c>
      <c r="F1048" s="44"/>
      <c r="G1048" s="44"/>
      <c r="H1048" s="44"/>
      <c r="I1048" s="44"/>
      <c r="J1048" s="48"/>
      <c r="K1048" s="44"/>
      <c r="L1048" s="44"/>
      <c r="M1048" s="48"/>
      <c r="N1048" s="23"/>
      <c r="O1048" s="23"/>
    </row>
    <row r="1049" spans="1:15" ht="13.5" hidden="1" customHeight="1">
      <c r="A1049" s="582"/>
      <c r="B1049" s="648"/>
      <c r="C1049" s="650" t="s">
        <v>641</v>
      </c>
      <c r="D1049" s="651" t="s">
        <v>642</v>
      </c>
      <c r="E1049" s="22">
        <f t="shared" si="369"/>
        <v>0</v>
      </c>
      <c r="F1049" s="44"/>
      <c r="G1049" s="44"/>
      <c r="H1049" s="44"/>
      <c r="I1049" s="44"/>
      <c r="J1049" s="48"/>
      <c r="K1049" s="44"/>
      <c r="L1049" s="44"/>
      <c r="M1049" s="48"/>
      <c r="N1049" s="23"/>
      <c r="O1049" s="23"/>
    </row>
    <row r="1050" spans="1:15" ht="13.5" hidden="1" customHeight="1">
      <c r="A1050" s="582"/>
      <c r="B1050" s="648"/>
      <c r="C1050" s="649" t="s">
        <v>643</v>
      </c>
      <c r="D1050" s="644" t="s">
        <v>644</v>
      </c>
      <c r="E1050" s="22">
        <f t="shared" si="369"/>
        <v>0</v>
      </c>
      <c r="F1050" s="44"/>
      <c r="G1050" s="44"/>
      <c r="H1050" s="44"/>
      <c r="I1050" s="44"/>
      <c r="J1050" s="48"/>
      <c r="K1050" s="44"/>
      <c r="L1050" s="44"/>
      <c r="M1050" s="48"/>
      <c r="N1050" s="23"/>
      <c r="O1050" s="23"/>
    </row>
    <row r="1051" spans="1:15" ht="13.5" hidden="1" customHeight="1">
      <c r="A1051" s="582"/>
      <c r="B1051" s="652"/>
      <c r="C1051" s="653" t="s">
        <v>645</v>
      </c>
      <c r="D1051" s="654" t="s">
        <v>646</v>
      </c>
      <c r="E1051" s="22">
        <f t="shared" si="369"/>
        <v>0</v>
      </c>
      <c r="F1051" s="44"/>
      <c r="G1051" s="44"/>
      <c r="H1051" s="44"/>
      <c r="I1051" s="44"/>
      <c r="J1051" s="48"/>
      <c r="K1051" s="44"/>
      <c r="L1051" s="44"/>
      <c r="M1051" s="48"/>
      <c r="N1051" s="23"/>
      <c r="O1051" s="23"/>
    </row>
    <row r="1052" spans="1:15" ht="13.5" hidden="1" customHeight="1">
      <c r="A1052" s="582"/>
      <c r="B1052" s="655"/>
      <c r="C1052" s="656" t="s">
        <v>647</v>
      </c>
      <c r="D1052" s="657" t="s">
        <v>648</v>
      </c>
      <c r="E1052" s="22">
        <f t="shared" si="369"/>
        <v>0</v>
      </c>
      <c r="F1052" s="44"/>
      <c r="G1052" s="44"/>
      <c r="H1052" s="44"/>
      <c r="I1052" s="44"/>
      <c r="J1052" s="48"/>
      <c r="K1052" s="44"/>
      <c r="L1052" s="44"/>
      <c r="M1052" s="48"/>
      <c r="N1052" s="23"/>
      <c r="O1052" s="23"/>
    </row>
    <row r="1053" spans="1:15" ht="13.5" hidden="1" customHeight="1">
      <c r="A1053" s="582"/>
      <c r="B1053" s="658"/>
      <c r="C1053" s="659" t="s">
        <v>649</v>
      </c>
      <c r="D1053" s="660" t="s">
        <v>650</v>
      </c>
      <c r="E1053" s="22">
        <f t="shared" si="369"/>
        <v>0</v>
      </c>
      <c r="F1053" s="44"/>
      <c r="G1053" s="44"/>
      <c r="H1053" s="44"/>
      <c r="I1053" s="44"/>
      <c r="J1053" s="48"/>
      <c r="K1053" s="44"/>
      <c r="L1053" s="44"/>
      <c r="M1053" s="48"/>
      <c r="N1053" s="23"/>
      <c r="O1053" s="23"/>
    </row>
    <row r="1054" spans="1:15" ht="12" hidden="1" customHeight="1">
      <c r="A1054" s="582"/>
      <c r="B1054" s="374"/>
      <c r="C1054" s="299" t="s">
        <v>651</v>
      </c>
      <c r="D1054" s="307" t="s">
        <v>652</v>
      </c>
      <c r="E1054" s="22">
        <f t="shared" si="369"/>
        <v>0</v>
      </c>
      <c r="F1054" s="44"/>
      <c r="G1054" s="44"/>
      <c r="H1054" s="44"/>
      <c r="I1054" s="44"/>
      <c r="J1054" s="48"/>
      <c r="K1054" s="44"/>
      <c r="L1054" s="44"/>
      <c r="M1054" s="48"/>
      <c r="N1054" s="23"/>
      <c r="O1054" s="23"/>
    </row>
    <row r="1055" spans="1:15" ht="13.5" hidden="1" customHeight="1">
      <c r="A1055" s="582"/>
      <c r="B1055" s="376"/>
      <c r="C1055" s="661"/>
      <c r="D1055" s="301"/>
      <c r="E1055" s="22">
        <f t="shared" si="369"/>
        <v>0</v>
      </c>
      <c r="F1055" s="44"/>
      <c r="G1055" s="44"/>
      <c r="H1055" s="44"/>
      <c r="I1055" s="44"/>
      <c r="J1055" s="48"/>
      <c r="K1055" s="44"/>
      <c r="L1055" s="44"/>
      <c r="M1055" s="48"/>
      <c r="N1055" s="23"/>
      <c r="O1055" s="23"/>
    </row>
    <row r="1056" spans="1:15" ht="13.5" hidden="1" customHeight="1">
      <c r="A1056" s="582"/>
      <c r="B1056" s="302" t="s">
        <v>657</v>
      </c>
      <c r="C1056" s="378"/>
      <c r="D1056" s="307" t="s">
        <v>658</v>
      </c>
      <c r="E1056" s="22">
        <f t="shared" si="369"/>
        <v>0</v>
      </c>
      <c r="F1056" s="44">
        <f t="shared" ref="F1056:M1056" si="382">F1057</f>
        <v>0</v>
      </c>
      <c r="G1056" s="44">
        <f t="shared" si="382"/>
        <v>0</v>
      </c>
      <c r="H1056" s="44">
        <f t="shared" si="382"/>
        <v>0</v>
      </c>
      <c r="I1056" s="44">
        <f t="shared" si="382"/>
        <v>0</v>
      </c>
      <c r="J1056" s="44">
        <f t="shared" si="382"/>
        <v>0</v>
      </c>
      <c r="K1056" s="44">
        <f t="shared" si="382"/>
        <v>0</v>
      </c>
      <c r="L1056" s="44">
        <f t="shared" si="382"/>
        <v>0</v>
      </c>
      <c r="M1056" s="44">
        <f t="shared" si="382"/>
        <v>0</v>
      </c>
      <c r="N1056" s="23"/>
      <c r="O1056" s="23"/>
    </row>
    <row r="1057" spans="1:15" ht="13.5" hidden="1" customHeight="1">
      <c r="A1057" s="582"/>
      <c r="B1057" s="379" t="s">
        <v>659</v>
      </c>
      <c r="C1057" s="331"/>
      <c r="D1057" s="290" t="s">
        <v>565</v>
      </c>
      <c r="E1057" s="22">
        <f t="shared" si="369"/>
        <v>0</v>
      </c>
      <c r="F1057" s="44">
        <f t="shared" ref="F1057:M1057" si="383">F1061+F1062+F1063+F1064+F1065+F1066+F1067</f>
        <v>0</v>
      </c>
      <c r="G1057" s="44">
        <f t="shared" si="383"/>
        <v>0</v>
      </c>
      <c r="H1057" s="44">
        <f t="shared" si="383"/>
        <v>0</v>
      </c>
      <c r="I1057" s="44">
        <f t="shared" si="383"/>
        <v>0</v>
      </c>
      <c r="J1057" s="44">
        <f t="shared" si="383"/>
        <v>0</v>
      </c>
      <c r="K1057" s="44">
        <f t="shared" si="383"/>
        <v>0</v>
      </c>
      <c r="L1057" s="44">
        <f t="shared" si="383"/>
        <v>0</v>
      </c>
      <c r="M1057" s="44">
        <f t="shared" si="383"/>
        <v>0</v>
      </c>
      <c r="N1057" s="23"/>
      <c r="O1057" s="23"/>
    </row>
    <row r="1058" spans="1:15" ht="13.5" hidden="1" customHeight="1">
      <c r="A1058" s="582"/>
      <c r="B1058" s="380"/>
      <c r="C1058" s="381" t="s">
        <v>660</v>
      </c>
      <c r="D1058" s="382" t="s">
        <v>661</v>
      </c>
      <c r="E1058" s="22">
        <f t="shared" si="369"/>
        <v>0</v>
      </c>
      <c r="F1058" s="44"/>
      <c r="G1058" s="44"/>
      <c r="H1058" s="44"/>
      <c r="I1058" s="44"/>
      <c r="J1058" s="48"/>
      <c r="K1058" s="44"/>
      <c r="L1058" s="44"/>
      <c r="M1058" s="48"/>
      <c r="N1058" s="23"/>
      <c r="O1058" s="23"/>
    </row>
    <row r="1059" spans="1:15" ht="4.5" hidden="1" customHeight="1">
      <c r="A1059" s="582"/>
      <c r="B1059" s="380"/>
      <c r="C1059" s="381" t="s">
        <v>662</v>
      </c>
      <c r="D1059" s="382" t="s">
        <v>663</v>
      </c>
      <c r="E1059" s="22">
        <f t="shared" si="369"/>
        <v>0</v>
      </c>
      <c r="F1059" s="44"/>
      <c r="G1059" s="44"/>
      <c r="H1059" s="44"/>
      <c r="I1059" s="44"/>
      <c r="J1059" s="48"/>
      <c r="K1059" s="44"/>
      <c r="L1059" s="44"/>
      <c r="M1059" s="48"/>
      <c r="N1059" s="23"/>
      <c r="O1059" s="23"/>
    </row>
    <row r="1060" spans="1:15" ht="13.5" hidden="1" customHeight="1">
      <c r="A1060" s="582"/>
      <c r="B1060" s="380"/>
      <c r="C1060" s="381" t="s">
        <v>664</v>
      </c>
      <c r="D1060" s="382" t="s">
        <v>665</v>
      </c>
      <c r="E1060" s="22">
        <f t="shared" si="369"/>
        <v>0</v>
      </c>
      <c r="F1060" s="44"/>
      <c r="G1060" s="44"/>
      <c r="H1060" s="44"/>
      <c r="I1060" s="44"/>
      <c r="J1060" s="48"/>
      <c r="K1060" s="44"/>
      <c r="L1060" s="44"/>
      <c r="M1060" s="48"/>
      <c r="N1060" s="23"/>
      <c r="O1060" s="23"/>
    </row>
    <row r="1061" spans="1:15" ht="13.5" hidden="1" customHeight="1">
      <c r="A1061" s="582"/>
      <c r="B1061" s="383"/>
      <c r="C1061" s="331" t="s">
        <v>666</v>
      </c>
      <c r="D1061" s="290" t="s">
        <v>667</v>
      </c>
      <c r="E1061" s="22">
        <f t="shared" si="369"/>
        <v>0</v>
      </c>
      <c r="F1061" s="44"/>
      <c r="G1061" s="44"/>
      <c r="H1061" s="44"/>
      <c r="I1061" s="44"/>
      <c r="J1061" s="48"/>
      <c r="K1061" s="44"/>
      <c r="L1061" s="44"/>
      <c r="M1061" s="48"/>
      <c r="N1061" s="23"/>
      <c r="O1061" s="23"/>
    </row>
    <row r="1062" spans="1:15" ht="13.5" hidden="1" customHeight="1">
      <c r="A1062" s="582"/>
      <c r="B1062" s="383"/>
      <c r="C1062" s="331" t="s">
        <v>668</v>
      </c>
      <c r="D1062" s="290" t="s">
        <v>669</v>
      </c>
      <c r="E1062" s="22">
        <f t="shared" si="369"/>
        <v>0</v>
      </c>
      <c r="F1062" s="44"/>
      <c r="G1062" s="44"/>
      <c r="H1062" s="44"/>
      <c r="I1062" s="44"/>
      <c r="J1062" s="48"/>
      <c r="K1062" s="44"/>
      <c r="L1062" s="44"/>
      <c r="M1062" s="48"/>
      <c r="N1062" s="23"/>
      <c r="O1062" s="23"/>
    </row>
    <row r="1063" spans="1:15" ht="13.5" hidden="1" customHeight="1">
      <c r="A1063" s="582"/>
      <c r="B1063" s="383"/>
      <c r="C1063" s="331" t="s">
        <v>670</v>
      </c>
      <c r="D1063" s="290" t="s">
        <v>671</v>
      </c>
      <c r="E1063" s="22">
        <f t="shared" si="369"/>
        <v>0</v>
      </c>
      <c r="F1063" s="44"/>
      <c r="G1063" s="44"/>
      <c r="H1063" s="44"/>
      <c r="I1063" s="44"/>
      <c r="J1063" s="48"/>
      <c r="K1063" s="44"/>
      <c r="L1063" s="44"/>
      <c r="M1063" s="48"/>
      <c r="N1063" s="23"/>
      <c r="O1063" s="23"/>
    </row>
    <row r="1064" spans="1:15" ht="13.5" hidden="1" customHeight="1">
      <c r="A1064" s="582"/>
      <c r="B1064" s="383"/>
      <c r="C1064" s="331" t="s">
        <v>672</v>
      </c>
      <c r="D1064" s="290" t="s">
        <v>673</v>
      </c>
      <c r="E1064" s="22">
        <f t="shared" si="369"/>
        <v>0</v>
      </c>
      <c r="F1064" s="44"/>
      <c r="G1064" s="44"/>
      <c r="H1064" s="44"/>
      <c r="I1064" s="44"/>
      <c r="J1064" s="48"/>
      <c r="K1064" s="44"/>
      <c r="L1064" s="44"/>
      <c r="M1064" s="48"/>
      <c r="N1064" s="23"/>
      <c r="O1064" s="23"/>
    </row>
    <row r="1065" spans="1:15" ht="13.5" hidden="1" customHeight="1">
      <c r="A1065" s="582"/>
      <c r="B1065" s="383"/>
      <c r="C1065" s="331" t="s">
        <v>674</v>
      </c>
      <c r="D1065" s="290" t="s">
        <v>567</v>
      </c>
      <c r="E1065" s="22">
        <f t="shared" si="369"/>
        <v>0</v>
      </c>
      <c r="F1065" s="44"/>
      <c r="G1065" s="44"/>
      <c r="H1065" s="44"/>
      <c r="I1065" s="44"/>
      <c r="J1065" s="48"/>
      <c r="K1065" s="44"/>
      <c r="L1065" s="44"/>
      <c r="M1065" s="48"/>
      <c r="N1065" s="23"/>
      <c r="O1065" s="23"/>
    </row>
    <row r="1066" spans="1:15" ht="13.5" hidden="1" customHeight="1">
      <c r="A1066" s="582"/>
      <c r="B1066" s="383"/>
      <c r="C1066" s="331" t="s">
        <v>675</v>
      </c>
      <c r="D1066" s="290" t="s">
        <v>676</v>
      </c>
      <c r="E1066" s="22">
        <f t="shared" si="369"/>
        <v>0</v>
      </c>
      <c r="F1066" s="44"/>
      <c r="G1066" s="44"/>
      <c r="H1066" s="44"/>
      <c r="I1066" s="44"/>
      <c r="J1066" s="48"/>
      <c r="K1066" s="44"/>
      <c r="L1066" s="44"/>
      <c r="M1066" s="48"/>
      <c r="N1066" s="23"/>
      <c r="O1066" s="23"/>
    </row>
    <row r="1067" spans="1:15" ht="13.5" hidden="1" customHeight="1">
      <c r="A1067" s="582"/>
      <c r="B1067" s="383"/>
      <c r="C1067" s="331" t="s">
        <v>677</v>
      </c>
      <c r="D1067" s="290" t="s">
        <v>678</v>
      </c>
      <c r="E1067" s="22">
        <f t="shared" si="369"/>
        <v>0</v>
      </c>
      <c r="F1067" s="44"/>
      <c r="G1067" s="44"/>
      <c r="H1067" s="44"/>
      <c r="I1067" s="44"/>
      <c r="J1067" s="48"/>
      <c r="K1067" s="44"/>
      <c r="L1067" s="44"/>
      <c r="M1067" s="48"/>
      <c r="N1067" s="23"/>
      <c r="O1067" s="23"/>
    </row>
    <row r="1068" spans="1:15" ht="13.5" hidden="1" customHeight="1">
      <c r="A1068" s="582"/>
      <c r="B1068" s="305"/>
      <c r="C1068" s="384"/>
      <c r="D1068" s="290"/>
      <c r="E1068" s="22">
        <f t="shared" si="369"/>
        <v>0</v>
      </c>
      <c r="F1068" s="44"/>
      <c r="G1068" s="44"/>
      <c r="H1068" s="44"/>
      <c r="I1068" s="44"/>
      <c r="J1068" s="48"/>
      <c r="K1068" s="44"/>
      <c r="L1068" s="44"/>
      <c r="M1068" s="48"/>
      <c r="N1068" s="23"/>
      <c r="O1068" s="23"/>
    </row>
    <row r="1069" spans="1:15" ht="1.5" hidden="1" customHeight="1">
      <c r="A1069" s="582"/>
      <c r="B1069" s="302" t="s">
        <v>679</v>
      </c>
      <c r="C1069" s="384"/>
      <c r="D1069" s="290" t="s">
        <v>680</v>
      </c>
      <c r="E1069" s="22">
        <f t="shared" si="369"/>
        <v>0</v>
      </c>
      <c r="F1069" s="44">
        <f t="shared" ref="F1069:M1069" si="384">F1070+F1071+F1072+F1073+F1074+F1075+F1076+F1077+F1078+F1079+F1080</f>
        <v>0</v>
      </c>
      <c r="G1069" s="44">
        <f t="shared" si="384"/>
        <v>0</v>
      </c>
      <c r="H1069" s="44">
        <f t="shared" si="384"/>
        <v>0</v>
      </c>
      <c r="I1069" s="44">
        <f t="shared" si="384"/>
        <v>0</v>
      </c>
      <c r="J1069" s="44">
        <f t="shared" si="384"/>
        <v>0</v>
      </c>
      <c r="K1069" s="44">
        <f t="shared" si="384"/>
        <v>0</v>
      </c>
      <c r="L1069" s="44">
        <f t="shared" si="384"/>
        <v>0</v>
      </c>
      <c r="M1069" s="44">
        <f t="shared" si="384"/>
        <v>0</v>
      </c>
      <c r="N1069" s="23"/>
      <c r="O1069" s="23"/>
    </row>
    <row r="1070" spans="1:15" ht="13.5" hidden="1" customHeight="1">
      <c r="A1070" s="582"/>
      <c r="B1070" s="305" t="s">
        <v>681</v>
      </c>
      <c r="C1070" s="384"/>
      <c r="D1070" s="290" t="s">
        <v>682</v>
      </c>
      <c r="E1070" s="22">
        <f t="shared" si="369"/>
        <v>0</v>
      </c>
      <c r="F1070" s="44"/>
      <c r="G1070" s="44"/>
      <c r="H1070" s="44"/>
      <c r="I1070" s="44"/>
      <c r="J1070" s="48"/>
      <c r="K1070" s="44"/>
      <c r="L1070" s="44"/>
      <c r="M1070" s="48"/>
      <c r="N1070" s="23"/>
      <c r="O1070" s="23"/>
    </row>
    <row r="1071" spans="1:15" ht="13.5" hidden="1" customHeight="1">
      <c r="A1071" s="582"/>
      <c r="B1071" s="305" t="s">
        <v>683</v>
      </c>
      <c r="C1071" s="331"/>
      <c r="D1071" s="290" t="s">
        <v>684</v>
      </c>
      <c r="E1071" s="22">
        <f t="shared" ref="E1071:E1134" si="385">G1071+H1071+I1071+J1071</f>
        <v>0</v>
      </c>
      <c r="F1071" s="44"/>
      <c r="G1071" s="44"/>
      <c r="H1071" s="44"/>
      <c r="I1071" s="44"/>
      <c r="J1071" s="48"/>
      <c r="K1071" s="44"/>
      <c r="L1071" s="44"/>
      <c r="M1071" s="48"/>
      <c r="N1071" s="23"/>
      <c r="O1071" s="23"/>
    </row>
    <row r="1072" spans="1:15" ht="13.5" hidden="1" customHeight="1">
      <c r="A1072" s="582"/>
      <c r="B1072" s="305" t="s">
        <v>685</v>
      </c>
      <c r="C1072" s="384"/>
      <c r="D1072" s="290" t="s">
        <v>686</v>
      </c>
      <c r="E1072" s="22">
        <f t="shared" si="385"/>
        <v>0</v>
      </c>
      <c r="F1072" s="44"/>
      <c r="G1072" s="44"/>
      <c r="H1072" s="44"/>
      <c r="I1072" s="44"/>
      <c r="J1072" s="48"/>
      <c r="K1072" s="44"/>
      <c r="L1072" s="44"/>
      <c r="M1072" s="48"/>
      <c r="N1072" s="23"/>
      <c r="O1072" s="23"/>
    </row>
    <row r="1073" spans="1:15" ht="13.5" hidden="1" customHeight="1">
      <c r="A1073" s="582"/>
      <c r="B1073" s="305" t="s">
        <v>687</v>
      </c>
      <c r="C1073" s="662"/>
      <c r="D1073" s="290" t="s">
        <v>688</v>
      </c>
      <c r="E1073" s="22">
        <f t="shared" si="385"/>
        <v>0</v>
      </c>
      <c r="F1073" s="44"/>
      <c r="G1073" s="44"/>
      <c r="H1073" s="44"/>
      <c r="I1073" s="44"/>
      <c r="J1073" s="48"/>
      <c r="K1073" s="44"/>
      <c r="L1073" s="44"/>
      <c r="M1073" s="48"/>
      <c r="N1073" s="23"/>
      <c r="O1073" s="23"/>
    </row>
    <row r="1074" spans="1:15" ht="13.5" hidden="1" customHeight="1">
      <c r="A1074" s="582"/>
      <c r="B1074" s="663" t="s">
        <v>689</v>
      </c>
      <c r="C1074" s="664"/>
      <c r="D1074" s="290" t="s">
        <v>690</v>
      </c>
      <c r="E1074" s="22">
        <f t="shared" si="385"/>
        <v>0</v>
      </c>
      <c r="F1074" s="44"/>
      <c r="G1074" s="44"/>
      <c r="H1074" s="44"/>
      <c r="I1074" s="44"/>
      <c r="J1074" s="48"/>
      <c r="K1074" s="44"/>
      <c r="L1074" s="44"/>
      <c r="M1074" s="48"/>
      <c r="N1074" s="23"/>
      <c r="O1074" s="23"/>
    </row>
    <row r="1075" spans="1:15" ht="0.75" customHeight="1">
      <c r="A1075" s="582"/>
      <c r="B1075" s="665" t="s">
        <v>691</v>
      </c>
      <c r="C1075" s="331"/>
      <c r="D1075" s="307" t="s">
        <v>692</v>
      </c>
      <c r="E1075" s="22">
        <f t="shared" si="385"/>
        <v>0</v>
      </c>
      <c r="F1075" s="44"/>
      <c r="G1075" s="44"/>
      <c r="H1075" s="44"/>
      <c r="I1075" s="44"/>
      <c r="J1075" s="48"/>
      <c r="K1075" s="44"/>
      <c r="L1075" s="44"/>
      <c r="M1075" s="48"/>
      <c r="N1075" s="23"/>
      <c r="O1075" s="23"/>
    </row>
    <row r="1076" spans="1:15" ht="13.5" hidden="1" customHeight="1">
      <c r="A1076" s="582"/>
      <c r="B1076" s="663" t="s">
        <v>693</v>
      </c>
      <c r="C1076" s="384"/>
      <c r="D1076" s="290" t="s">
        <v>694</v>
      </c>
      <c r="E1076" s="22">
        <f t="shared" si="385"/>
        <v>0</v>
      </c>
      <c r="F1076" s="44"/>
      <c r="G1076" s="44"/>
      <c r="H1076" s="44"/>
      <c r="I1076" s="44"/>
      <c r="J1076" s="48"/>
      <c r="K1076" s="44"/>
      <c r="L1076" s="44"/>
      <c r="M1076" s="48"/>
      <c r="N1076" s="23"/>
      <c r="O1076" s="23"/>
    </row>
    <row r="1077" spans="1:15" ht="13.5" hidden="1" customHeight="1">
      <c r="A1077" s="582"/>
      <c r="B1077" s="663" t="s">
        <v>695</v>
      </c>
      <c r="C1077" s="384"/>
      <c r="D1077" s="290" t="s">
        <v>696</v>
      </c>
      <c r="E1077" s="22">
        <f t="shared" si="385"/>
        <v>0</v>
      </c>
      <c r="F1077" s="44"/>
      <c r="G1077" s="44"/>
      <c r="H1077" s="44"/>
      <c r="I1077" s="44"/>
      <c r="J1077" s="48"/>
      <c r="K1077" s="44"/>
      <c r="L1077" s="44"/>
      <c r="M1077" s="48"/>
      <c r="N1077" s="23"/>
      <c r="O1077" s="23"/>
    </row>
    <row r="1078" spans="1:15" ht="13.5" hidden="1" customHeight="1">
      <c r="A1078" s="582"/>
      <c r="B1078" s="305" t="s">
        <v>697</v>
      </c>
      <c r="C1078" s="666"/>
      <c r="D1078" s="307" t="s">
        <v>698</v>
      </c>
      <c r="E1078" s="22">
        <f t="shared" si="385"/>
        <v>0</v>
      </c>
      <c r="F1078" s="44"/>
      <c r="G1078" s="44"/>
      <c r="H1078" s="44"/>
      <c r="I1078" s="44"/>
      <c r="J1078" s="48"/>
      <c r="K1078" s="44"/>
      <c r="L1078" s="44"/>
      <c r="M1078" s="48"/>
      <c r="N1078" s="23"/>
      <c r="O1078" s="23"/>
    </row>
    <row r="1079" spans="1:15" ht="13.5" hidden="1" customHeight="1">
      <c r="A1079" s="582"/>
      <c r="B1079" s="663" t="s">
        <v>699</v>
      </c>
      <c r="C1079" s="384"/>
      <c r="D1079" s="290" t="s">
        <v>700</v>
      </c>
      <c r="E1079" s="22">
        <f t="shared" si="385"/>
        <v>0</v>
      </c>
      <c r="F1079" s="44"/>
      <c r="G1079" s="44"/>
      <c r="H1079" s="44"/>
      <c r="I1079" s="44"/>
      <c r="J1079" s="48"/>
      <c r="K1079" s="44"/>
      <c r="L1079" s="44"/>
      <c r="M1079" s="48"/>
      <c r="N1079" s="23"/>
      <c r="O1079" s="23"/>
    </row>
    <row r="1080" spans="1:15" ht="13.5" hidden="1" customHeight="1">
      <c r="A1080" s="582"/>
      <c r="B1080" s="667" t="s">
        <v>701</v>
      </c>
      <c r="C1080" s="666"/>
      <c r="D1080" s="307" t="s">
        <v>702</v>
      </c>
      <c r="E1080" s="22">
        <f t="shared" si="385"/>
        <v>0</v>
      </c>
      <c r="F1080" s="44"/>
      <c r="G1080" s="44"/>
      <c r="H1080" s="44"/>
      <c r="I1080" s="44"/>
      <c r="J1080" s="48"/>
      <c r="K1080" s="44"/>
      <c r="L1080" s="44"/>
      <c r="M1080" s="48"/>
      <c r="N1080" s="23"/>
      <c r="O1080" s="23"/>
    </row>
    <row r="1081" spans="1:15" ht="13.5" hidden="1" customHeight="1">
      <c r="A1081" s="582"/>
      <c r="B1081" s="291"/>
      <c r="C1081" s="292"/>
      <c r="D1081" s="290"/>
      <c r="E1081" s="22">
        <f t="shared" si="385"/>
        <v>0</v>
      </c>
      <c r="F1081" s="44"/>
      <c r="G1081" s="44"/>
      <c r="H1081" s="44"/>
      <c r="I1081" s="44"/>
      <c r="J1081" s="48"/>
      <c r="K1081" s="44"/>
      <c r="L1081" s="44"/>
      <c r="M1081" s="48"/>
      <c r="N1081" s="23"/>
      <c r="O1081" s="23"/>
    </row>
    <row r="1082" spans="1:15" ht="13.5" hidden="1" customHeight="1">
      <c r="A1082" s="582"/>
      <c r="B1082" s="294" t="s">
        <v>714</v>
      </c>
      <c r="C1082" s="295"/>
      <c r="D1082" s="307" t="s">
        <v>715</v>
      </c>
      <c r="E1082" s="22">
        <f t="shared" si="385"/>
        <v>0</v>
      </c>
      <c r="F1082" s="44">
        <f t="shared" ref="F1082:M1082" si="386">F1083+F1093</f>
        <v>0</v>
      </c>
      <c r="G1082" s="44">
        <f t="shared" si="386"/>
        <v>0</v>
      </c>
      <c r="H1082" s="44">
        <f t="shared" si="386"/>
        <v>0</v>
      </c>
      <c r="I1082" s="44">
        <f t="shared" si="386"/>
        <v>0</v>
      </c>
      <c r="J1082" s="44">
        <f t="shared" si="386"/>
        <v>0</v>
      </c>
      <c r="K1082" s="44">
        <f t="shared" si="386"/>
        <v>0</v>
      </c>
      <c r="L1082" s="44">
        <f t="shared" si="386"/>
        <v>0</v>
      </c>
      <c r="M1082" s="44">
        <f t="shared" si="386"/>
        <v>0</v>
      </c>
      <c r="N1082" s="23"/>
      <c r="O1082" s="23"/>
    </row>
    <row r="1083" spans="1:15" ht="13.5" hidden="1" customHeight="1">
      <c r="A1083" s="582"/>
      <c r="B1083" s="288" t="s">
        <v>780</v>
      </c>
      <c r="C1083" s="292"/>
      <c r="D1083" s="290" t="s">
        <v>717</v>
      </c>
      <c r="E1083" s="22">
        <f t="shared" si="385"/>
        <v>0</v>
      </c>
      <c r="F1083" s="44">
        <f t="shared" ref="F1083:M1083" si="387">F1084+F1089+F1091</f>
        <v>0</v>
      </c>
      <c r="G1083" s="44">
        <f t="shared" si="387"/>
        <v>0</v>
      </c>
      <c r="H1083" s="44">
        <f t="shared" si="387"/>
        <v>0</v>
      </c>
      <c r="I1083" s="44">
        <f t="shared" si="387"/>
        <v>0</v>
      </c>
      <c r="J1083" s="44">
        <f t="shared" si="387"/>
        <v>0</v>
      </c>
      <c r="K1083" s="44">
        <f t="shared" si="387"/>
        <v>0</v>
      </c>
      <c r="L1083" s="44">
        <f t="shared" si="387"/>
        <v>0</v>
      </c>
      <c r="M1083" s="44">
        <f t="shared" si="387"/>
        <v>0</v>
      </c>
      <c r="N1083" s="23"/>
      <c r="O1083" s="23"/>
    </row>
    <row r="1084" spans="1:15" ht="13.5" hidden="1" customHeight="1">
      <c r="A1084" s="582"/>
      <c r="B1084" s="291" t="s">
        <v>718</v>
      </c>
      <c r="C1084" s="292"/>
      <c r="D1084" s="290" t="s">
        <v>719</v>
      </c>
      <c r="E1084" s="22">
        <f t="shared" si="385"/>
        <v>0</v>
      </c>
      <c r="F1084" s="44">
        <f t="shared" ref="F1084:M1084" si="388">F1085+F1086+F1087+F1088</f>
        <v>0</v>
      </c>
      <c r="G1084" s="44">
        <f t="shared" si="388"/>
        <v>0</v>
      </c>
      <c r="H1084" s="44">
        <f t="shared" si="388"/>
        <v>0</v>
      </c>
      <c r="I1084" s="44">
        <f t="shared" si="388"/>
        <v>0</v>
      </c>
      <c r="J1084" s="44">
        <f t="shared" si="388"/>
        <v>0</v>
      </c>
      <c r="K1084" s="44">
        <f t="shared" si="388"/>
        <v>0</v>
      </c>
      <c r="L1084" s="44">
        <f t="shared" si="388"/>
        <v>0</v>
      </c>
      <c r="M1084" s="44">
        <f t="shared" si="388"/>
        <v>0</v>
      </c>
      <c r="N1084" s="23"/>
      <c r="O1084" s="23"/>
    </row>
    <row r="1085" spans="1:15" ht="13.5" hidden="1" customHeight="1">
      <c r="A1085" s="582"/>
      <c r="B1085" s="293"/>
      <c r="C1085" s="668" t="s">
        <v>720</v>
      </c>
      <c r="D1085" s="307" t="s">
        <v>721</v>
      </c>
      <c r="E1085" s="22">
        <f t="shared" si="385"/>
        <v>0</v>
      </c>
      <c r="F1085" s="44"/>
      <c r="G1085" s="44"/>
      <c r="H1085" s="44"/>
      <c r="I1085" s="44"/>
      <c r="J1085" s="48"/>
      <c r="K1085" s="44"/>
      <c r="L1085" s="44"/>
      <c r="M1085" s="48"/>
      <c r="N1085" s="23"/>
      <c r="O1085" s="23"/>
    </row>
    <row r="1086" spans="1:15" ht="13.5" hidden="1" customHeight="1">
      <c r="A1086" s="582"/>
      <c r="B1086" s="293"/>
      <c r="C1086" s="668" t="s">
        <v>722</v>
      </c>
      <c r="D1086" s="307" t="s">
        <v>723</v>
      </c>
      <c r="E1086" s="22">
        <f t="shared" si="385"/>
        <v>0</v>
      </c>
      <c r="F1086" s="44"/>
      <c r="G1086" s="44"/>
      <c r="H1086" s="44"/>
      <c r="I1086" s="44"/>
      <c r="J1086" s="48"/>
      <c r="K1086" s="44"/>
      <c r="L1086" s="44"/>
      <c r="M1086" s="48"/>
      <c r="N1086" s="23"/>
      <c r="O1086" s="23"/>
    </row>
    <row r="1087" spans="1:15" ht="13.5" hidden="1" customHeight="1">
      <c r="A1087" s="582"/>
      <c r="B1087" s="293"/>
      <c r="C1087" s="295" t="s">
        <v>724</v>
      </c>
      <c r="D1087" s="307" t="s">
        <v>725</v>
      </c>
      <c r="E1087" s="22">
        <f t="shared" si="385"/>
        <v>0</v>
      </c>
      <c r="F1087" s="44"/>
      <c r="G1087" s="44"/>
      <c r="H1087" s="44"/>
      <c r="I1087" s="44"/>
      <c r="J1087" s="48"/>
      <c r="K1087" s="44"/>
      <c r="L1087" s="44"/>
      <c r="M1087" s="48"/>
      <c r="N1087" s="23"/>
      <c r="O1087" s="23"/>
    </row>
    <row r="1088" spans="1:15" ht="13.5" hidden="1" customHeight="1">
      <c r="A1088" s="582"/>
      <c r="B1088" s="293"/>
      <c r="C1088" s="295" t="s">
        <v>726</v>
      </c>
      <c r="D1088" s="307" t="s">
        <v>727</v>
      </c>
      <c r="E1088" s="22">
        <f t="shared" si="385"/>
        <v>0</v>
      </c>
      <c r="F1088" s="44"/>
      <c r="G1088" s="44"/>
      <c r="H1088" s="44"/>
      <c r="I1088" s="44"/>
      <c r="J1088" s="48"/>
      <c r="K1088" s="44"/>
      <c r="L1088" s="44"/>
      <c r="M1088" s="48"/>
      <c r="N1088" s="23"/>
      <c r="O1088" s="23"/>
    </row>
    <row r="1089" spans="1:15" ht="13.5" hidden="1" customHeight="1">
      <c r="A1089" s="582"/>
      <c r="B1089" s="293" t="s">
        <v>728</v>
      </c>
      <c r="C1089" s="295"/>
      <c r="D1089" s="307" t="s">
        <v>729</v>
      </c>
      <c r="E1089" s="22">
        <f t="shared" si="385"/>
        <v>0</v>
      </c>
      <c r="F1089" s="44">
        <f t="shared" ref="F1089:M1089" si="389">F1090</f>
        <v>0</v>
      </c>
      <c r="G1089" s="44">
        <f t="shared" si="389"/>
        <v>0</v>
      </c>
      <c r="H1089" s="44">
        <f t="shared" si="389"/>
        <v>0</v>
      </c>
      <c r="I1089" s="44">
        <f t="shared" si="389"/>
        <v>0</v>
      </c>
      <c r="J1089" s="44">
        <f t="shared" si="389"/>
        <v>0</v>
      </c>
      <c r="K1089" s="44">
        <f t="shared" si="389"/>
        <v>0</v>
      </c>
      <c r="L1089" s="44">
        <f t="shared" si="389"/>
        <v>0</v>
      </c>
      <c r="M1089" s="44">
        <f t="shared" si="389"/>
        <v>0</v>
      </c>
      <c r="N1089" s="23"/>
      <c r="O1089" s="23"/>
    </row>
    <row r="1090" spans="1:15" ht="13.5" hidden="1" customHeight="1">
      <c r="A1090" s="582"/>
      <c r="B1090" s="293"/>
      <c r="C1090" s="295" t="s">
        <v>730</v>
      </c>
      <c r="D1090" s="307" t="s">
        <v>731</v>
      </c>
      <c r="E1090" s="22">
        <f t="shared" si="385"/>
        <v>0</v>
      </c>
      <c r="F1090" s="44"/>
      <c r="G1090" s="44"/>
      <c r="H1090" s="44"/>
      <c r="I1090" s="44"/>
      <c r="J1090" s="48"/>
      <c r="K1090" s="44"/>
      <c r="L1090" s="44"/>
      <c r="M1090" s="48"/>
      <c r="N1090" s="23"/>
      <c r="O1090" s="23"/>
    </row>
    <row r="1091" spans="1:15" ht="13.5" hidden="1" customHeight="1">
      <c r="A1091" s="582"/>
      <c r="B1091" s="293" t="s">
        <v>732</v>
      </c>
      <c r="C1091" s="295"/>
      <c r="D1091" s="307" t="s">
        <v>733</v>
      </c>
      <c r="E1091" s="22">
        <f t="shared" si="385"/>
        <v>0</v>
      </c>
      <c r="F1091" s="44"/>
      <c r="G1091" s="44"/>
      <c r="H1091" s="44"/>
      <c r="I1091" s="44"/>
      <c r="J1091" s="48"/>
      <c r="K1091" s="44"/>
      <c r="L1091" s="44"/>
      <c r="M1091" s="48"/>
      <c r="N1091" s="23"/>
      <c r="O1091" s="23"/>
    </row>
    <row r="1092" spans="1:15" ht="13.5" hidden="1" customHeight="1">
      <c r="A1092" s="582"/>
      <c r="B1092" s="293"/>
      <c r="C1092" s="295"/>
      <c r="D1092" s="307"/>
      <c r="E1092" s="22">
        <f t="shared" si="385"/>
        <v>0</v>
      </c>
      <c r="F1092" s="44"/>
      <c r="G1092" s="44"/>
      <c r="H1092" s="44"/>
      <c r="I1092" s="44"/>
      <c r="J1092" s="48"/>
      <c r="K1092" s="44"/>
      <c r="L1092" s="44"/>
      <c r="M1092" s="48"/>
      <c r="N1092" s="23"/>
      <c r="O1092" s="23"/>
    </row>
    <row r="1093" spans="1:15" ht="13.5" hidden="1" customHeight="1">
      <c r="A1093" s="582"/>
      <c r="B1093" s="328" t="s">
        <v>781</v>
      </c>
      <c r="C1093" s="295"/>
      <c r="D1093" s="307" t="s">
        <v>735</v>
      </c>
      <c r="E1093" s="22">
        <f t="shared" si="385"/>
        <v>0</v>
      </c>
      <c r="F1093" s="44">
        <f t="shared" ref="F1093:M1094" si="390">F1094</f>
        <v>0</v>
      </c>
      <c r="G1093" s="44">
        <f t="shared" si="390"/>
        <v>0</v>
      </c>
      <c r="H1093" s="44">
        <f t="shared" si="390"/>
        <v>0</v>
      </c>
      <c r="I1093" s="44">
        <f t="shared" si="390"/>
        <v>0</v>
      </c>
      <c r="J1093" s="44">
        <f t="shared" si="390"/>
        <v>0</v>
      </c>
      <c r="K1093" s="44">
        <f t="shared" si="390"/>
        <v>0</v>
      </c>
      <c r="L1093" s="44">
        <f t="shared" si="390"/>
        <v>0</v>
      </c>
      <c r="M1093" s="44">
        <f t="shared" si="390"/>
        <v>0</v>
      </c>
      <c r="N1093" s="23"/>
      <c r="O1093" s="23"/>
    </row>
    <row r="1094" spans="1:15" ht="13.5" hidden="1" customHeight="1">
      <c r="A1094" s="582"/>
      <c r="B1094" s="394" t="s">
        <v>736</v>
      </c>
      <c r="C1094" s="395"/>
      <c r="D1094" s="307" t="s">
        <v>737</v>
      </c>
      <c r="E1094" s="22">
        <f t="shared" si="385"/>
        <v>0</v>
      </c>
      <c r="F1094" s="44">
        <f t="shared" si="390"/>
        <v>0</v>
      </c>
      <c r="G1094" s="44">
        <f t="shared" si="390"/>
        <v>0</v>
      </c>
      <c r="H1094" s="44">
        <f t="shared" si="390"/>
        <v>0</v>
      </c>
      <c r="I1094" s="44">
        <f t="shared" si="390"/>
        <v>0</v>
      </c>
      <c r="J1094" s="44">
        <f t="shared" si="390"/>
        <v>0</v>
      </c>
      <c r="K1094" s="44">
        <f t="shared" si="390"/>
        <v>0</v>
      </c>
      <c r="L1094" s="44">
        <f t="shared" si="390"/>
        <v>0</v>
      </c>
      <c r="M1094" s="44">
        <f t="shared" si="390"/>
        <v>0</v>
      </c>
      <c r="N1094" s="23"/>
      <c r="O1094" s="23"/>
    </row>
    <row r="1095" spans="1:15" ht="6" hidden="1" customHeight="1">
      <c r="A1095" s="582"/>
      <c r="B1095" s="293"/>
      <c r="C1095" s="295" t="s">
        <v>738</v>
      </c>
      <c r="D1095" s="307" t="s">
        <v>739</v>
      </c>
      <c r="E1095" s="22">
        <f t="shared" si="385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82"/>
      <c r="B1096" s="293"/>
      <c r="C1096" s="295"/>
      <c r="D1096" s="307"/>
      <c r="E1096" s="22">
        <f t="shared" si="385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82"/>
      <c r="B1097" s="396" t="s">
        <v>782</v>
      </c>
      <c r="C1097" s="295"/>
      <c r="D1097" s="307" t="s">
        <v>746</v>
      </c>
      <c r="E1097" s="22">
        <f t="shared" si="385"/>
        <v>0</v>
      </c>
      <c r="F1097" s="284">
        <f t="shared" ref="F1097:M1097" si="391">F1098</f>
        <v>0</v>
      </c>
      <c r="G1097" s="284">
        <f t="shared" si="391"/>
        <v>0</v>
      </c>
      <c r="H1097" s="284">
        <f t="shared" si="391"/>
        <v>0</v>
      </c>
      <c r="I1097" s="284">
        <f t="shared" si="391"/>
        <v>0</v>
      </c>
      <c r="J1097" s="284">
        <f t="shared" si="391"/>
        <v>0</v>
      </c>
      <c r="K1097" s="284">
        <f t="shared" si="391"/>
        <v>0</v>
      </c>
      <c r="L1097" s="284">
        <f t="shared" si="391"/>
        <v>0</v>
      </c>
      <c r="M1097" s="284">
        <f t="shared" si="391"/>
        <v>0</v>
      </c>
      <c r="N1097" s="23"/>
      <c r="O1097" s="23"/>
    </row>
    <row r="1098" spans="1:15" ht="13.5" customHeight="1">
      <c r="A1098" s="582"/>
      <c r="B1098" s="429" t="s">
        <v>628</v>
      </c>
      <c r="C1098" s="630"/>
      <c r="D1098" s="607" t="s">
        <v>629</v>
      </c>
      <c r="E1098" s="22">
        <f t="shared" si="385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customHeight="1">
      <c r="A1099" s="1321" t="s">
        <v>783</v>
      </c>
      <c r="B1099" s="1322"/>
      <c r="C1099" s="1323"/>
      <c r="D1099" s="669" t="s">
        <v>684</v>
      </c>
      <c r="E1099" s="22">
        <f t="shared" si="385"/>
        <v>0</v>
      </c>
      <c r="F1099" s="670">
        <f t="shared" ref="F1099:M1099" si="392">F1216+F1217+F1218</f>
        <v>0</v>
      </c>
      <c r="G1099" s="670">
        <f t="shared" si="392"/>
        <v>0</v>
      </c>
      <c r="H1099" s="670">
        <f t="shared" si="392"/>
        <v>0</v>
      </c>
      <c r="I1099" s="670">
        <f t="shared" si="392"/>
        <v>0</v>
      </c>
      <c r="J1099" s="670">
        <f t="shared" si="392"/>
        <v>0</v>
      </c>
      <c r="K1099" s="670">
        <f t="shared" si="392"/>
        <v>0</v>
      </c>
      <c r="L1099" s="670">
        <f t="shared" si="392"/>
        <v>0</v>
      </c>
      <c r="M1099" s="670">
        <f t="shared" si="392"/>
        <v>0</v>
      </c>
      <c r="N1099" s="23"/>
      <c r="O1099" s="23"/>
    </row>
    <row r="1100" spans="1:15">
      <c r="A1100" s="671"/>
      <c r="B1100" s="672" t="s">
        <v>507</v>
      </c>
      <c r="C1100" s="673"/>
      <c r="D1100" s="674"/>
      <c r="E1100" s="22">
        <f t="shared" si="385"/>
        <v>0</v>
      </c>
      <c r="F1100" s="675">
        <f t="shared" ref="F1100:M1100" si="393">F1101</f>
        <v>0</v>
      </c>
      <c r="G1100" s="675">
        <f t="shared" si="393"/>
        <v>0</v>
      </c>
      <c r="H1100" s="675">
        <f t="shared" si="393"/>
        <v>0</v>
      </c>
      <c r="I1100" s="675">
        <f t="shared" si="393"/>
        <v>0</v>
      </c>
      <c r="J1100" s="675">
        <f t="shared" si="393"/>
        <v>0</v>
      </c>
      <c r="K1100" s="675">
        <f t="shared" si="393"/>
        <v>0</v>
      </c>
      <c r="L1100" s="675">
        <f t="shared" si="393"/>
        <v>0</v>
      </c>
      <c r="M1100" s="675">
        <f t="shared" si="393"/>
        <v>0</v>
      </c>
      <c r="N1100" s="23"/>
      <c r="O1100" s="23"/>
    </row>
    <row r="1101" spans="1:15">
      <c r="A1101" s="581"/>
      <c r="B1101" s="676" t="s">
        <v>508</v>
      </c>
      <c r="C1101" s="677"/>
      <c r="D1101" s="678" t="s">
        <v>509</v>
      </c>
      <c r="E1101" s="40">
        <f t="shared" si="385"/>
        <v>0</v>
      </c>
      <c r="F1101" s="594">
        <f t="shared" ref="F1101:M1101" si="394">F1102+F1103+F1104+F1109+F1113+F1115+F1127+F1133+F1140</f>
        <v>0</v>
      </c>
      <c r="G1101" s="594">
        <f t="shared" si="394"/>
        <v>0</v>
      </c>
      <c r="H1101" s="594">
        <f t="shared" si="394"/>
        <v>0</v>
      </c>
      <c r="I1101" s="594">
        <f t="shared" si="394"/>
        <v>0</v>
      </c>
      <c r="J1101" s="594">
        <f t="shared" si="394"/>
        <v>0</v>
      </c>
      <c r="K1101" s="594">
        <f t="shared" si="394"/>
        <v>0</v>
      </c>
      <c r="L1101" s="594">
        <f t="shared" si="394"/>
        <v>0</v>
      </c>
      <c r="M1101" s="594">
        <f t="shared" si="394"/>
        <v>0</v>
      </c>
      <c r="N1101" s="23"/>
      <c r="O1101" s="23"/>
    </row>
    <row r="1102" spans="1:15">
      <c r="A1102" s="582"/>
      <c r="B1102" s="676"/>
      <c r="C1102" s="679" t="s">
        <v>510</v>
      </c>
      <c r="D1102" s="680" t="s">
        <v>511</v>
      </c>
      <c r="E1102" s="40">
        <f t="shared" si="385"/>
        <v>0</v>
      </c>
      <c r="F1102" s="594"/>
      <c r="G1102" s="594"/>
      <c r="H1102" s="594"/>
      <c r="I1102" s="594"/>
      <c r="J1102" s="597"/>
      <c r="K1102" s="594"/>
      <c r="L1102" s="594"/>
      <c r="M1102" s="597"/>
      <c r="N1102" s="23"/>
      <c r="O1102" s="23"/>
    </row>
    <row r="1103" spans="1:15" ht="11.25" customHeight="1">
      <c r="A1103" s="582"/>
      <c r="B1103" s="626"/>
      <c r="C1103" s="681" t="s">
        <v>512</v>
      </c>
      <c r="D1103" s="593" t="s">
        <v>513</v>
      </c>
      <c r="E1103" s="40">
        <f t="shared" si="385"/>
        <v>0</v>
      </c>
      <c r="F1103" s="594"/>
      <c r="G1103" s="594"/>
      <c r="H1103" s="594"/>
      <c r="I1103" s="594"/>
      <c r="J1103" s="597"/>
      <c r="K1103" s="594"/>
      <c r="L1103" s="594"/>
      <c r="M1103" s="597"/>
      <c r="N1103" s="23"/>
      <c r="O1103" s="23"/>
    </row>
    <row r="1104" spans="1:15" ht="12" hidden="1" customHeight="1">
      <c r="A1104" s="582"/>
      <c r="B1104" s="591" t="s">
        <v>514</v>
      </c>
      <c r="C1104" s="592"/>
      <c r="D1104" s="593" t="s">
        <v>515</v>
      </c>
      <c r="E1104" s="40">
        <f t="shared" si="385"/>
        <v>0</v>
      </c>
      <c r="F1104" s="594">
        <f t="shared" ref="F1104:M1104" si="395">F1105+F1106+F1107</f>
        <v>0</v>
      </c>
      <c r="G1104" s="594">
        <f t="shared" si="395"/>
        <v>0</v>
      </c>
      <c r="H1104" s="594">
        <f t="shared" si="395"/>
        <v>0</v>
      </c>
      <c r="I1104" s="594">
        <f t="shared" si="395"/>
        <v>0</v>
      </c>
      <c r="J1104" s="594">
        <f t="shared" si="395"/>
        <v>0</v>
      </c>
      <c r="K1104" s="594">
        <f t="shared" si="395"/>
        <v>0</v>
      </c>
      <c r="L1104" s="594">
        <f t="shared" si="395"/>
        <v>0</v>
      </c>
      <c r="M1104" s="594">
        <f t="shared" si="395"/>
        <v>0</v>
      </c>
      <c r="N1104" s="23"/>
      <c r="O1104" s="23"/>
    </row>
    <row r="1105" spans="1:15" hidden="1">
      <c r="A1105" s="582"/>
      <c r="B1105" s="595" t="s">
        <v>516</v>
      </c>
      <c r="C1105" s="592"/>
      <c r="D1105" s="593" t="s">
        <v>517</v>
      </c>
      <c r="E1105" s="40">
        <f t="shared" si="385"/>
        <v>0</v>
      </c>
      <c r="F1105" s="594"/>
      <c r="G1105" s="594"/>
      <c r="H1105" s="594"/>
      <c r="I1105" s="594"/>
      <c r="J1105" s="597"/>
      <c r="K1105" s="594"/>
      <c r="L1105" s="594"/>
      <c r="M1105" s="597"/>
      <c r="N1105" s="23"/>
      <c r="O1105" s="23"/>
    </row>
    <row r="1106" spans="1:15" hidden="1">
      <c r="A1106" s="582"/>
      <c r="B1106" s="631" t="s">
        <v>518</v>
      </c>
      <c r="C1106" s="630"/>
      <c r="D1106" s="607" t="s">
        <v>129</v>
      </c>
      <c r="E1106" s="40">
        <f t="shared" si="385"/>
        <v>0</v>
      </c>
      <c r="F1106" s="594"/>
      <c r="G1106" s="594"/>
      <c r="H1106" s="594"/>
      <c r="I1106" s="594"/>
      <c r="J1106" s="597"/>
      <c r="K1106" s="594"/>
      <c r="L1106" s="594"/>
      <c r="M1106" s="597"/>
      <c r="N1106" s="23"/>
      <c r="O1106" s="23"/>
    </row>
    <row r="1107" spans="1:15" hidden="1">
      <c r="A1107" s="582"/>
      <c r="B1107" s="595" t="s">
        <v>519</v>
      </c>
      <c r="C1107" s="596"/>
      <c r="D1107" s="593" t="s">
        <v>520</v>
      </c>
      <c r="E1107" s="40">
        <f t="shared" si="385"/>
        <v>0</v>
      </c>
      <c r="F1107" s="594"/>
      <c r="G1107" s="594"/>
      <c r="H1107" s="594"/>
      <c r="I1107" s="594"/>
      <c r="J1107" s="597"/>
      <c r="K1107" s="594"/>
      <c r="L1107" s="594"/>
      <c r="M1107" s="597"/>
      <c r="N1107" s="23"/>
      <c r="O1107" s="23"/>
    </row>
    <row r="1108" spans="1:15" hidden="1">
      <c r="A1108" s="582"/>
      <c r="B1108" s="595"/>
      <c r="C1108" s="596"/>
      <c r="D1108" s="593"/>
      <c r="E1108" s="40">
        <f t="shared" si="385"/>
        <v>0</v>
      </c>
      <c r="F1108" s="594"/>
      <c r="G1108" s="594"/>
      <c r="H1108" s="594"/>
      <c r="I1108" s="594"/>
      <c r="J1108" s="597"/>
      <c r="K1108" s="594"/>
      <c r="L1108" s="594"/>
      <c r="M1108" s="597"/>
      <c r="N1108" s="23"/>
      <c r="O1108" s="23"/>
    </row>
    <row r="1109" spans="1:15" hidden="1">
      <c r="A1109" s="582"/>
      <c r="B1109" s="595" t="s">
        <v>521</v>
      </c>
      <c r="C1109" s="596"/>
      <c r="D1109" s="593" t="s">
        <v>522</v>
      </c>
      <c r="E1109" s="40">
        <f t="shared" si="385"/>
        <v>0</v>
      </c>
      <c r="F1109" s="594">
        <f t="shared" ref="F1109:M1109" si="396">F1110+F1111+F1112</f>
        <v>0</v>
      </c>
      <c r="G1109" s="594">
        <f t="shared" si="396"/>
        <v>0</v>
      </c>
      <c r="H1109" s="594">
        <f t="shared" si="396"/>
        <v>0</v>
      </c>
      <c r="I1109" s="594">
        <f t="shared" si="396"/>
        <v>0</v>
      </c>
      <c r="J1109" s="594">
        <f t="shared" si="396"/>
        <v>0</v>
      </c>
      <c r="K1109" s="594">
        <f t="shared" si="396"/>
        <v>0</v>
      </c>
      <c r="L1109" s="594">
        <f t="shared" si="396"/>
        <v>0</v>
      </c>
      <c r="M1109" s="594">
        <f t="shared" si="396"/>
        <v>0</v>
      </c>
      <c r="N1109" s="23"/>
      <c r="O1109" s="23"/>
    </row>
    <row r="1110" spans="1:15" hidden="1">
      <c r="A1110" s="582"/>
      <c r="B1110" s="595"/>
      <c r="C1110" s="596" t="s">
        <v>523</v>
      </c>
      <c r="D1110" s="593" t="s">
        <v>524</v>
      </c>
      <c r="E1110" s="40">
        <f t="shared" si="385"/>
        <v>0</v>
      </c>
      <c r="F1110" s="594"/>
      <c r="G1110" s="594"/>
      <c r="H1110" s="594"/>
      <c r="I1110" s="594"/>
      <c r="J1110" s="597"/>
      <c r="K1110" s="594"/>
      <c r="L1110" s="594"/>
      <c r="M1110" s="597"/>
      <c r="N1110" s="23"/>
      <c r="O1110" s="23"/>
    </row>
    <row r="1111" spans="1:15" hidden="1">
      <c r="A1111" s="582"/>
      <c r="B1111" s="595"/>
      <c r="C1111" s="598" t="s">
        <v>525</v>
      </c>
      <c r="D1111" s="599" t="s">
        <v>526</v>
      </c>
      <c r="E1111" s="40">
        <f t="shared" si="385"/>
        <v>0</v>
      </c>
      <c r="F1111" s="594"/>
      <c r="G1111" s="594"/>
      <c r="H1111" s="594"/>
      <c r="I1111" s="594"/>
      <c r="J1111" s="597"/>
      <c r="K1111" s="594"/>
      <c r="L1111" s="594"/>
      <c r="M1111" s="597"/>
      <c r="N1111" s="23"/>
      <c r="O1111" s="23"/>
    </row>
    <row r="1112" spans="1:15" hidden="1">
      <c r="A1112" s="582"/>
      <c r="B1112" s="600"/>
      <c r="C1112" s="592" t="s">
        <v>527</v>
      </c>
      <c r="D1112" s="601" t="s">
        <v>528</v>
      </c>
      <c r="E1112" s="40">
        <f t="shared" si="385"/>
        <v>0</v>
      </c>
      <c r="F1112" s="594"/>
      <c r="G1112" s="594"/>
      <c r="H1112" s="594"/>
      <c r="I1112" s="594"/>
      <c r="J1112" s="597"/>
      <c r="K1112" s="594"/>
      <c r="L1112" s="594"/>
      <c r="M1112" s="597"/>
      <c r="N1112" s="23"/>
      <c r="O1112" s="23"/>
    </row>
    <row r="1113" spans="1:15" hidden="1">
      <c r="A1113" s="582"/>
      <c r="B1113" s="602" t="s">
        <v>529</v>
      </c>
      <c r="C1113" s="603"/>
      <c r="D1113" s="604" t="s">
        <v>530</v>
      </c>
      <c r="E1113" s="40">
        <f t="shared" si="385"/>
        <v>0</v>
      </c>
      <c r="F1113" s="594">
        <f t="shared" ref="F1113:M1113" si="397">F1114</f>
        <v>0</v>
      </c>
      <c r="G1113" s="594">
        <f t="shared" si="397"/>
        <v>0</v>
      </c>
      <c r="H1113" s="594">
        <f t="shared" si="397"/>
        <v>0</v>
      </c>
      <c r="I1113" s="594">
        <f t="shared" si="397"/>
        <v>0</v>
      </c>
      <c r="J1113" s="594">
        <f t="shared" si="397"/>
        <v>0</v>
      </c>
      <c r="K1113" s="594">
        <f t="shared" si="397"/>
        <v>0</v>
      </c>
      <c r="L1113" s="594">
        <f t="shared" si="397"/>
        <v>0</v>
      </c>
      <c r="M1113" s="594">
        <f t="shared" si="397"/>
        <v>0</v>
      </c>
      <c r="N1113" s="23"/>
      <c r="O1113" s="23"/>
    </row>
    <row r="1114" spans="1:15" hidden="1">
      <c r="A1114" s="582"/>
      <c r="B1114" s="605" t="s">
        <v>531</v>
      </c>
      <c r="C1114" s="606"/>
      <c r="D1114" s="604" t="s">
        <v>532</v>
      </c>
      <c r="E1114" s="40">
        <f t="shared" si="385"/>
        <v>0</v>
      </c>
      <c r="F1114" s="594"/>
      <c r="G1114" s="594"/>
      <c r="H1114" s="594"/>
      <c r="I1114" s="594"/>
      <c r="J1114" s="597"/>
      <c r="K1114" s="594"/>
      <c r="L1114" s="594"/>
      <c r="M1114" s="597"/>
      <c r="N1114" s="23"/>
      <c r="O1114" s="23"/>
    </row>
    <row r="1115" spans="1:15" ht="21" hidden="1">
      <c r="A1115" s="582"/>
      <c r="B1115" s="605"/>
      <c r="C1115" s="596" t="s">
        <v>533</v>
      </c>
      <c r="D1115" s="604" t="s">
        <v>534</v>
      </c>
      <c r="E1115" s="40">
        <f t="shared" si="385"/>
        <v>0</v>
      </c>
      <c r="F1115" s="594">
        <f t="shared" ref="F1115:M1115" si="398">F1116</f>
        <v>0</v>
      </c>
      <c r="G1115" s="594">
        <f t="shared" si="398"/>
        <v>0</v>
      </c>
      <c r="H1115" s="594">
        <f t="shared" si="398"/>
        <v>0</v>
      </c>
      <c r="I1115" s="594">
        <f t="shared" si="398"/>
        <v>0</v>
      </c>
      <c r="J1115" s="594">
        <f t="shared" si="398"/>
        <v>0</v>
      </c>
      <c r="K1115" s="594">
        <f t="shared" si="398"/>
        <v>0</v>
      </c>
      <c r="L1115" s="594">
        <f t="shared" si="398"/>
        <v>0</v>
      </c>
      <c r="M1115" s="594">
        <f t="shared" si="398"/>
        <v>0</v>
      </c>
      <c r="N1115" s="23"/>
      <c r="O1115" s="23"/>
    </row>
    <row r="1116" spans="1:15" ht="1.5" hidden="1" customHeight="1">
      <c r="A1116" s="582"/>
      <c r="B1116" s="1316" t="s">
        <v>784</v>
      </c>
      <c r="C1116" s="1317"/>
      <c r="D1116" s="607" t="s">
        <v>536</v>
      </c>
      <c r="E1116" s="40">
        <f t="shared" si="385"/>
        <v>0</v>
      </c>
      <c r="F1116" s="594">
        <f t="shared" ref="F1116:M1116" si="399">F1117+F1118+F1119+F1120+F1121+F1122+F1123+F1124+F1125+F1126</f>
        <v>0</v>
      </c>
      <c r="G1116" s="594">
        <f t="shared" si="399"/>
        <v>0</v>
      </c>
      <c r="H1116" s="594">
        <f t="shared" si="399"/>
        <v>0</v>
      </c>
      <c r="I1116" s="594">
        <f t="shared" si="399"/>
        <v>0</v>
      </c>
      <c r="J1116" s="594">
        <f t="shared" si="399"/>
        <v>0</v>
      </c>
      <c r="K1116" s="594">
        <f t="shared" si="399"/>
        <v>0</v>
      </c>
      <c r="L1116" s="594">
        <f t="shared" si="399"/>
        <v>0</v>
      </c>
      <c r="M1116" s="594">
        <f t="shared" si="399"/>
        <v>0</v>
      </c>
      <c r="N1116" s="23"/>
      <c r="O1116" s="23"/>
    </row>
    <row r="1117" spans="1:15" hidden="1">
      <c r="A1117" s="582"/>
      <c r="B1117" s="608"/>
      <c r="C1117" s="609" t="s">
        <v>537</v>
      </c>
      <c r="D1117" s="610" t="s">
        <v>538</v>
      </c>
      <c r="E1117" s="40">
        <f t="shared" si="385"/>
        <v>0</v>
      </c>
      <c r="F1117" s="594"/>
      <c r="G1117" s="594"/>
      <c r="H1117" s="594"/>
      <c r="I1117" s="594"/>
      <c r="J1117" s="597"/>
      <c r="K1117" s="594"/>
      <c r="L1117" s="594"/>
      <c r="M1117" s="597"/>
      <c r="N1117" s="23"/>
      <c r="O1117" s="23"/>
    </row>
    <row r="1118" spans="1:15" hidden="1">
      <c r="A1118" s="582"/>
      <c r="B1118" s="611"/>
      <c r="C1118" s="612" t="s">
        <v>539</v>
      </c>
      <c r="D1118" s="601" t="s">
        <v>540</v>
      </c>
      <c r="E1118" s="40">
        <f t="shared" si="385"/>
        <v>0</v>
      </c>
      <c r="F1118" s="594"/>
      <c r="G1118" s="594"/>
      <c r="H1118" s="594"/>
      <c r="I1118" s="594"/>
      <c r="J1118" s="597"/>
      <c r="K1118" s="594"/>
      <c r="L1118" s="594"/>
      <c r="M1118" s="597"/>
      <c r="N1118" s="23"/>
      <c r="O1118" s="23"/>
    </row>
    <row r="1119" spans="1:15" hidden="1">
      <c r="A1119" s="582"/>
      <c r="B1119" s="613"/>
      <c r="C1119" s="614" t="s">
        <v>541</v>
      </c>
      <c r="D1119" s="607" t="s">
        <v>542</v>
      </c>
      <c r="E1119" s="40">
        <f t="shared" si="385"/>
        <v>0</v>
      </c>
      <c r="F1119" s="594"/>
      <c r="G1119" s="594"/>
      <c r="H1119" s="594"/>
      <c r="I1119" s="594"/>
      <c r="J1119" s="597"/>
      <c r="K1119" s="594"/>
      <c r="L1119" s="594"/>
      <c r="M1119" s="597"/>
      <c r="N1119" s="23"/>
      <c r="O1119" s="23"/>
    </row>
    <row r="1120" spans="1:15" hidden="1">
      <c r="A1120" s="582"/>
      <c r="B1120" s="595"/>
      <c r="C1120" s="592" t="s">
        <v>543</v>
      </c>
      <c r="D1120" s="593" t="s">
        <v>544</v>
      </c>
      <c r="E1120" s="40">
        <f t="shared" si="385"/>
        <v>0</v>
      </c>
      <c r="F1120" s="594"/>
      <c r="G1120" s="594"/>
      <c r="H1120" s="594"/>
      <c r="I1120" s="594"/>
      <c r="J1120" s="597"/>
      <c r="K1120" s="594"/>
      <c r="L1120" s="594"/>
      <c r="M1120" s="597"/>
      <c r="N1120" s="23"/>
      <c r="O1120" s="23"/>
    </row>
    <row r="1121" spans="1:15" hidden="1">
      <c r="A1121" s="582"/>
      <c r="B1121" s="595"/>
      <c r="C1121" s="598" t="s">
        <v>545</v>
      </c>
      <c r="D1121" s="593" t="s">
        <v>546</v>
      </c>
      <c r="E1121" s="40">
        <f t="shared" si="385"/>
        <v>0</v>
      </c>
      <c r="F1121" s="594"/>
      <c r="G1121" s="594"/>
      <c r="H1121" s="594"/>
      <c r="I1121" s="594"/>
      <c r="J1121" s="597"/>
      <c r="K1121" s="594"/>
      <c r="L1121" s="594"/>
      <c r="M1121" s="597"/>
      <c r="N1121" s="23"/>
      <c r="O1121" s="23"/>
    </row>
    <row r="1122" spans="1:15" ht="21" hidden="1">
      <c r="A1122" s="582"/>
      <c r="B1122" s="595"/>
      <c r="C1122" s="596" t="s">
        <v>547</v>
      </c>
      <c r="D1122" s="593" t="s">
        <v>548</v>
      </c>
      <c r="E1122" s="40">
        <f t="shared" si="385"/>
        <v>0</v>
      </c>
      <c r="F1122" s="594"/>
      <c r="G1122" s="594"/>
      <c r="H1122" s="594"/>
      <c r="I1122" s="594"/>
      <c r="J1122" s="597"/>
      <c r="K1122" s="594"/>
      <c r="L1122" s="594"/>
      <c r="M1122" s="597"/>
      <c r="N1122" s="23"/>
      <c r="O1122" s="23"/>
    </row>
    <row r="1123" spans="1:15" ht="21" hidden="1">
      <c r="A1123" s="582"/>
      <c r="B1123" s="595"/>
      <c r="C1123" s="596" t="s">
        <v>549</v>
      </c>
      <c r="D1123" s="593" t="s">
        <v>550</v>
      </c>
      <c r="E1123" s="40">
        <f t="shared" si="385"/>
        <v>0</v>
      </c>
      <c r="F1123" s="594"/>
      <c r="G1123" s="594"/>
      <c r="H1123" s="594"/>
      <c r="I1123" s="594"/>
      <c r="J1123" s="597"/>
      <c r="K1123" s="594"/>
      <c r="L1123" s="594"/>
      <c r="M1123" s="597"/>
      <c r="N1123" s="23"/>
      <c r="O1123" s="23"/>
    </row>
    <row r="1124" spans="1:15" ht="21" hidden="1">
      <c r="A1124" s="582"/>
      <c r="B1124" s="615"/>
      <c r="C1124" s="596" t="s">
        <v>551</v>
      </c>
      <c r="D1124" s="593" t="s">
        <v>552</v>
      </c>
      <c r="E1124" s="40">
        <f t="shared" si="385"/>
        <v>0</v>
      </c>
      <c r="F1124" s="594"/>
      <c r="G1124" s="594"/>
      <c r="H1124" s="594"/>
      <c r="I1124" s="594"/>
      <c r="J1124" s="597"/>
      <c r="K1124" s="594"/>
      <c r="L1124" s="594"/>
      <c r="M1124" s="597"/>
      <c r="N1124" s="23"/>
      <c r="O1124" s="23"/>
    </row>
    <row r="1125" spans="1:15" ht="21" hidden="1">
      <c r="A1125" s="582"/>
      <c r="B1125" s="615"/>
      <c r="C1125" s="596" t="s">
        <v>553</v>
      </c>
      <c r="D1125" s="593" t="s">
        <v>554</v>
      </c>
      <c r="E1125" s="40">
        <f t="shared" si="385"/>
        <v>0</v>
      </c>
      <c r="F1125" s="594"/>
      <c r="G1125" s="594"/>
      <c r="H1125" s="594"/>
      <c r="I1125" s="594"/>
      <c r="J1125" s="597"/>
      <c r="K1125" s="594"/>
      <c r="L1125" s="594"/>
      <c r="M1125" s="597"/>
      <c r="N1125" s="23"/>
      <c r="O1125" s="23"/>
    </row>
    <row r="1126" spans="1:15" hidden="1">
      <c r="A1126" s="582"/>
      <c r="B1126" s="615"/>
      <c r="C1126" s="596" t="s">
        <v>555</v>
      </c>
      <c r="D1126" s="593" t="s">
        <v>556</v>
      </c>
      <c r="E1126" s="40">
        <f t="shared" si="385"/>
        <v>0</v>
      </c>
      <c r="F1126" s="594"/>
      <c r="G1126" s="594"/>
      <c r="H1126" s="594"/>
      <c r="I1126" s="594"/>
      <c r="J1126" s="597"/>
      <c r="K1126" s="594"/>
      <c r="L1126" s="594"/>
      <c r="M1126" s="597"/>
      <c r="N1126" s="23"/>
      <c r="O1126" s="23"/>
    </row>
    <row r="1127" spans="1:15" hidden="1">
      <c r="A1127" s="582"/>
      <c r="B1127" s="615"/>
      <c r="C1127" s="598" t="s">
        <v>561</v>
      </c>
      <c r="D1127" s="593" t="s">
        <v>562</v>
      </c>
      <c r="E1127" s="40">
        <f t="shared" si="385"/>
        <v>0</v>
      </c>
      <c r="F1127" s="594">
        <f t="shared" ref="F1127:M1127" si="400">F1128+F1130</f>
        <v>0</v>
      </c>
      <c r="G1127" s="594">
        <f t="shared" si="400"/>
        <v>0</v>
      </c>
      <c r="H1127" s="594">
        <f t="shared" si="400"/>
        <v>0</v>
      </c>
      <c r="I1127" s="594">
        <f t="shared" si="400"/>
        <v>0</v>
      </c>
      <c r="J1127" s="594">
        <f t="shared" si="400"/>
        <v>0</v>
      </c>
      <c r="K1127" s="594">
        <f t="shared" si="400"/>
        <v>0</v>
      </c>
      <c r="L1127" s="594">
        <f t="shared" si="400"/>
        <v>0</v>
      </c>
      <c r="M1127" s="594">
        <f t="shared" si="400"/>
        <v>0</v>
      </c>
      <c r="N1127" s="23"/>
      <c r="O1127" s="23"/>
    </row>
    <row r="1128" spans="1:15" hidden="1">
      <c r="A1128" s="582"/>
      <c r="B1128" s="615" t="s">
        <v>563</v>
      </c>
      <c r="C1128" s="596" t="s">
        <v>564</v>
      </c>
      <c r="D1128" s="593" t="s">
        <v>565</v>
      </c>
      <c r="E1128" s="40">
        <f t="shared" si="385"/>
        <v>0</v>
      </c>
      <c r="F1128" s="594">
        <f t="shared" ref="F1128:M1128" si="401">F1129</f>
        <v>0</v>
      </c>
      <c r="G1128" s="594">
        <f t="shared" si="401"/>
        <v>0</v>
      </c>
      <c r="H1128" s="594">
        <f t="shared" si="401"/>
        <v>0</v>
      </c>
      <c r="I1128" s="594">
        <f t="shared" si="401"/>
        <v>0</v>
      </c>
      <c r="J1128" s="594">
        <f t="shared" si="401"/>
        <v>0</v>
      </c>
      <c r="K1128" s="594">
        <f t="shared" si="401"/>
        <v>0</v>
      </c>
      <c r="L1128" s="594">
        <f t="shared" si="401"/>
        <v>0</v>
      </c>
      <c r="M1128" s="594">
        <f t="shared" si="401"/>
        <v>0</v>
      </c>
      <c r="N1128" s="23"/>
      <c r="O1128" s="23"/>
    </row>
    <row r="1129" spans="1:15" hidden="1">
      <c r="A1129" s="582"/>
      <c r="B1129" s="615"/>
      <c r="C1129" s="598" t="s">
        <v>762</v>
      </c>
      <c r="D1129" s="593" t="s">
        <v>763</v>
      </c>
      <c r="E1129" s="471">
        <f t="shared" si="385"/>
        <v>0</v>
      </c>
      <c r="F1129" s="594"/>
      <c r="G1129" s="594"/>
      <c r="H1129" s="594"/>
      <c r="I1129" s="594"/>
      <c r="J1129" s="597"/>
      <c r="K1129" s="594"/>
      <c r="L1129" s="594"/>
      <c r="M1129" s="597"/>
      <c r="N1129" s="23"/>
      <c r="O1129" s="23"/>
    </row>
    <row r="1130" spans="1:15" hidden="1">
      <c r="A1130" s="582"/>
      <c r="B1130" s="616" t="s">
        <v>570</v>
      </c>
      <c r="C1130" s="617"/>
      <c r="D1130" s="618" t="s">
        <v>571</v>
      </c>
      <c r="E1130" s="40">
        <f t="shared" si="385"/>
        <v>0</v>
      </c>
      <c r="F1130" s="594">
        <f t="shared" ref="F1130:M1130" si="402">F1131+F1132</f>
        <v>0</v>
      </c>
      <c r="G1130" s="594">
        <f t="shared" si="402"/>
        <v>0</v>
      </c>
      <c r="H1130" s="594">
        <f t="shared" si="402"/>
        <v>0</v>
      </c>
      <c r="I1130" s="594">
        <f t="shared" si="402"/>
        <v>0</v>
      </c>
      <c r="J1130" s="594">
        <f t="shared" si="402"/>
        <v>0</v>
      </c>
      <c r="K1130" s="594">
        <f t="shared" si="402"/>
        <v>0</v>
      </c>
      <c r="L1130" s="594">
        <f t="shared" si="402"/>
        <v>0</v>
      </c>
      <c r="M1130" s="594">
        <f t="shared" si="402"/>
        <v>0</v>
      </c>
      <c r="N1130" s="23"/>
      <c r="O1130" s="23"/>
    </row>
    <row r="1131" spans="1:15" hidden="1">
      <c r="A1131" s="582"/>
      <c r="B1131" s="616"/>
      <c r="C1131" s="617" t="s">
        <v>572</v>
      </c>
      <c r="D1131" s="618" t="s">
        <v>573</v>
      </c>
      <c r="E1131" s="471">
        <f t="shared" si="385"/>
        <v>0</v>
      </c>
      <c r="F1131" s="594"/>
      <c r="G1131" s="594"/>
      <c r="H1131" s="594"/>
      <c r="I1131" s="594"/>
      <c r="J1131" s="597"/>
      <c r="K1131" s="594"/>
      <c r="L1131" s="594"/>
      <c r="M1131" s="597"/>
      <c r="N1131" s="23"/>
      <c r="O1131" s="23"/>
    </row>
    <row r="1132" spans="1:15" hidden="1">
      <c r="A1132" s="582"/>
      <c r="B1132" s="600"/>
      <c r="C1132" s="682" t="s">
        <v>574</v>
      </c>
      <c r="D1132" s="437" t="s">
        <v>575</v>
      </c>
      <c r="E1132" s="471">
        <f t="shared" si="385"/>
        <v>0</v>
      </c>
      <c r="F1132" s="594"/>
      <c r="G1132" s="594"/>
      <c r="H1132" s="594"/>
      <c r="I1132" s="594"/>
      <c r="J1132" s="597"/>
      <c r="K1132" s="594"/>
      <c r="L1132" s="594"/>
      <c r="M1132" s="597"/>
      <c r="N1132" s="23"/>
      <c r="O1132" s="23"/>
    </row>
    <row r="1133" spans="1:15" ht="11.25" hidden="1" customHeight="1">
      <c r="A1133" s="582"/>
      <c r="B1133" s="620" t="s">
        <v>576</v>
      </c>
      <c r="C1133" s="595"/>
      <c r="D1133" s="607" t="s">
        <v>577</v>
      </c>
      <c r="E1133" s="40">
        <f t="shared" si="385"/>
        <v>0</v>
      </c>
      <c r="F1133" s="594">
        <f t="shared" ref="F1133:M1133" si="403">F1134</f>
        <v>0</v>
      </c>
      <c r="G1133" s="594">
        <f t="shared" si="403"/>
        <v>0</v>
      </c>
      <c r="H1133" s="594">
        <f t="shared" si="403"/>
        <v>0</v>
      </c>
      <c r="I1133" s="594">
        <f t="shared" si="403"/>
        <v>0</v>
      </c>
      <c r="J1133" s="594">
        <f t="shared" si="403"/>
        <v>0</v>
      </c>
      <c r="K1133" s="594">
        <f t="shared" si="403"/>
        <v>0</v>
      </c>
      <c r="L1133" s="594">
        <f t="shared" si="403"/>
        <v>0</v>
      </c>
      <c r="M1133" s="594">
        <f t="shared" si="403"/>
        <v>0</v>
      </c>
      <c r="N1133" s="23"/>
      <c r="O1133" s="23"/>
    </row>
    <row r="1134" spans="1:15" hidden="1">
      <c r="A1134" s="582"/>
      <c r="B1134" s="621" t="s">
        <v>578</v>
      </c>
      <c r="C1134" s="592"/>
      <c r="D1134" s="593" t="s">
        <v>579</v>
      </c>
      <c r="E1134" s="40">
        <f t="shared" si="385"/>
        <v>0</v>
      </c>
      <c r="F1134" s="594">
        <f t="shared" ref="F1134:M1134" si="404">F1135+F1136+F1137+F1138</f>
        <v>0</v>
      </c>
      <c r="G1134" s="594">
        <f t="shared" si="404"/>
        <v>0</v>
      </c>
      <c r="H1134" s="594">
        <f t="shared" si="404"/>
        <v>0</v>
      </c>
      <c r="I1134" s="594">
        <f t="shared" si="404"/>
        <v>0</v>
      </c>
      <c r="J1134" s="594">
        <f t="shared" si="404"/>
        <v>0</v>
      </c>
      <c r="K1134" s="594">
        <f t="shared" si="404"/>
        <v>0</v>
      </c>
      <c r="L1134" s="594">
        <f t="shared" si="404"/>
        <v>0</v>
      </c>
      <c r="M1134" s="594">
        <f t="shared" si="404"/>
        <v>0</v>
      </c>
      <c r="N1134" s="23"/>
      <c r="O1134" s="23"/>
    </row>
    <row r="1135" spans="1:15" hidden="1">
      <c r="A1135" s="582"/>
      <c r="B1135" s="622"/>
      <c r="C1135" s="592" t="s">
        <v>580</v>
      </c>
      <c r="D1135" s="593" t="s">
        <v>581</v>
      </c>
      <c r="E1135" s="40">
        <f t="shared" ref="E1135:E1198" si="405">G1135+H1135+I1135+J1135</f>
        <v>0</v>
      </c>
      <c r="F1135" s="594"/>
      <c r="G1135" s="594"/>
      <c r="H1135" s="594"/>
      <c r="I1135" s="594"/>
      <c r="J1135" s="597"/>
      <c r="K1135" s="594"/>
      <c r="L1135" s="594"/>
      <c r="M1135" s="597"/>
      <c r="N1135" s="23"/>
      <c r="O1135" s="23"/>
    </row>
    <row r="1136" spans="1:15" hidden="1">
      <c r="A1136" s="582"/>
      <c r="B1136" s="605"/>
      <c r="C1136" s="623" t="s">
        <v>582</v>
      </c>
      <c r="D1136" s="607" t="s">
        <v>583</v>
      </c>
      <c r="E1136" s="40">
        <f t="shared" si="405"/>
        <v>0</v>
      </c>
      <c r="F1136" s="594"/>
      <c r="G1136" s="594"/>
      <c r="H1136" s="594"/>
      <c r="I1136" s="594"/>
      <c r="J1136" s="597"/>
      <c r="K1136" s="594"/>
      <c r="L1136" s="594"/>
      <c r="M1136" s="597"/>
      <c r="N1136" s="23"/>
      <c r="O1136" s="23"/>
    </row>
    <row r="1137" spans="1:15" hidden="1">
      <c r="A1137" s="582"/>
      <c r="B1137" s="624"/>
      <c r="C1137" s="598" t="s">
        <v>584</v>
      </c>
      <c r="D1137" s="607" t="s">
        <v>585</v>
      </c>
      <c r="E1137" s="40">
        <f t="shared" si="405"/>
        <v>0</v>
      </c>
      <c r="F1137" s="594"/>
      <c r="G1137" s="594"/>
      <c r="H1137" s="594"/>
      <c r="I1137" s="594"/>
      <c r="J1137" s="597"/>
      <c r="K1137" s="594"/>
      <c r="L1137" s="594"/>
      <c r="M1137" s="597"/>
      <c r="N1137" s="23"/>
      <c r="O1137" s="23"/>
    </row>
    <row r="1138" spans="1:15" hidden="1">
      <c r="A1138" s="582"/>
      <c r="B1138" s="595"/>
      <c r="C1138" s="625" t="s">
        <v>586</v>
      </c>
      <c r="D1138" s="593" t="s">
        <v>587</v>
      </c>
      <c r="E1138" s="40">
        <f t="shared" si="405"/>
        <v>0</v>
      </c>
      <c r="F1138" s="594"/>
      <c r="G1138" s="594"/>
      <c r="H1138" s="594"/>
      <c r="I1138" s="594"/>
      <c r="J1138" s="597"/>
      <c r="K1138" s="594"/>
      <c r="L1138" s="594"/>
      <c r="M1138" s="597"/>
      <c r="N1138" s="23"/>
      <c r="O1138" s="23"/>
    </row>
    <row r="1139" spans="1:15" hidden="1">
      <c r="A1139" s="582"/>
      <c r="B1139" s="591"/>
      <c r="C1139" s="625"/>
      <c r="D1139" s="593"/>
      <c r="E1139" s="40">
        <f t="shared" si="405"/>
        <v>0</v>
      </c>
      <c r="F1139" s="594"/>
      <c r="G1139" s="594"/>
      <c r="H1139" s="594"/>
      <c r="I1139" s="594"/>
      <c r="J1139" s="597"/>
      <c r="K1139" s="594"/>
      <c r="L1139" s="594"/>
      <c r="M1139" s="597"/>
      <c r="N1139" s="23"/>
      <c r="O1139" s="23"/>
    </row>
    <row r="1140" spans="1:15" ht="12" hidden="1" customHeight="1">
      <c r="A1140" s="582"/>
      <c r="B1140" s="626" t="s">
        <v>776</v>
      </c>
      <c r="C1140" s="625"/>
      <c r="D1140" s="593" t="s">
        <v>589</v>
      </c>
      <c r="E1140" s="40">
        <f t="shared" si="405"/>
        <v>0</v>
      </c>
      <c r="F1140" s="594">
        <f t="shared" ref="F1140:M1140" si="406">F1141+F1142+F1143+F1144+F1145+F1146+F1147+F1148+F1149</f>
        <v>0</v>
      </c>
      <c r="G1140" s="594">
        <f t="shared" si="406"/>
        <v>0</v>
      </c>
      <c r="H1140" s="594">
        <f t="shared" si="406"/>
        <v>0</v>
      </c>
      <c r="I1140" s="594">
        <f t="shared" si="406"/>
        <v>0</v>
      </c>
      <c r="J1140" s="594">
        <f t="shared" si="406"/>
        <v>0</v>
      </c>
      <c r="K1140" s="594">
        <f t="shared" si="406"/>
        <v>0</v>
      </c>
      <c r="L1140" s="594">
        <f t="shared" si="406"/>
        <v>0</v>
      </c>
      <c r="M1140" s="594">
        <f t="shared" si="406"/>
        <v>0</v>
      </c>
      <c r="N1140" s="23"/>
      <c r="O1140" s="23"/>
    </row>
    <row r="1141" spans="1:15" hidden="1">
      <c r="A1141" s="582"/>
      <c r="B1141" s="591" t="s">
        <v>590</v>
      </c>
      <c r="C1141" s="625"/>
      <c r="D1141" s="593" t="s">
        <v>591</v>
      </c>
      <c r="E1141" s="40">
        <f t="shared" si="405"/>
        <v>0</v>
      </c>
      <c r="F1141" s="594"/>
      <c r="G1141" s="594"/>
      <c r="H1141" s="594"/>
      <c r="I1141" s="594"/>
      <c r="J1141" s="597"/>
      <c r="K1141" s="594"/>
      <c r="L1141" s="594"/>
      <c r="M1141" s="597"/>
      <c r="N1141" s="23"/>
      <c r="O1141" s="23"/>
    </row>
    <row r="1142" spans="1:15" hidden="1">
      <c r="A1142" s="582"/>
      <c r="B1142" s="591" t="s">
        <v>592</v>
      </c>
      <c r="C1142" s="625"/>
      <c r="D1142" s="627" t="s">
        <v>593</v>
      </c>
      <c r="E1142" s="40">
        <f t="shared" si="405"/>
        <v>0</v>
      </c>
      <c r="F1142" s="594"/>
      <c r="G1142" s="594"/>
      <c r="H1142" s="594"/>
      <c r="I1142" s="594"/>
      <c r="J1142" s="597"/>
      <c r="K1142" s="594"/>
      <c r="L1142" s="594"/>
      <c r="M1142" s="597"/>
      <c r="N1142" s="23"/>
      <c r="O1142" s="23"/>
    </row>
    <row r="1143" spans="1:15" hidden="1">
      <c r="A1143" s="582"/>
      <c r="B1143" s="628" t="s">
        <v>594</v>
      </c>
      <c r="C1143" s="629"/>
      <c r="D1143" s="601" t="s">
        <v>595</v>
      </c>
      <c r="E1143" s="40">
        <f t="shared" si="405"/>
        <v>0</v>
      </c>
      <c r="F1143" s="594"/>
      <c r="G1143" s="594"/>
      <c r="H1143" s="594"/>
      <c r="I1143" s="594"/>
      <c r="J1143" s="597"/>
      <c r="K1143" s="594"/>
      <c r="L1143" s="594"/>
      <c r="M1143" s="597"/>
      <c r="N1143" s="23"/>
      <c r="O1143" s="23"/>
    </row>
    <row r="1144" spans="1:15" hidden="1">
      <c r="A1144" s="582"/>
      <c r="B1144" s="595" t="s">
        <v>596</v>
      </c>
      <c r="C1144" s="630"/>
      <c r="D1144" s="607" t="s">
        <v>597</v>
      </c>
      <c r="E1144" s="40">
        <f t="shared" si="405"/>
        <v>0</v>
      </c>
      <c r="F1144" s="594"/>
      <c r="G1144" s="594"/>
      <c r="H1144" s="594"/>
      <c r="I1144" s="594"/>
      <c r="J1144" s="597"/>
      <c r="K1144" s="594"/>
      <c r="L1144" s="594"/>
      <c r="M1144" s="597"/>
      <c r="N1144" s="23"/>
      <c r="O1144" s="23"/>
    </row>
    <row r="1145" spans="1:15" hidden="1">
      <c r="A1145" s="582"/>
      <c r="B1145" s="631" t="s">
        <v>598</v>
      </c>
      <c r="C1145" s="630"/>
      <c r="D1145" s="607" t="s">
        <v>599</v>
      </c>
      <c r="E1145" s="40">
        <f t="shared" si="405"/>
        <v>0</v>
      </c>
      <c r="F1145" s="594"/>
      <c r="G1145" s="594"/>
      <c r="H1145" s="594"/>
      <c r="I1145" s="594"/>
      <c r="J1145" s="597"/>
      <c r="K1145" s="594"/>
      <c r="L1145" s="594"/>
      <c r="M1145" s="597"/>
      <c r="N1145" s="23"/>
      <c r="O1145" s="23"/>
    </row>
    <row r="1146" spans="1:15" hidden="1">
      <c r="A1146" s="582"/>
      <c r="B1146" s="632" t="s">
        <v>600</v>
      </c>
      <c r="C1146" s="633"/>
      <c r="D1146" s="607" t="s">
        <v>601</v>
      </c>
      <c r="E1146" s="40">
        <f t="shared" si="405"/>
        <v>0</v>
      </c>
      <c r="F1146" s="594"/>
      <c r="G1146" s="594"/>
      <c r="H1146" s="594"/>
      <c r="I1146" s="594"/>
      <c r="J1146" s="597"/>
      <c r="K1146" s="594"/>
      <c r="L1146" s="594"/>
      <c r="M1146" s="597"/>
      <c r="N1146" s="23"/>
      <c r="O1146" s="23"/>
    </row>
    <row r="1147" spans="1:15" hidden="1">
      <c r="A1147" s="582"/>
      <c r="B1147" s="632" t="s">
        <v>604</v>
      </c>
      <c r="C1147" s="633"/>
      <c r="D1147" s="607" t="s">
        <v>605</v>
      </c>
      <c r="E1147" s="40">
        <f t="shared" si="405"/>
        <v>0</v>
      </c>
      <c r="F1147" s="594"/>
      <c r="G1147" s="594"/>
      <c r="H1147" s="594"/>
      <c r="I1147" s="594"/>
      <c r="J1147" s="597"/>
      <c r="K1147" s="594"/>
      <c r="L1147" s="594"/>
      <c r="M1147" s="597"/>
      <c r="N1147" s="23"/>
      <c r="O1147" s="23"/>
    </row>
    <row r="1148" spans="1:15" hidden="1">
      <c r="A1148" s="582"/>
      <c r="B1148" s="631" t="s">
        <v>606</v>
      </c>
      <c r="C1148" s="630"/>
      <c r="D1148" s="607" t="s">
        <v>607</v>
      </c>
      <c r="E1148" s="40">
        <f t="shared" si="405"/>
        <v>0</v>
      </c>
      <c r="F1148" s="594"/>
      <c r="G1148" s="594"/>
      <c r="H1148" s="594"/>
      <c r="I1148" s="594"/>
      <c r="J1148" s="597"/>
      <c r="K1148" s="594"/>
      <c r="L1148" s="594"/>
      <c r="M1148" s="597"/>
      <c r="N1148" s="23"/>
      <c r="O1148" s="23"/>
    </row>
    <row r="1149" spans="1:15" hidden="1">
      <c r="A1149" s="582"/>
      <c r="B1149" s="631" t="s">
        <v>608</v>
      </c>
      <c r="C1149" s="630"/>
      <c r="D1149" s="607" t="s">
        <v>609</v>
      </c>
      <c r="E1149" s="40">
        <f t="shared" si="405"/>
        <v>0</v>
      </c>
      <c r="F1149" s="594"/>
      <c r="G1149" s="594"/>
      <c r="H1149" s="594"/>
      <c r="I1149" s="594"/>
      <c r="J1149" s="597"/>
      <c r="K1149" s="594"/>
      <c r="L1149" s="594"/>
      <c r="M1149" s="597"/>
      <c r="N1149" s="23"/>
      <c r="O1149" s="23"/>
    </row>
    <row r="1150" spans="1:15" hidden="1">
      <c r="A1150" s="582"/>
      <c r="B1150" s="631" t="s">
        <v>612</v>
      </c>
      <c r="C1150" s="634"/>
      <c r="D1150" s="607" t="s">
        <v>613</v>
      </c>
      <c r="E1150" s="40">
        <f t="shared" si="405"/>
        <v>0</v>
      </c>
      <c r="F1150" s="594">
        <f t="shared" ref="F1150:M1150" si="407">F1151+F1155</f>
        <v>0</v>
      </c>
      <c r="G1150" s="594">
        <f t="shared" si="407"/>
        <v>0</v>
      </c>
      <c r="H1150" s="594">
        <f t="shared" si="407"/>
        <v>0</v>
      </c>
      <c r="I1150" s="594">
        <f t="shared" si="407"/>
        <v>0</v>
      </c>
      <c r="J1150" s="594">
        <f t="shared" si="407"/>
        <v>0</v>
      </c>
      <c r="K1150" s="594">
        <f t="shared" si="407"/>
        <v>0</v>
      </c>
      <c r="L1150" s="594">
        <f t="shared" si="407"/>
        <v>0</v>
      </c>
      <c r="M1150" s="594">
        <f t="shared" si="407"/>
        <v>0</v>
      </c>
      <c r="N1150" s="23"/>
      <c r="O1150" s="23"/>
    </row>
    <row r="1151" spans="1:15" hidden="1">
      <c r="A1151" s="582"/>
      <c r="B1151" s="615" t="s">
        <v>777</v>
      </c>
      <c r="C1151" s="634"/>
      <c r="D1151" s="607" t="s">
        <v>615</v>
      </c>
      <c r="E1151" s="40">
        <f t="shared" si="405"/>
        <v>0</v>
      </c>
      <c r="F1151" s="594">
        <f t="shared" ref="F1151:M1151" si="408">F1152+F1153</f>
        <v>0</v>
      </c>
      <c r="G1151" s="594">
        <f t="shared" si="408"/>
        <v>0</v>
      </c>
      <c r="H1151" s="594">
        <f t="shared" si="408"/>
        <v>0</v>
      </c>
      <c r="I1151" s="594">
        <f t="shared" si="408"/>
        <v>0</v>
      </c>
      <c r="J1151" s="594">
        <f t="shared" si="408"/>
        <v>0</v>
      </c>
      <c r="K1151" s="594">
        <f t="shared" si="408"/>
        <v>0</v>
      </c>
      <c r="L1151" s="594">
        <f t="shared" si="408"/>
        <v>0</v>
      </c>
      <c r="M1151" s="594">
        <f t="shared" si="408"/>
        <v>0</v>
      </c>
      <c r="N1151" s="23"/>
      <c r="O1151" s="23"/>
    </row>
    <row r="1152" spans="1:15" ht="21.4" hidden="1">
      <c r="A1152" s="582"/>
      <c r="B1152" s="621"/>
      <c r="C1152" s="473" t="s">
        <v>616</v>
      </c>
      <c r="D1152" s="427" t="s">
        <v>617</v>
      </c>
      <c r="E1152" s="40">
        <f t="shared" si="405"/>
        <v>0</v>
      </c>
      <c r="F1152" s="594"/>
      <c r="G1152" s="594"/>
      <c r="H1152" s="594"/>
      <c r="I1152" s="594"/>
      <c r="J1152" s="597"/>
      <c r="K1152" s="594"/>
      <c r="L1152" s="594"/>
      <c r="M1152" s="597"/>
      <c r="N1152" s="23"/>
      <c r="O1152" s="23"/>
    </row>
    <row r="1153" spans="1:15" hidden="1">
      <c r="A1153" s="582"/>
      <c r="B1153" s="683" t="s">
        <v>618</v>
      </c>
      <c r="C1153" s="684"/>
      <c r="D1153" s="427" t="s">
        <v>619</v>
      </c>
      <c r="E1153" s="40">
        <f t="shared" si="405"/>
        <v>0</v>
      </c>
      <c r="F1153" s="594"/>
      <c r="G1153" s="594"/>
      <c r="H1153" s="594"/>
      <c r="I1153" s="594"/>
      <c r="J1153" s="597"/>
      <c r="K1153" s="594"/>
      <c r="L1153" s="594"/>
      <c r="M1153" s="597"/>
      <c r="N1153" s="23"/>
      <c r="O1153" s="23"/>
    </row>
    <row r="1154" spans="1:15" hidden="1">
      <c r="A1154" s="582"/>
      <c r="B1154" s="638"/>
      <c r="C1154" s="619"/>
      <c r="D1154" s="601"/>
      <c r="E1154" s="40">
        <f t="shared" si="405"/>
        <v>0</v>
      </c>
      <c r="F1154" s="594"/>
      <c r="G1154" s="594"/>
      <c r="H1154" s="594"/>
      <c r="I1154" s="594"/>
      <c r="J1154" s="597"/>
      <c r="K1154" s="594"/>
      <c r="L1154" s="594"/>
      <c r="M1154" s="597"/>
      <c r="N1154" s="23"/>
      <c r="O1154" s="23"/>
    </row>
    <row r="1155" spans="1:15" ht="3.75" hidden="1" customHeight="1">
      <c r="A1155" s="582"/>
      <c r="B1155" s="639" t="s">
        <v>778</v>
      </c>
      <c r="C1155" s="640"/>
      <c r="D1155" s="607" t="s">
        <v>621</v>
      </c>
      <c r="E1155" s="40">
        <f t="shared" si="405"/>
        <v>0</v>
      </c>
      <c r="F1155" s="594">
        <f t="shared" ref="F1155:M1155" si="409">F1156+F1157</f>
        <v>0</v>
      </c>
      <c r="G1155" s="594">
        <f t="shared" si="409"/>
        <v>0</v>
      </c>
      <c r="H1155" s="594">
        <f t="shared" si="409"/>
        <v>0</v>
      </c>
      <c r="I1155" s="594">
        <f t="shared" si="409"/>
        <v>0</v>
      </c>
      <c r="J1155" s="594">
        <f t="shared" si="409"/>
        <v>0</v>
      </c>
      <c r="K1155" s="594">
        <f t="shared" si="409"/>
        <v>0</v>
      </c>
      <c r="L1155" s="594">
        <f t="shared" si="409"/>
        <v>0</v>
      </c>
      <c r="M1155" s="594">
        <f t="shared" si="409"/>
        <v>0</v>
      </c>
      <c r="N1155" s="23"/>
      <c r="O1155" s="23"/>
    </row>
    <row r="1156" spans="1:15" hidden="1">
      <c r="A1156" s="582"/>
      <c r="B1156" s="431" t="s">
        <v>622</v>
      </c>
      <c r="C1156" s="432"/>
      <c r="D1156" s="427" t="s">
        <v>623</v>
      </c>
      <c r="E1156" s="40">
        <f t="shared" si="405"/>
        <v>0</v>
      </c>
      <c r="F1156" s="594"/>
      <c r="G1156" s="594"/>
      <c r="H1156" s="594"/>
      <c r="I1156" s="594"/>
      <c r="J1156" s="597"/>
      <c r="K1156" s="594"/>
      <c r="L1156" s="594"/>
      <c r="M1156" s="597"/>
      <c r="N1156" s="23"/>
      <c r="O1156" s="23"/>
    </row>
    <row r="1157" spans="1:15" hidden="1">
      <c r="A1157" s="582"/>
      <c r="B1157" s="429" t="s">
        <v>624</v>
      </c>
      <c r="C1157" s="433"/>
      <c r="D1157" s="427" t="s">
        <v>625</v>
      </c>
      <c r="E1157" s="40">
        <f t="shared" si="405"/>
        <v>0</v>
      </c>
      <c r="F1157" s="594"/>
      <c r="G1157" s="594"/>
      <c r="H1157" s="594"/>
      <c r="I1157" s="594"/>
      <c r="J1157" s="597"/>
      <c r="K1157" s="594"/>
      <c r="L1157" s="594"/>
      <c r="M1157" s="597"/>
      <c r="N1157" s="23"/>
      <c r="O1157" s="23"/>
    </row>
    <row r="1158" spans="1:15" hidden="1">
      <c r="A1158" s="582"/>
      <c r="B1158" s="602" t="s">
        <v>779</v>
      </c>
      <c r="C1158" s="623"/>
      <c r="D1158" s="593" t="s">
        <v>746</v>
      </c>
      <c r="E1158" s="40">
        <f t="shared" si="405"/>
        <v>0</v>
      </c>
      <c r="F1158" s="594">
        <f t="shared" ref="F1158:M1158" si="410">F1159</f>
        <v>0</v>
      </c>
      <c r="G1158" s="594">
        <f t="shared" si="410"/>
        <v>0</v>
      </c>
      <c r="H1158" s="594">
        <f t="shared" si="410"/>
        <v>0</v>
      </c>
      <c r="I1158" s="594">
        <f t="shared" si="410"/>
        <v>0</v>
      </c>
      <c r="J1158" s="594">
        <f t="shared" si="410"/>
        <v>0</v>
      </c>
      <c r="K1158" s="594">
        <f t="shared" si="410"/>
        <v>0</v>
      </c>
      <c r="L1158" s="594">
        <f t="shared" si="410"/>
        <v>0</v>
      </c>
      <c r="M1158" s="594">
        <f t="shared" si="410"/>
        <v>0</v>
      </c>
      <c r="N1158" s="23"/>
      <c r="O1158" s="23"/>
    </row>
    <row r="1159" spans="1:15" ht="0.75" hidden="1" customHeight="1">
      <c r="A1159" s="582"/>
      <c r="B1159" s="645" t="s">
        <v>628</v>
      </c>
      <c r="C1159" s="646"/>
      <c r="D1159" s="588" t="s">
        <v>629</v>
      </c>
      <c r="E1159" s="40">
        <f t="shared" si="405"/>
        <v>0</v>
      </c>
      <c r="F1159" s="44"/>
      <c r="G1159" s="44"/>
      <c r="H1159" s="44"/>
      <c r="I1159" s="44"/>
      <c r="J1159" s="48"/>
      <c r="K1159" s="44"/>
      <c r="L1159" s="44"/>
      <c r="M1159" s="48"/>
      <c r="N1159" s="23"/>
      <c r="O1159" s="23"/>
    </row>
    <row r="1160" spans="1:15" hidden="1">
      <c r="A1160" s="1278" t="s">
        <v>630</v>
      </c>
      <c r="B1160" s="1279"/>
      <c r="C1160" s="1280"/>
      <c r="D1160" s="358"/>
      <c r="E1160" s="22">
        <f t="shared" si="405"/>
        <v>0</v>
      </c>
      <c r="F1160" s="360"/>
      <c r="G1160" s="360"/>
      <c r="H1160" s="360"/>
      <c r="I1160" s="360"/>
      <c r="J1160" s="685"/>
      <c r="K1160" s="360"/>
      <c r="L1160" s="360"/>
      <c r="M1160" s="685"/>
      <c r="N1160" s="23"/>
      <c r="O1160" s="23"/>
    </row>
    <row r="1161" spans="1:15" hidden="1">
      <c r="A1161" s="582"/>
      <c r="B1161" s="686" t="s">
        <v>633</v>
      </c>
      <c r="C1161" s="687"/>
      <c r="D1161" s="601" t="s">
        <v>634</v>
      </c>
      <c r="E1161" s="40">
        <f t="shared" si="405"/>
        <v>0</v>
      </c>
      <c r="F1161" s="594">
        <f t="shared" ref="F1161:M1161" si="411">F1162</f>
        <v>0</v>
      </c>
      <c r="G1161" s="594">
        <f t="shared" si="411"/>
        <v>0</v>
      </c>
      <c r="H1161" s="594">
        <f t="shared" si="411"/>
        <v>0</v>
      </c>
      <c r="I1161" s="594">
        <f t="shared" si="411"/>
        <v>0</v>
      </c>
      <c r="J1161" s="594">
        <f t="shared" si="411"/>
        <v>0</v>
      </c>
      <c r="K1161" s="594">
        <f t="shared" si="411"/>
        <v>0</v>
      </c>
      <c r="L1161" s="594">
        <f t="shared" si="411"/>
        <v>0</v>
      </c>
      <c r="M1161" s="594">
        <f t="shared" si="411"/>
        <v>0</v>
      </c>
      <c r="N1161" s="23"/>
      <c r="O1161" s="23"/>
    </row>
    <row r="1162" spans="1:15" ht="12" hidden="1" customHeight="1">
      <c r="A1162" s="582"/>
      <c r="B1162" s="605" t="s">
        <v>635</v>
      </c>
      <c r="C1162" s="623"/>
      <c r="D1162" s="607" t="s">
        <v>636</v>
      </c>
      <c r="E1162" s="40">
        <f t="shared" si="405"/>
        <v>0</v>
      </c>
      <c r="F1162" s="594">
        <f t="shared" ref="F1162:M1162" si="412">F1163+F1164+F1165+F1166+F1167+F1168+F1169+F1170</f>
        <v>0</v>
      </c>
      <c r="G1162" s="594">
        <f t="shared" si="412"/>
        <v>0</v>
      </c>
      <c r="H1162" s="594">
        <f t="shared" si="412"/>
        <v>0</v>
      </c>
      <c r="I1162" s="594">
        <f t="shared" si="412"/>
        <v>0</v>
      </c>
      <c r="J1162" s="594">
        <f t="shared" si="412"/>
        <v>0</v>
      </c>
      <c r="K1162" s="594">
        <f t="shared" si="412"/>
        <v>0</v>
      </c>
      <c r="L1162" s="594">
        <f t="shared" si="412"/>
        <v>0</v>
      </c>
      <c r="M1162" s="594">
        <f t="shared" si="412"/>
        <v>0</v>
      </c>
      <c r="N1162" s="23"/>
      <c r="O1162" s="23"/>
    </row>
    <row r="1163" spans="1:15" hidden="1">
      <c r="A1163" s="582"/>
      <c r="B1163" s="688"/>
      <c r="C1163" s="689" t="s">
        <v>637</v>
      </c>
      <c r="D1163" s="601" t="s">
        <v>638</v>
      </c>
      <c r="E1163" s="40">
        <f t="shared" si="405"/>
        <v>0</v>
      </c>
      <c r="F1163" s="594"/>
      <c r="G1163" s="594"/>
      <c r="H1163" s="594"/>
      <c r="I1163" s="594"/>
      <c r="J1163" s="597"/>
      <c r="K1163" s="594"/>
      <c r="L1163" s="594"/>
      <c r="M1163" s="597"/>
      <c r="N1163" s="23"/>
      <c r="O1163" s="23"/>
    </row>
    <row r="1164" spans="1:15" ht="31.35" hidden="1">
      <c r="A1164" s="582"/>
      <c r="B1164" s="688"/>
      <c r="C1164" s="690" t="s">
        <v>639</v>
      </c>
      <c r="D1164" s="691" t="s">
        <v>640</v>
      </c>
      <c r="E1164" s="40">
        <f t="shared" si="405"/>
        <v>0</v>
      </c>
      <c r="F1164" s="594"/>
      <c r="G1164" s="594"/>
      <c r="H1164" s="594"/>
      <c r="I1164" s="594"/>
      <c r="J1164" s="597"/>
      <c r="K1164" s="594"/>
      <c r="L1164" s="594"/>
      <c r="M1164" s="597"/>
      <c r="N1164" s="23"/>
      <c r="O1164" s="23"/>
    </row>
    <row r="1165" spans="1:15" ht="21" hidden="1">
      <c r="A1165" s="582"/>
      <c r="B1165" s="688"/>
      <c r="C1165" s="690" t="s">
        <v>641</v>
      </c>
      <c r="D1165" s="691" t="s">
        <v>642</v>
      </c>
      <c r="E1165" s="40">
        <f t="shared" si="405"/>
        <v>0</v>
      </c>
      <c r="F1165" s="594"/>
      <c r="G1165" s="594"/>
      <c r="H1165" s="594"/>
      <c r="I1165" s="594"/>
      <c r="J1165" s="597"/>
      <c r="K1165" s="594"/>
      <c r="L1165" s="594"/>
      <c r="M1165" s="597"/>
      <c r="N1165" s="23"/>
      <c r="O1165" s="23"/>
    </row>
    <row r="1166" spans="1:15" ht="20.65" hidden="1">
      <c r="A1166" s="582"/>
      <c r="B1166" s="688"/>
      <c r="C1166" s="689" t="s">
        <v>643</v>
      </c>
      <c r="D1166" s="601" t="s">
        <v>644</v>
      </c>
      <c r="E1166" s="40">
        <f t="shared" si="405"/>
        <v>0</v>
      </c>
      <c r="F1166" s="594"/>
      <c r="G1166" s="594"/>
      <c r="H1166" s="594"/>
      <c r="I1166" s="594"/>
      <c r="J1166" s="597"/>
      <c r="K1166" s="594"/>
      <c r="L1166" s="594"/>
      <c r="M1166" s="597"/>
      <c r="N1166" s="23"/>
      <c r="O1166" s="23"/>
    </row>
    <row r="1167" spans="1:15" ht="31.35" hidden="1">
      <c r="A1167" s="582"/>
      <c r="B1167" s="622"/>
      <c r="C1167" s="692" t="s">
        <v>645</v>
      </c>
      <c r="D1167" s="627" t="s">
        <v>646</v>
      </c>
      <c r="E1167" s="40">
        <f t="shared" si="405"/>
        <v>0</v>
      </c>
      <c r="F1167" s="594"/>
      <c r="G1167" s="594"/>
      <c r="H1167" s="594"/>
      <c r="I1167" s="594"/>
      <c r="J1167" s="597"/>
      <c r="K1167" s="594"/>
      <c r="L1167" s="594"/>
      <c r="M1167" s="597"/>
      <c r="N1167" s="23"/>
      <c r="O1167" s="23"/>
    </row>
    <row r="1168" spans="1:15" ht="20.65" hidden="1">
      <c r="A1168" s="582"/>
      <c r="B1168" s="655"/>
      <c r="C1168" s="656" t="s">
        <v>647</v>
      </c>
      <c r="D1168" s="693" t="s">
        <v>648</v>
      </c>
      <c r="E1168" s="40">
        <f t="shared" si="405"/>
        <v>0</v>
      </c>
      <c r="F1168" s="594"/>
      <c r="G1168" s="594"/>
      <c r="H1168" s="594"/>
      <c r="I1168" s="594"/>
      <c r="J1168" s="597"/>
      <c r="K1168" s="594"/>
      <c r="L1168" s="594"/>
      <c r="M1168" s="597"/>
      <c r="N1168" s="23"/>
      <c r="O1168" s="23"/>
    </row>
    <row r="1169" spans="1:15" ht="20.65" hidden="1">
      <c r="A1169" s="582"/>
      <c r="B1169" s="694"/>
      <c r="C1169" s="656" t="s">
        <v>649</v>
      </c>
      <c r="D1169" s="693" t="s">
        <v>650</v>
      </c>
      <c r="E1169" s="40">
        <f t="shared" si="405"/>
        <v>0</v>
      </c>
      <c r="F1169" s="594"/>
      <c r="G1169" s="594"/>
      <c r="H1169" s="594"/>
      <c r="I1169" s="594"/>
      <c r="J1169" s="597"/>
      <c r="K1169" s="594"/>
      <c r="L1169" s="594"/>
      <c r="M1169" s="597"/>
      <c r="N1169" s="23"/>
      <c r="O1169" s="23"/>
    </row>
    <row r="1170" spans="1:15" hidden="1">
      <c r="A1170" s="582"/>
      <c r="B1170" s="695"/>
      <c r="C1170" s="599" t="s">
        <v>651</v>
      </c>
      <c r="D1170" s="607" t="s">
        <v>652</v>
      </c>
      <c r="E1170" s="40">
        <f t="shared" si="405"/>
        <v>0</v>
      </c>
      <c r="F1170" s="594"/>
      <c r="G1170" s="594"/>
      <c r="H1170" s="594"/>
      <c r="I1170" s="594"/>
      <c r="J1170" s="597"/>
      <c r="K1170" s="594"/>
      <c r="L1170" s="594"/>
      <c r="M1170" s="597"/>
      <c r="N1170" s="23"/>
      <c r="O1170" s="23"/>
    </row>
    <row r="1171" spans="1:15" hidden="1">
      <c r="A1171" s="582"/>
      <c r="B1171" s="696"/>
      <c r="C1171" s="697"/>
      <c r="D1171" s="601"/>
      <c r="E1171" s="40">
        <f t="shared" si="405"/>
        <v>0</v>
      </c>
      <c r="F1171" s="594"/>
      <c r="G1171" s="594"/>
      <c r="H1171" s="594"/>
      <c r="I1171" s="594"/>
      <c r="J1171" s="597"/>
      <c r="K1171" s="594"/>
      <c r="L1171" s="594"/>
      <c r="M1171" s="597"/>
      <c r="N1171" s="23"/>
      <c r="O1171" s="23"/>
    </row>
    <row r="1172" spans="1:15" hidden="1">
      <c r="A1172" s="582"/>
      <c r="B1172" s="602" t="s">
        <v>657</v>
      </c>
      <c r="C1172" s="698"/>
      <c r="D1172" s="607" t="s">
        <v>658</v>
      </c>
      <c r="E1172" s="40">
        <f t="shared" si="405"/>
        <v>0</v>
      </c>
      <c r="F1172" s="594">
        <f t="shared" ref="F1172:M1172" si="413">F1173</f>
        <v>0</v>
      </c>
      <c r="G1172" s="594">
        <f t="shared" si="413"/>
        <v>0</v>
      </c>
      <c r="H1172" s="594">
        <f t="shared" si="413"/>
        <v>0</v>
      </c>
      <c r="I1172" s="594">
        <f t="shared" si="413"/>
        <v>0</v>
      </c>
      <c r="J1172" s="594">
        <f t="shared" si="413"/>
        <v>0</v>
      </c>
      <c r="K1172" s="594">
        <f t="shared" si="413"/>
        <v>0</v>
      </c>
      <c r="L1172" s="594">
        <f t="shared" si="413"/>
        <v>0</v>
      </c>
      <c r="M1172" s="594">
        <f t="shared" si="413"/>
        <v>0</v>
      </c>
      <c r="N1172" s="23"/>
      <c r="O1172" s="23"/>
    </row>
    <row r="1173" spans="1:15" hidden="1">
      <c r="A1173" s="582"/>
      <c r="B1173" s="699" t="s">
        <v>659</v>
      </c>
      <c r="C1173" s="623"/>
      <c r="D1173" s="593" t="s">
        <v>565</v>
      </c>
      <c r="E1173" s="40">
        <f t="shared" si="405"/>
        <v>0</v>
      </c>
      <c r="F1173" s="594">
        <f t="shared" ref="F1173:M1173" si="414">F1177+F1178+F1179+F1180+F1181+F1182+F1183</f>
        <v>0</v>
      </c>
      <c r="G1173" s="594">
        <f t="shared" si="414"/>
        <v>0</v>
      </c>
      <c r="H1173" s="594">
        <f t="shared" si="414"/>
        <v>0</v>
      </c>
      <c r="I1173" s="594">
        <f t="shared" si="414"/>
        <v>0</v>
      </c>
      <c r="J1173" s="594">
        <f t="shared" si="414"/>
        <v>0</v>
      </c>
      <c r="K1173" s="594">
        <f t="shared" si="414"/>
        <v>0</v>
      </c>
      <c r="L1173" s="594">
        <f t="shared" si="414"/>
        <v>0</v>
      </c>
      <c r="M1173" s="594">
        <f t="shared" si="414"/>
        <v>0</v>
      </c>
      <c r="N1173" s="23"/>
      <c r="O1173" s="23"/>
    </row>
    <row r="1174" spans="1:15" ht="0.75" hidden="1" customHeight="1">
      <c r="A1174" s="582"/>
      <c r="B1174" s="700"/>
      <c r="C1174" s="701" t="s">
        <v>660</v>
      </c>
      <c r="D1174" s="702" t="s">
        <v>661</v>
      </c>
      <c r="E1174" s="40">
        <f t="shared" si="405"/>
        <v>0</v>
      </c>
      <c r="F1174" s="594"/>
      <c r="G1174" s="594"/>
      <c r="H1174" s="594"/>
      <c r="I1174" s="594"/>
      <c r="J1174" s="597"/>
      <c r="K1174" s="594"/>
      <c r="L1174" s="594"/>
      <c r="M1174" s="597"/>
      <c r="N1174" s="23"/>
      <c r="O1174" s="23"/>
    </row>
    <row r="1175" spans="1:15" hidden="1">
      <c r="A1175" s="582"/>
      <c r="B1175" s="700"/>
      <c r="C1175" s="701" t="s">
        <v>662</v>
      </c>
      <c r="D1175" s="702" t="s">
        <v>663</v>
      </c>
      <c r="E1175" s="40">
        <f t="shared" si="405"/>
        <v>0</v>
      </c>
      <c r="F1175" s="594"/>
      <c r="G1175" s="594"/>
      <c r="H1175" s="594"/>
      <c r="I1175" s="594"/>
      <c r="J1175" s="597"/>
      <c r="K1175" s="594"/>
      <c r="L1175" s="594"/>
      <c r="M1175" s="597"/>
      <c r="N1175" s="23"/>
      <c r="O1175" s="23"/>
    </row>
    <row r="1176" spans="1:15" hidden="1">
      <c r="A1176" s="582"/>
      <c r="B1176" s="700"/>
      <c r="C1176" s="701" t="s">
        <v>664</v>
      </c>
      <c r="D1176" s="702" t="s">
        <v>665</v>
      </c>
      <c r="E1176" s="40">
        <f t="shared" si="405"/>
        <v>0</v>
      </c>
      <c r="F1176" s="594"/>
      <c r="G1176" s="594"/>
      <c r="H1176" s="594"/>
      <c r="I1176" s="594"/>
      <c r="J1176" s="597"/>
      <c r="K1176" s="594"/>
      <c r="L1176" s="594"/>
      <c r="M1176" s="597"/>
      <c r="N1176" s="23"/>
      <c r="O1176" s="23"/>
    </row>
    <row r="1177" spans="1:15" hidden="1">
      <c r="A1177" s="582"/>
      <c r="B1177" s="703"/>
      <c r="C1177" s="623" t="s">
        <v>666</v>
      </c>
      <c r="D1177" s="593" t="s">
        <v>667</v>
      </c>
      <c r="E1177" s="40">
        <f t="shared" si="405"/>
        <v>0</v>
      </c>
      <c r="F1177" s="594"/>
      <c r="G1177" s="594"/>
      <c r="H1177" s="594"/>
      <c r="I1177" s="594"/>
      <c r="J1177" s="597"/>
      <c r="K1177" s="594"/>
      <c r="L1177" s="594"/>
      <c r="M1177" s="597"/>
      <c r="N1177" s="23"/>
      <c r="O1177" s="23"/>
    </row>
    <row r="1178" spans="1:15" hidden="1">
      <c r="A1178" s="582"/>
      <c r="B1178" s="703"/>
      <c r="C1178" s="623" t="s">
        <v>668</v>
      </c>
      <c r="D1178" s="593" t="s">
        <v>669</v>
      </c>
      <c r="E1178" s="40">
        <f t="shared" si="405"/>
        <v>0</v>
      </c>
      <c r="F1178" s="594"/>
      <c r="G1178" s="594"/>
      <c r="H1178" s="594"/>
      <c r="I1178" s="594"/>
      <c r="J1178" s="597"/>
      <c r="K1178" s="594"/>
      <c r="L1178" s="594"/>
      <c r="M1178" s="597"/>
      <c r="N1178" s="23"/>
      <c r="O1178" s="23"/>
    </row>
    <row r="1179" spans="1:15" hidden="1">
      <c r="A1179" s="582"/>
      <c r="B1179" s="703"/>
      <c r="C1179" s="623" t="s">
        <v>670</v>
      </c>
      <c r="D1179" s="593" t="s">
        <v>671</v>
      </c>
      <c r="E1179" s="40">
        <f t="shared" si="405"/>
        <v>0</v>
      </c>
      <c r="F1179" s="594"/>
      <c r="G1179" s="594"/>
      <c r="H1179" s="594"/>
      <c r="I1179" s="594"/>
      <c r="J1179" s="597"/>
      <c r="K1179" s="594"/>
      <c r="L1179" s="594"/>
      <c r="M1179" s="597"/>
      <c r="N1179" s="23"/>
      <c r="O1179" s="23"/>
    </row>
    <row r="1180" spans="1:15" hidden="1">
      <c r="A1180" s="582"/>
      <c r="B1180" s="703"/>
      <c r="C1180" s="623" t="s">
        <v>672</v>
      </c>
      <c r="D1180" s="593" t="s">
        <v>673</v>
      </c>
      <c r="E1180" s="40">
        <f t="shared" si="405"/>
        <v>0</v>
      </c>
      <c r="F1180" s="594"/>
      <c r="G1180" s="594"/>
      <c r="H1180" s="594"/>
      <c r="I1180" s="594"/>
      <c r="J1180" s="597"/>
      <c r="K1180" s="594"/>
      <c r="L1180" s="594"/>
      <c r="M1180" s="597"/>
      <c r="N1180" s="23"/>
      <c r="O1180" s="23"/>
    </row>
    <row r="1181" spans="1:15" hidden="1">
      <c r="A1181" s="582"/>
      <c r="B1181" s="703"/>
      <c r="C1181" s="623" t="s">
        <v>674</v>
      </c>
      <c r="D1181" s="593" t="s">
        <v>567</v>
      </c>
      <c r="E1181" s="40">
        <f t="shared" si="405"/>
        <v>0</v>
      </c>
      <c r="F1181" s="594"/>
      <c r="G1181" s="594"/>
      <c r="H1181" s="594"/>
      <c r="I1181" s="594"/>
      <c r="J1181" s="597"/>
      <c r="K1181" s="594"/>
      <c r="L1181" s="594"/>
      <c r="M1181" s="597"/>
      <c r="N1181" s="23"/>
      <c r="O1181" s="23"/>
    </row>
    <row r="1182" spans="1:15" hidden="1">
      <c r="A1182" s="582"/>
      <c r="B1182" s="703"/>
      <c r="C1182" s="623" t="s">
        <v>675</v>
      </c>
      <c r="D1182" s="593" t="s">
        <v>676</v>
      </c>
      <c r="E1182" s="40">
        <f t="shared" si="405"/>
        <v>0</v>
      </c>
      <c r="F1182" s="594"/>
      <c r="G1182" s="594"/>
      <c r="H1182" s="594"/>
      <c r="I1182" s="594"/>
      <c r="J1182" s="597"/>
      <c r="K1182" s="594"/>
      <c r="L1182" s="594"/>
      <c r="M1182" s="597"/>
      <c r="N1182" s="23"/>
      <c r="O1182" s="23"/>
    </row>
    <row r="1183" spans="1:15" hidden="1">
      <c r="A1183" s="582"/>
      <c r="B1183" s="703"/>
      <c r="C1183" s="623" t="s">
        <v>677</v>
      </c>
      <c r="D1183" s="593" t="s">
        <v>678</v>
      </c>
      <c r="E1183" s="40">
        <f t="shared" si="405"/>
        <v>0</v>
      </c>
      <c r="F1183" s="594"/>
      <c r="G1183" s="594"/>
      <c r="H1183" s="594"/>
      <c r="I1183" s="594"/>
      <c r="J1183" s="597"/>
      <c r="K1183" s="594"/>
      <c r="L1183" s="594"/>
      <c r="M1183" s="597"/>
      <c r="N1183" s="23"/>
      <c r="O1183" s="23"/>
    </row>
    <row r="1184" spans="1:15" hidden="1">
      <c r="A1184" s="582"/>
      <c r="B1184" s="605"/>
      <c r="C1184" s="704"/>
      <c r="D1184" s="593"/>
      <c r="E1184" s="40">
        <f t="shared" si="405"/>
        <v>0</v>
      </c>
      <c r="F1184" s="594"/>
      <c r="G1184" s="594"/>
      <c r="H1184" s="594"/>
      <c r="I1184" s="594"/>
      <c r="J1184" s="597"/>
      <c r="K1184" s="594"/>
      <c r="L1184" s="594"/>
      <c r="M1184" s="597"/>
      <c r="N1184" s="23"/>
      <c r="O1184" s="23"/>
    </row>
    <row r="1185" spans="1:15" ht="12" hidden="1" customHeight="1">
      <c r="A1185" s="582"/>
      <c r="B1185" s="602" t="s">
        <v>679</v>
      </c>
      <c r="C1185" s="704"/>
      <c r="D1185" s="593" t="s">
        <v>680</v>
      </c>
      <c r="E1185" s="40">
        <f t="shared" si="405"/>
        <v>0</v>
      </c>
      <c r="F1185" s="594">
        <f t="shared" ref="F1185:M1185" si="415">F1186+F1187+F1188+F1189+F1190+F1191+F1192+F1193+F1194+F1195+F1196</f>
        <v>0</v>
      </c>
      <c r="G1185" s="594">
        <f t="shared" si="415"/>
        <v>0</v>
      </c>
      <c r="H1185" s="594">
        <f t="shared" si="415"/>
        <v>0</v>
      </c>
      <c r="I1185" s="594">
        <f t="shared" si="415"/>
        <v>0</v>
      </c>
      <c r="J1185" s="594">
        <f t="shared" si="415"/>
        <v>0</v>
      </c>
      <c r="K1185" s="594">
        <f t="shared" si="415"/>
        <v>0</v>
      </c>
      <c r="L1185" s="594">
        <f t="shared" si="415"/>
        <v>0</v>
      </c>
      <c r="M1185" s="594">
        <f t="shared" si="415"/>
        <v>0</v>
      </c>
      <c r="N1185" s="23"/>
      <c r="O1185" s="23"/>
    </row>
    <row r="1186" spans="1:15" hidden="1">
      <c r="A1186" s="582"/>
      <c r="B1186" s="605" t="s">
        <v>681</v>
      </c>
      <c r="C1186" s="704"/>
      <c r="D1186" s="593" t="s">
        <v>682</v>
      </c>
      <c r="E1186" s="40">
        <f t="shared" si="405"/>
        <v>0</v>
      </c>
      <c r="F1186" s="594"/>
      <c r="G1186" s="594"/>
      <c r="H1186" s="594"/>
      <c r="I1186" s="594"/>
      <c r="J1186" s="597"/>
      <c r="K1186" s="594"/>
      <c r="L1186" s="594"/>
      <c r="M1186" s="597"/>
      <c r="N1186" s="23"/>
      <c r="O1186" s="23"/>
    </row>
    <row r="1187" spans="1:15" hidden="1">
      <c r="A1187" s="582"/>
      <c r="B1187" s="605" t="s">
        <v>683</v>
      </c>
      <c r="C1187" s="623"/>
      <c r="D1187" s="593" t="s">
        <v>684</v>
      </c>
      <c r="E1187" s="40">
        <f t="shared" si="405"/>
        <v>0</v>
      </c>
      <c r="F1187" s="594"/>
      <c r="G1187" s="594"/>
      <c r="H1187" s="594"/>
      <c r="I1187" s="594"/>
      <c r="J1187" s="597"/>
      <c r="K1187" s="594"/>
      <c r="L1187" s="594"/>
      <c r="M1187" s="597"/>
      <c r="N1187" s="23"/>
      <c r="O1187" s="23"/>
    </row>
    <row r="1188" spans="1:15" hidden="1">
      <c r="A1188" s="582"/>
      <c r="B1188" s="605" t="s">
        <v>685</v>
      </c>
      <c r="C1188" s="704"/>
      <c r="D1188" s="593" t="s">
        <v>686</v>
      </c>
      <c r="E1188" s="40">
        <f t="shared" si="405"/>
        <v>0</v>
      </c>
      <c r="F1188" s="594"/>
      <c r="G1188" s="594"/>
      <c r="H1188" s="594"/>
      <c r="I1188" s="594"/>
      <c r="J1188" s="597"/>
      <c r="K1188" s="594"/>
      <c r="L1188" s="594"/>
      <c r="M1188" s="597"/>
      <c r="N1188" s="23"/>
      <c r="O1188" s="23"/>
    </row>
    <row r="1189" spans="1:15" hidden="1">
      <c r="A1189" s="582"/>
      <c r="B1189" s="605" t="s">
        <v>687</v>
      </c>
      <c r="C1189" s="705"/>
      <c r="D1189" s="593" t="s">
        <v>688</v>
      </c>
      <c r="E1189" s="40">
        <f t="shared" si="405"/>
        <v>0</v>
      </c>
      <c r="F1189" s="594"/>
      <c r="G1189" s="594"/>
      <c r="H1189" s="594"/>
      <c r="I1189" s="594"/>
      <c r="J1189" s="597"/>
      <c r="K1189" s="594"/>
      <c r="L1189" s="594"/>
      <c r="M1189" s="597"/>
      <c r="N1189" s="23"/>
      <c r="O1189" s="23"/>
    </row>
    <row r="1190" spans="1:15" hidden="1">
      <c r="A1190" s="582"/>
      <c r="B1190" s="706" t="s">
        <v>689</v>
      </c>
      <c r="C1190" s="707"/>
      <c r="D1190" s="593" t="s">
        <v>690</v>
      </c>
      <c r="E1190" s="40">
        <f t="shared" si="405"/>
        <v>0</v>
      </c>
      <c r="F1190" s="594"/>
      <c r="G1190" s="594"/>
      <c r="H1190" s="594"/>
      <c r="I1190" s="594"/>
      <c r="J1190" s="597"/>
      <c r="K1190" s="594"/>
      <c r="L1190" s="594"/>
      <c r="M1190" s="597"/>
      <c r="N1190" s="23"/>
      <c r="O1190" s="23"/>
    </row>
    <row r="1191" spans="1:15" hidden="1">
      <c r="A1191" s="582"/>
      <c r="B1191" s="708" t="s">
        <v>691</v>
      </c>
      <c r="C1191" s="623"/>
      <c r="D1191" s="607" t="s">
        <v>692</v>
      </c>
      <c r="E1191" s="40">
        <f t="shared" si="405"/>
        <v>0</v>
      </c>
      <c r="F1191" s="594"/>
      <c r="G1191" s="594"/>
      <c r="H1191" s="594"/>
      <c r="I1191" s="594"/>
      <c r="J1191" s="597"/>
      <c r="K1191" s="594"/>
      <c r="L1191" s="594"/>
      <c r="M1191" s="597"/>
      <c r="N1191" s="23"/>
      <c r="O1191" s="23"/>
    </row>
    <row r="1192" spans="1:15" hidden="1">
      <c r="A1192" s="582"/>
      <c r="B1192" s="706" t="s">
        <v>693</v>
      </c>
      <c r="C1192" s="704"/>
      <c r="D1192" s="593" t="s">
        <v>694</v>
      </c>
      <c r="E1192" s="40">
        <f t="shared" si="405"/>
        <v>0</v>
      </c>
      <c r="F1192" s="594"/>
      <c r="G1192" s="594"/>
      <c r="H1192" s="594"/>
      <c r="I1192" s="594"/>
      <c r="J1192" s="597"/>
      <c r="K1192" s="594"/>
      <c r="L1192" s="594"/>
      <c r="M1192" s="597"/>
      <c r="N1192" s="23"/>
      <c r="O1192" s="23"/>
    </row>
    <row r="1193" spans="1:15" hidden="1">
      <c r="A1193" s="582"/>
      <c r="B1193" s="706" t="s">
        <v>695</v>
      </c>
      <c r="C1193" s="704"/>
      <c r="D1193" s="593" t="s">
        <v>696</v>
      </c>
      <c r="E1193" s="40">
        <f t="shared" si="405"/>
        <v>0</v>
      </c>
      <c r="F1193" s="594"/>
      <c r="G1193" s="594"/>
      <c r="H1193" s="594"/>
      <c r="I1193" s="594"/>
      <c r="J1193" s="597"/>
      <c r="K1193" s="594"/>
      <c r="L1193" s="594"/>
      <c r="M1193" s="597"/>
      <c r="N1193" s="23"/>
      <c r="O1193" s="23"/>
    </row>
    <row r="1194" spans="1:15" hidden="1">
      <c r="A1194" s="582"/>
      <c r="B1194" s="605" t="s">
        <v>697</v>
      </c>
      <c r="C1194" s="709"/>
      <c r="D1194" s="607" t="s">
        <v>698</v>
      </c>
      <c r="E1194" s="40">
        <f t="shared" si="405"/>
        <v>0</v>
      </c>
      <c r="F1194" s="594"/>
      <c r="G1194" s="594"/>
      <c r="H1194" s="594"/>
      <c r="I1194" s="594"/>
      <c r="J1194" s="597"/>
      <c r="K1194" s="594"/>
      <c r="L1194" s="594"/>
      <c r="M1194" s="597"/>
      <c r="N1194" s="23"/>
      <c r="O1194" s="23"/>
    </row>
    <row r="1195" spans="1:15" hidden="1">
      <c r="A1195" s="582"/>
      <c r="B1195" s="706" t="s">
        <v>699</v>
      </c>
      <c r="C1195" s="704"/>
      <c r="D1195" s="593" t="s">
        <v>700</v>
      </c>
      <c r="E1195" s="40">
        <f t="shared" si="405"/>
        <v>0</v>
      </c>
      <c r="F1195" s="594"/>
      <c r="G1195" s="594"/>
      <c r="H1195" s="594"/>
      <c r="I1195" s="594"/>
      <c r="J1195" s="597"/>
      <c r="K1195" s="594"/>
      <c r="L1195" s="594"/>
      <c r="M1195" s="597"/>
      <c r="N1195" s="23"/>
      <c r="O1195" s="23"/>
    </row>
    <row r="1196" spans="1:15" hidden="1">
      <c r="A1196" s="582"/>
      <c r="B1196" s="710" t="s">
        <v>701</v>
      </c>
      <c r="C1196" s="709"/>
      <c r="D1196" s="607" t="s">
        <v>702</v>
      </c>
      <c r="E1196" s="40">
        <f t="shared" si="405"/>
        <v>0</v>
      </c>
      <c r="F1196" s="594"/>
      <c r="G1196" s="594"/>
      <c r="H1196" s="594"/>
      <c r="I1196" s="594"/>
      <c r="J1196" s="597"/>
      <c r="K1196" s="594"/>
      <c r="L1196" s="594"/>
      <c r="M1196" s="597"/>
      <c r="N1196" s="23"/>
      <c r="O1196" s="23"/>
    </row>
    <row r="1197" spans="1:15" hidden="1">
      <c r="A1197" s="582"/>
      <c r="B1197" s="591"/>
      <c r="C1197" s="592"/>
      <c r="D1197" s="593"/>
      <c r="E1197" s="40">
        <f t="shared" si="405"/>
        <v>0</v>
      </c>
      <c r="F1197" s="594"/>
      <c r="G1197" s="594"/>
      <c r="H1197" s="594"/>
      <c r="I1197" s="594"/>
      <c r="J1197" s="597"/>
      <c r="K1197" s="594"/>
      <c r="L1197" s="594"/>
      <c r="M1197" s="597"/>
      <c r="N1197" s="23"/>
      <c r="O1197" s="23"/>
    </row>
    <row r="1198" spans="1:15" hidden="1">
      <c r="A1198" s="582"/>
      <c r="B1198" s="631" t="s">
        <v>714</v>
      </c>
      <c r="C1198" s="630"/>
      <c r="D1198" s="607" t="s">
        <v>715</v>
      </c>
      <c r="E1198" s="40">
        <f t="shared" si="405"/>
        <v>0</v>
      </c>
      <c r="F1198" s="594">
        <f t="shared" ref="F1198:M1198" si="416">F1199+F1209</f>
        <v>0</v>
      </c>
      <c r="G1198" s="594">
        <f t="shared" si="416"/>
        <v>0</v>
      </c>
      <c r="H1198" s="594">
        <f t="shared" si="416"/>
        <v>0</v>
      </c>
      <c r="I1198" s="594">
        <f t="shared" si="416"/>
        <v>0</v>
      </c>
      <c r="J1198" s="594">
        <f t="shared" si="416"/>
        <v>0</v>
      </c>
      <c r="K1198" s="594">
        <f t="shared" si="416"/>
        <v>0</v>
      </c>
      <c r="L1198" s="594">
        <f t="shared" si="416"/>
        <v>0</v>
      </c>
      <c r="M1198" s="594">
        <f t="shared" si="416"/>
        <v>0</v>
      </c>
      <c r="N1198" s="23"/>
      <c r="O1198" s="23"/>
    </row>
    <row r="1199" spans="1:15" hidden="1">
      <c r="A1199" s="582"/>
      <c r="B1199" s="626" t="s">
        <v>780</v>
      </c>
      <c r="C1199" s="592"/>
      <c r="D1199" s="593" t="s">
        <v>717</v>
      </c>
      <c r="E1199" s="40">
        <f t="shared" ref="E1199:E1263" si="417">G1199+H1199+I1199+J1199</f>
        <v>0</v>
      </c>
      <c r="F1199" s="594">
        <f t="shared" ref="F1199:M1199" si="418">F1200+F1205+F1207</f>
        <v>0</v>
      </c>
      <c r="G1199" s="594">
        <f t="shared" si="418"/>
        <v>0</v>
      </c>
      <c r="H1199" s="594">
        <f t="shared" si="418"/>
        <v>0</v>
      </c>
      <c r="I1199" s="594">
        <f t="shared" si="418"/>
        <v>0</v>
      </c>
      <c r="J1199" s="594">
        <f t="shared" si="418"/>
        <v>0</v>
      </c>
      <c r="K1199" s="594">
        <f t="shared" si="418"/>
        <v>0</v>
      </c>
      <c r="L1199" s="594">
        <f t="shared" si="418"/>
        <v>0</v>
      </c>
      <c r="M1199" s="594">
        <f t="shared" si="418"/>
        <v>0</v>
      </c>
      <c r="N1199" s="23"/>
      <c r="O1199" s="23"/>
    </row>
    <row r="1200" spans="1:15" ht="0.75" hidden="1" customHeight="1">
      <c r="A1200" s="582"/>
      <c r="B1200" s="591" t="s">
        <v>718</v>
      </c>
      <c r="C1200" s="592"/>
      <c r="D1200" s="593" t="s">
        <v>719</v>
      </c>
      <c r="E1200" s="40">
        <f t="shared" si="417"/>
        <v>0</v>
      </c>
      <c r="F1200" s="594">
        <f t="shared" ref="F1200:M1200" si="419">F1201+F1202+F1203+F1204</f>
        <v>0</v>
      </c>
      <c r="G1200" s="594">
        <f t="shared" si="419"/>
        <v>0</v>
      </c>
      <c r="H1200" s="594">
        <f t="shared" si="419"/>
        <v>0</v>
      </c>
      <c r="I1200" s="594">
        <f t="shared" si="419"/>
        <v>0</v>
      </c>
      <c r="J1200" s="594">
        <f t="shared" si="419"/>
        <v>0</v>
      </c>
      <c r="K1200" s="594">
        <f t="shared" si="419"/>
        <v>0</v>
      </c>
      <c r="L1200" s="594">
        <f t="shared" si="419"/>
        <v>0</v>
      </c>
      <c r="M1200" s="594">
        <f t="shared" si="419"/>
        <v>0</v>
      </c>
      <c r="N1200" s="23"/>
      <c r="O1200" s="23"/>
    </row>
    <row r="1201" spans="1:15" hidden="1">
      <c r="A1201" s="582"/>
      <c r="B1201" s="595"/>
      <c r="C1201" s="711" t="s">
        <v>720</v>
      </c>
      <c r="D1201" s="607" t="s">
        <v>721</v>
      </c>
      <c r="E1201" s="40">
        <f t="shared" si="417"/>
        <v>0</v>
      </c>
      <c r="F1201" s="594"/>
      <c r="G1201" s="594"/>
      <c r="H1201" s="594"/>
      <c r="I1201" s="594"/>
      <c r="J1201" s="597"/>
      <c r="K1201" s="594"/>
      <c r="L1201" s="594"/>
      <c r="M1201" s="597"/>
      <c r="N1201" s="23"/>
      <c r="O1201" s="23"/>
    </row>
    <row r="1202" spans="1:15" hidden="1">
      <c r="A1202" s="582"/>
      <c r="B1202" s="595"/>
      <c r="C1202" s="711" t="s">
        <v>722</v>
      </c>
      <c r="D1202" s="607" t="s">
        <v>723</v>
      </c>
      <c r="E1202" s="40">
        <f t="shared" si="417"/>
        <v>0</v>
      </c>
      <c r="F1202" s="594"/>
      <c r="G1202" s="594"/>
      <c r="H1202" s="594"/>
      <c r="I1202" s="594"/>
      <c r="J1202" s="597"/>
      <c r="K1202" s="594"/>
      <c r="L1202" s="594"/>
      <c r="M1202" s="597"/>
      <c r="N1202" s="23"/>
      <c r="O1202" s="23"/>
    </row>
    <row r="1203" spans="1:15" hidden="1">
      <c r="A1203" s="582"/>
      <c r="B1203" s="595"/>
      <c r="C1203" s="630" t="s">
        <v>724</v>
      </c>
      <c r="D1203" s="607" t="s">
        <v>725</v>
      </c>
      <c r="E1203" s="40">
        <f t="shared" si="417"/>
        <v>0</v>
      </c>
      <c r="F1203" s="594"/>
      <c r="G1203" s="594"/>
      <c r="H1203" s="594"/>
      <c r="I1203" s="594"/>
      <c r="J1203" s="597"/>
      <c r="K1203" s="594"/>
      <c r="L1203" s="594"/>
      <c r="M1203" s="597"/>
      <c r="N1203" s="23"/>
      <c r="O1203" s="23"/>
    </row>
    <row r="1204" spans="1:15" hidden="1">
      <c r="A1204" s="582"/>
      <c r="B1204" s="595"/>
      <c r="C1204" s="630" t="s">
        <v>726</v>
      </c>
      <c r="D1204" s="607" t="s">
        <v>727</v>
      </c>
      <c r="E1204" s="40">
        <f t="shared" si="417"/>
        <v>0</v>
      </c>
      <c r="F1204" s="594"/>
      <c r="G1204" s="594"/>
      <c r="H1204" s="594"/>
      <c r="I1204" s="594"/>
      <c r="J1204" s="597"/>
      <c r="K1204" s="594"/>
      <c r="L1204" s="594"/>
      <c r="M1204" s="597"/>
      <c r="N1204" s="23"/>
      <c r="O1204" s="23"/>
    </row>
    <row r="1205" spans="1:15" hidden="1">
      <c r="A1205" s="582"/>
      <c r="B1205" s="595" t="s">
        <v>728</v>
      </c>
      <c r="C1205" s="630"/>
      <c r="D1205" s="607" t="s">
        <v>729</v>
      </c>
      <c r="E1205" s="40">
        <f t="shared" si="417"/>
        <v>0</v>
      </c>
      <c r="F1205" s="594">
        <f t="shared" ref="F1205:M1205" si="420">F1206</f>
        <v>0</v>
      </c>
      <c r="G1205" s="594">
        <f t="shared" si="420"/>
        <v>0</v>
      </c>
      <c r="H1205" s="594">
        <f t="shared" si="420"/>
        <v>0</v>
      </c>
      <c r="I1205" s="594">
        <f t="shared" si="420"/>
        <v>0</v>
      </c>
      <c r="J1205" s="594">
        <f t="shared" si="420"/>
        <v>0</v>
      </c>
      <c r="K1205" s="594">
        <f t="shared" si="420"/>
        <v>0</v>
      </c>
      <c r="L1205" s="594">
        <f t="shared" si="420"/>
        <v>0</v>
      </c>
      <c r="M1205" s="594">
        <f t="shared" si="420"/>
        <v>0</v>
      </c>
      <c r="N1205" s="23"/>
      <c r="O1205" s="23"/>
    </row>
    <row r="1206" spans="1:15" hidden="1">
      <c r="A1206" s="582"/>
      <c r="B1206" s="595"/>
      <c r="C1206" s="630" t="s">
        <v>730</v>
      </c>
      <c r="D1206" s="607" t="s">
        <v>731</v>
      </c>
      <c r="E1206" s="40">
        <f t="shared" si="417"/>
        <v>0</v>
      </c>
      <c r="F1206" s="594"/>
      <c r="G1206" s="594"/>
      <c r="H1206" s="594"/>
      <c r="I1206" s="594"/>
      <c r="J1206" s="597"/>
      <c r="K1206" s="594"/>
      <c r="L1206" s="594"/>
      <c r="M1206" s="597"/>
      <c r="N1206" s="23"/>
      <c r="O1206" s="23"/>
    </row>
    <row r="1207" spans="1:15" ht="4.5" hidden="1" customHeight="1">
      <c r="A1207" s="582"/>
      <c r="B1207" s="595" t="s">
        <v>732</v>
      </c>
      <c r="C1207" s="630"/>
      <c r="D1207" s="607" t="s">
        <v>733</v>
      </c>
      <c r="E1207" s="40">
        <f t="shared" si="417"/>
        <v>0</v>
      </c>
      <c r="F1207" s="594"/>
      <c r="G1207" s="594"/>
      <c r="H1207" s="594"/>
      <c r="I1207" s="594"/>
      <c r="J1207" s="597"/>
      <c r="K1207" s="594"/>
      <c r="L1207" s="594"/>
      <c r="M1207" s="597"/>
      <c r="N1207" s="23"/>
      <c r="O1207" s="23"/>
    </row>
    <row r="1208" spans="1:15" hidden="1">
      <c r="A1208" s="582"/>
      <c r="B1208" s="595"/>
      <c r="C1208" s="630"/>
      <c r="D1208" s="607"/>
      <c r="E1208" s="40">
        <f t="shared" si="417"/>
        <v>0</v>
      </c>
      <c r="F1208" s="594"/>
      <c r="G1208" s="594"/>
      <c r="H1208" s="594"/>
      <c r="I1208" s="594"/>
      <c r="J1208" s="597"/>
      <c r="K1208" s="594"/>
      <c r="L1208" s="594"/>
      <c r="M1208" s="597"/>
      <c r="N1208" s="23"/>
      <c r="O1208" s="23"/>
    </row>
    <row r="1209" spans="1:15" hidden="1">
      <c r="A1209" s="582"/>
      <c r="B1209" s="620" t="s">
        <v>781</v>
      </c>
      <c r="C1209" s="630"/>
      <c r="D1209" s="607" t="s">
        <v>735</v>
      </c>
      <c r="E1209" s="40">
        <f t="shared" si="417"/>
        <v>0</v>
      </c>
      <c r="F1209" s="594">
        <f t="shared" ref="F1209:M1210" si="421">F1210</f>
        <v>0</v>
      </c>
      <c r="G1209" s="594">
        <f t="shared" si="421"/>
        <v>0</v>
      </c>
      <c r="H1209" s="594">
        <f t="shared" si="421"/>
        <v>0</v>
      </c>
      <c r="I1209" s="594">
        <f t="shared" si="421"/>
        <v>0</v>
      </c>
      <c r="J1209" s="594">
        <f t="shared" si="421"/>
        <v>0</v>
      </c>
      <c r="K1209" s="594">
        <f t="shared" si="421"/>
        <v>0</v>
      </c>
      <c r="L1209" s="594">
        <f t="shared" si="421"/>
        <v>0</v>
      </c>
      <c r="M1209" s="594">
        <f t="shared" si="421"/>
        <v>0</v>
      </c>
      <c r="N1209" s="23"/>
      <c r="O1209" s="23"/>
    </row>
    <row r="1210" spans="1:15" hidden="1">
      <c r="A1210" s="582"/>
      <c r="B1210" s="712" t="s">
        <v>736</v>
      </c>
      <c r="C1210" s="713"/>
      <c r="D1210" s="607" t="s">
        <v>737</v>
      </c>
      <c r="E1210" s="40">
        <f t="shared" si="417"/>
        <v>0</v>
      </c>
      <c r="F1210" s="594">
        <f t="shared" si="421"/>
        <v>0</v>
      </c>
      <c r="G1210" s="594">
        <f t="shared" si="421"/>
        <v>0</v>
      </c>
      <c r="H1210" s="594">
        <f t="shared" si="421"/>
        <v>0</v>
      </c>
      <c r="I1210" s="594">
        <f t="shared" si="421"/>
        <v>0</v>
      </c>
      <c r="J1210" s="594">
        <f t="shared" si="421"/>
        <v>0</v>
      </c>
      <c r="K1210" s="594">
        <f t="shared" si="421"/>
        <v>0</v>
      </c>
      <c r="L1210" s="594">
        <f t="shared" si="421"/>
        <v>0</v>
      </c>
      <c r="M1210" s="594">
        <f t="shared" si="421"/>
        <v>0</v>
      </c>
      <c r="N1210" s="23"/>
      <c r="O1210" s="23"/>
    </row>
    <row r="1211" spans="1:15" hidden="1">
      <c r="A1211" s="582"/>
      <c r="B1211" s="595"/>
      <c r="C1211" s="630" t="s">
        <v>738</v>
      </c>
      <c r="D1211" s="607" t="s">
        <v>739</v>
      </c>
      <c r="E1211" s="40">
        <f t="shared" si="417"/>
        <v>0</v>
      </c>
      <c r="F1211" s="594"/>
      <c r="G1211" s="594"/>
      <c r="H1211" s="594"/>
      <c r="I1211" s="594"/>
      <c r="J1211" s="597"/>
      <c r="K1211" s="594"/>
      <c r="L1211" s="594"/>
      <c r="M1211" s="597"/>
      <c r="N1211" s="23"/>
      <c r="O1211" s="23"/>
    </row>
    <row r="1212" spans="1:15" hidden="1">
      <c r="A1212" s="582"/>
      <c r="B1212" s="595"/>
      <c r="C1212" s="630"/>
      <c r="D1212" s="607"/>
      <c r="E1212" s="40">
        <f t="shared" si="417"/>
        <v>0</v>
      </c>
      <c r="F1212" s="594"/>
      <c r="G1212" s="594"/>
      <c r="H1212" s="594"/>
      <c r="I1212" s="594"/>
      <c r="J1212" s="597"/>
      <c r="K1212" s="594"/>
      <c r="L1212" s="594"/>
      <c r="M1212" s="597"/>
      <c r="N1212" s="23"/>
      <c r="O1212" s="23"/>
    </row>
    <row r="1213" spans="1:15" hidden="1">
      <c r="A1213" s="582"/>
      <c r="B1213" s="620" t="s">
        <v>782</v>
      </c>
      <c r="C1213" s="630"/>
      <c r="D1213" s="607" t="s">
        <v>746</v>
      </c>
      <c r="E1213" s="40">
        <f t="shared" si="417"/>
        <v>0</v>
      </c>
      <c r="F1213" s="594">
        <f t="shared" ref="F1213:M1213" si="422">F1214</f>
        <v>0</v>
      </c>
      <c r="G1213" s="594">
        <f t="shared" si="422"/>
        <v>0</v>
      </c>
      <c r="H1213" s="594">
        <f t="shared" si="422"/>
        <v>0</v>
      </c>
      <c r="I1213" s="594">
        <f t="shared" si="422"/>
        <v>0</v>
      </c>
      <c r="J1213" s="594">
        <f t="shared" si="422"/>
        <v>0</v>
      </c>
      <c r="K1213" s="594">
        <f t="shared" si="422"/>
        <v>0</v>
      </c>
      <c r="L1213" s="594">
        <f t="shared" si="422"/>
        <v>0</v>
      </c>
      <c r="M1213" s="594">
        <f t="shared" si="422"/>
        <v>0</v>
      </c>
      <c r="N1213" s="23"/>
      <c r="O1213" s="23"/>
    </row>
    <row r="1214" spans="1:15" hidden="1">
      <c r="A1214" s="582"/>
      <c r="B1214" s="595" t="s">
        <v>628</v>
      </c>
      <c r="C1214" s="630"/>
      <c r="D1214" s="607" t="s">
        <v>629</v>
      </c>
      <c r="E1214" s="40">
        <f t="shared" si="417"/>
        <v>0</v>
      </c>
      <c r="F1214" s="594"/>
      <c r="G1214" s="594"/>
      <c r="H1214" s="594"/>
      <c r="I1214" s="594"/>
      <c r="J1214" s="597"/>
      <c r="K1214" s="594"/>
      <c r="L1214" s="594"/>
      <c r="M1214" s="597"/>
      <c r="N1214" s="23"/>
      <c r="O1214" s="23"/>
    </row>
    <row r="1215" spans="1:15">
      <c r="A1215" s="714" t="s">
        <v>755</v>
      </c>
      <c r="B1215" s="715"/>
      <c r="C1215" s="715"/>
      <c r="D1215" s="110"/>
      <c r="E1215" s="40">
        <f t="shared" si="417"/>
        <v>0</v>
      </c>
      <c r="F1215" s="716"/>
      <c r="G1215" s="716"/>
      <c r="H1215" s="716"/>
      <c r="I1215" s="716"/>
      <c r="J1215" s="717"/>
      <c r="K1215" s="716"/>
      <c r="L1215" s="716"/>
      <c r="M1215" s="717"/>
      <c r="N1215" s="23"/>
      <c r="O1215" s="23"/>
    </row>
    <row r="1216" spans="1:15">
      <c r="A1216" s="718"/>
      <c r="B1216" s="1220" t="s">
        <v>785</v>
      </c>
      <c r="C1216" s="1220"/>
      <c r="D1216" s="85" t="s">
        <v>786</v>
      </c>
      <c r="E1216" s="40">
        <f t="shared" si="417"/>
        <v>0</v>
      </c>
      <c r="F1216" s="41"/>
      <c r="G1216" s="41"/>
      <c r="H1216" s="41"/>
      <c r="I1216" s="41"/>
      <c r="J1216" s="42"/>
      <c r="K1216" s="41"/>
      <c r="L1216" s="41"/>
      <c r="M1216" s="42"/>
      <c r="N1216" s="23"/>
      <c r="O1216" s="23"/>
    </row>
    <row r="1217" spans="1:15">
      <c r="A1217" s="718"/>
      <c r="B1217" s="1220" t="s">
        <v>787</v>
      </c>
      <c r="C1217" s="1220"/>
      <c r="D1217" s="85" t="s">
        <v>788</v>
      </c>
      <c r="E1217" s="40">
        <f t="shared" si="417"/>
        <v>0</v>
      </c>
      <c r="F1217" s="41"/>
      <c r="G1217" s="41"/>
      <c r="H1217" s="41"/>
      <c r="I1217" s="41"/>
      <c r="J1217" s="42"/>
      <c r="K1217" s="41"/>
      <c r="L1217" s="41"/>
      <c r="M1217" s="42"/>
      <c r="N1217" s="23"/>
      <c r="O1217" s="23"/>
    </row>
    <row r="1218" spans="1:15">
      <c r="A1218" s="718"/>
      <c r="B1218" s="1220" t="s">
        <v>789</v>
      </c>
      <c r="C1218" s="1220"/>
      <c r="D1218" s="85" t="s">
        <v>790</v>
      </c>
      <c r="E1218" s="40">
        <f t="shared" si="417"/>
        <v>0</v>
      </c>
      <c r="F1218" s="41"/>
      <c r="G1218" s="41"/>
      <c r="H1218" s="41"/>
      <c r="I1218" s="41"/>
      <c r="J1218" s="42"/>
      <c r="K1218" s="41"/>
      <c r="L1218" s="41"/>
      <c r="M1218" s="42"/>
      <c r="N1218" s="23"/>
      <c r="O1218" s="23"/>
    </row>
    <row r="1219" spans="1:15">
      <c r="A1219" s="719"/>
      <c r="B1219" s="720"/>
      <c r="C1219" s="720"/>
      <c r="D1219" s="85"/>
      <c r="E1219" s="40">
        <f t="shared" si="417"/>
        <v>0</v>
      </c>
      <c r="F1219" s="41"/>
      <c r="G1219" s="41"/>
      <c r="H1219" s="41"/>
      <c r="I1219" s="41"/>
      <c r="J1219" s="42"/>
      <c r="K1219" s="41"/>
      <c r="L1219" s="41"/>
      <c r="M1219" s="42"/>
      <c r="N1219" s="23"/>
      <c r="O1219" s="23"/>
    </row>
    <row r="1220" spans="1:15">
      <c r="A1220" s="1313" t="s">
        <v>791</v>
      </c>
      <c r="B1220" s="1314"/>
      <c r="C1220" s="1314"/>
      <c r="D1220" s="721" t="s">
        <v>593</v>
      </c>
      <c r="E1220" s="722">
        <f t="shared" si="417"/>
        <v>10593</v>
      </c>
      <c r="F1220" s="723">
        <f t="shared" ref="F1220:M1220" si="423">F1221+F1341</f>
        <v>0</v>
      </c>
      <c r="G1220" s="723">
        <f t="shared" si="423"/>
        <v>3915</v>
      </c>
      <c r="H1220" s="723">
        <f t="shared" si="423"/>
        <v>1628</v>
      </c>
      <c r="I1220" s="723">
        <f t="shared" si="423"/>
        <v>2437</v>
      </c>
      <c r="J1220" s="723">
        <f t="shared" si="423"/>
        <v>2613</v>
      </c>
      <c r="K1220" s="723">
        <f t="shared" si="423"/>
        <v>6830</v>
      </c>
      <c r="L1220" s="723">
        <f t="shared" si="423"/>
        <v>6830</v>
      </c>
      <c r="M1220" s="723">
        <f t="shared" si="423"/>
        <v>6830</v>
      </c>
      <c r="N1220" s="23"/>
      <c r="O1220" s="23"/>
    </row>
    <row r="1221" spans="1:15">
      <c r="A1221" s="724" t="s">
        <v>792</v>
      </c>
      <c r="B1221" s="725"/>
      <c r="C1221" s="726"/>
      <c r="D1221" s="669" t="s">
        <v>752</v>
      </c>
      <c r="E1221" s="722">
        <f t="shared" si="417"/>
        <v>883</v>
      </c>
      <c r="F1221" s="727">
        <f t="shared" ref="F1221:M1221" si="424">F1339</f>
        <v>0</v>
      </c>
      <c r="G1221" s="727">
        <f t="shared" si="424"/>
        <v>260</v>
      </c>
      <c r="H1221" s="727">
        <f t="shared" si="424"/>
        <v>208</v>
      </c>
      <c r="I1221" s="727">
        <f t="shared" si="424"/>
        <v>207</v>
      </c>
      <c r="J1221" s="727">
        <f t="shared" si="424"/>
        <v>208</v>
      </c>
      <c r="K1221" s="727">
        <f t="shared" si="424"/>
        <v>830</v>
      </c>
      <c r="L1221" s="727">
        <f t="shared" si="424"/>
        <v>830</v>
      </c>
      <c r="M1221" s="727">
        <f t="shared" si="424"/>
        <v>830</v>
      </c>
      <c r="N1221" s="23"/>
      <c r="O1221" s="23"/>
    </row>
    <row r="1222" spans="1:15">
      <c r="A1222" s="1288" t="s">
        <v>505</v>
      </c>
      <c r="B1222" s="1393"/>
      <c r="C1222" s="1394"/>
      <c r="D1222" s="728"/>
      <c r="E1222" s="729">
        <f t="shared" si="417"/>
        <v>883</v>
      </c>
      <c r="F1222" s="730"/>
      <c r="G1222" s="730">
        <f>G1223+G1283</f>
        <v>260</v>
      </c>
      <c r="H1222" s="730">
        <f t="shared" ref="H1222:M1222" si="425">H1223+H1283</f>
        <v>208</v>
      </c>
      <c r="I1222" s="730">
        <f t="shared" si="425"/>
        <v>207</v>
      </c>
      <c r="J1222" s="730">
        <f t="shared" si="425"/>
        <v>208</v>
      </c>
      <c r="K1222" s="730">
        <f t="shared" si="425"/>
        <v>830</v>
      </c>
      <c r="L1222" s="730">
        <f t="shared" si="425"/>
        <v>830</v>
      </c>
      <c r="M1222" s="730">
        <f t="shared" si="425"/>
        <v>830</v>
      </c>
      <c r="N1222" s="23"/>
      <c r="O1222" s="23"/>
    </row>
    <row r="1223" spans="1:15">
      <c r="A1223" s="731"/>
      <c r="B1223" s="672" t="s">
        <v>507</v>
      </c>
      <c r="C1223" s="732"/>
      <c r="D1223" s="733"/>
      <c r="E1223" s="734">
        <f t="shared" si="417"/>
        <v>830</v>
      </c>
      <c r="F1223" s="675">
        <f t="shared" ref="F1223:M1223" si="426">F1224</f>
        <v>0</v>
      </c>
      <c r="G1223" s="675">
        <f t="shared" si="426"/>
        <v>207</v>
      </c>
      <c r="H1223" s="675">
        <f t="shared" si="426"/>
        <v>208</v>
      </c>
      <c r="I1223" s="675">
        <f t="shared" si="426"/>
        <v>207</v>
      </c>
      <c r="J1223" s="675">
        <f t="shared" si="426"/>
        <v>208</v>
      </c>
      <c r="K1223" s="675">
        <f t="shared" si="426"/>
        <v>830</v>
      </c>
      <c r="L1223" s="675">
        <f t="shared" si="426"/>
        <v>830</v>
      </c>
      <c r="M1223" s="675">
        <f t="shared" si="426"/>
        <v>830</v>
      </c>
      <c r="N1223" s="23"/>
      <c r="O1223" s="23"/>
    </row>
    <row r="1224" spans="1:15">
      <c r="A1224" s="581"/>
      <c r="B1224" s="583" t="s">
        <v>508</v>
      </c>
      <c r="C1224" s="735"/>
      <c r="D1224" s="736" t="s">
        <v>509</v>
      </c>
      <c r="E1224" s="22">
        <f t="shared" si="417"/>
        <v>830</v>
      </c>
      <c r="F1224" s="284">
        <f t="shared" ref="F1224:M1224" si="427">F1225+F1226+F1227+F1232+F1236+F1238+F1250+F1256+F1263</f>
        <v>0</v>
      </c>
      <c r="G1224" s="284">
        <f t="shared" si="427"/>
        <v>207</v>
      </c>
      <c r="H1224" s="284">
        <f t="shared" si="427"/>
        <v>208</v>
      </c>
      <c r="I1224" s="284">
        <f t="shared" si="427"/>
        <v>207</v>
      </c>
      <c r="J1224" s="284">
        <f t="shared" si="427"/>
        <v>208</v>
      </c>
      <c r="K1224" s="284">
        <f t="shared" si="427"/>
        <v>830</v>
      </c>
      <c r="L1224" s="284">
        <f t="shared" si="427"/>
        <v>830</v>
      </c>
      <c r="M1224" s="284">
        <f t="shared" si="427"/>
        <v>830</v>
      </c>
      <c r="N1224" s="23"/>
      <c r="O1224" s="23"/>
    </row>
    <row r="1225" spans="1:15">
      <c r="A1225" s="582"/>
      <c r="B1225" s="583"/>
      <c r="C1225" s="584" t="s">
        <v>510</v>
      </c>
      <c r="D1225" s="585" t="s">
        <v>511</v>
      </c>
      <c r="E1225" s="40">
        <f t="shared" si="417"/>
        <v>0</v>
      </c>
      <c r="F1225" s="44"/>
      <c r="G1225" s="44"/>
      <c r="H1225" s="44"/>
      <c r="I1225" s="44"/>
      <c r="J1225" s="48"/>
      <c r="K1225" s="44"/>
      <c r="L1225" s="44"/>
      <c r="M1225" s="48"/>
      <c r="N1225" s="23"/>
      <c r="O1225" s="23"/>
    </row>
    <row r="1226" spans="1:15">
      <c r="A1226" s="537"/>
      <c r="B1226" s="461"/>
      <c r="C1226" s="737" t="s">
        <v>512</v>
      </c>
      <c r="D1226" s="427" t="s">
        <v>513</v>
      </c>
      <c r="E1226" s="94">
        <f t="shared" si="417"/>
        <v>830</v>
      </c>
      <c r="F1226" s="452"/>
      <c r="G1226" s="452">
        <v>207</v>
      </c>
      <c r="H1226" s="452">
        <v>208</v>
      </c>
      <c r="I1226" s="452">
        <v>207</v>
      </c>
      <c r="J1226" s="452">
        <v>208</v>
      </c>
      <c r="K1226" s="452">
        <v>830</v>
      </c>
      <c r="L1226" s="452">
        <v>830</v>
      </c>
      <c r="M1226" s="430">
        <v>830</v>
      </c>
      <c r="N1226" s="23"/>
      <c r="O1226" s="23"/>
    </row>
    <row r="1227" spans="1:15">
      <c r="A1227" s="537"/>
      <c r="B1227" s="461" t="s">
        <v>514</v>
      </c>
      <c r="C1227" s="426"/>
      <c r="D1227" s="427" t="s">
        <v>515</v>
      </c>
      <c r="E1227" s="94">
        <f t="shared" si="417"/>
        <v>0</v>
      </c>
      <c r="F1227" s="452">
        <f t="shared" ref="F1227:M1227" si="428">F1228+F1229+F1230</f>
        <v>0</v>
      </c>
      <c r="G1227" s="452">
        <f t="shared" si="428"/>
        <v>0</v>
      </c>
      <c r="H1227" s="452">
        <f t="shared" si="428"/>
        <v>0</v>
      </c>
      <c r="I1227" s="452">
        <f t="shared" si="428"/>
        <v>0</v>
      </c>
      <c r="J1227" s="452">
        <f t="shared" si="428"/>
        <v>0</v>
      </c>
      <c r="K1227" s="452">
        <f t="shared" si="428"/>
        <v>0</v>
      </c>
      <c r="L1227" s="452">
        <f t="shared" si="428"/>
        <v>0</v>
      </c>
      <c r="M1227" s="452">
        <f t="shared" si="428"/>
        <v>0</v>
      </c>
      <c r="N1227" s="23"/>
      <c r="O1227" s="23"/>
    </row>
    <row r="1228" spans="1:15" ht="0.75" customHeight="1">
      <c r="A1228" s="537"/>
      <c r="B1228" s="429" t="s">
        <v>516</v>
      </c>
      <c r="C1228" s="426"/>
      <c r="D1228" s="427" t="s">
        <v>517</v>
      </c>
      <c r="E1228" s="94">
        <f t="shared" si="417"/>
        <v>0</v>
      </c>
      <c r="F1228" s="452"/>
      <c r="G1228" s="452"/>
      <c r="H1228" s="452"/>
      <c r="I1228" s="452"/>
      <c r="J1228" s="430"/>
      <c r="K1228" s="452"/>
      <c r="L1228" s="452"/>
      <c r="M1228" s="430"/>
      <c r="N1228" s="23"/>
      <c r="O1228" s="23"/>
    </row>
    <row r="1229" spans="1:15" hidden="1">
      <c r="A1229" s="537"/>
      <c r="B1229" s="431" t="s">
        <v>518</v>
      </c>
      <c r="C1229" s="432"/>
      <c r="D1229" s="427" t="s">
        <v>129</v>
      </c>
      <c r="E1229" s="94">
        <f t="shared" si="417"/>
        <v>0</v>
      </c>
      <c r="F1229" s="452"/>
      <c r="G1229" s="452"/>
      <c r="H1229" s="452"/>
      <c r="I1229" s="452"/>
      <c r="J1229" s="430"/>
      <c r="K1229" s="452"/>
      <c r="L1229" s="452"/>
      <c r="M1229" s="430"/>
      <c r="N1229" s="23"/>
      <c r="O1229" s="23"/>
    </row>
    <row r="1230" spans="1:15" hidden="1">
      <c r="A1230" s="537"/>
      <c r="B1230" s="429" t="s">
        <v>519</v>
      </c>
      <c r="C1230" s="433"/>
      <c r="D1230" s="427" t="s">
        <v>520</v>
      </c>
      <c r="E1230" s="94">
        <f t="shared" si="417"/>
        <v>0</v>
      </c>
      <c r="F1230" s="452"/>
      <c r="G1230" s="452"/>
      <c r="H1230" s="452"/>
      <c r="I1230" s="452"/>
      <c r="J1230" s="430"/>
      <c r="K1230" s="452"/>
      <c r="L1230" s="452"/>
      <c r="M1230" s="430"/>
      <c r="N1230" s="23"/>
      <c r="O1230" s="23"/>
    </row>
    <row r="1231" spans="1:15" hidden="1">
      <c r="A1231" s="537"/>
      <c r="B1231" s="429"/>
      <c r="C1231" s="433"/>
      <c r="D1231" s="427"/>
      <c r="E1231" s="94">
        <f t="shared" si="417"/>
        <v>0</v>
      </c>
      <c r="F1231" s="452"/>
      <c r="G1231" s="452"/>
      <c r="H1231" s="452"/>
      <c r="I1231" s="452"/>
      <c r="J1231" s="430"/>
      <c r="K1231" s="452"/>
      <c r="L1231" s="452"/>
      <c r="M1231" s="430"/>
      <c r="N1231" s="23"/>
      <c r="O1231" s="23"/>
    </row>
    <row r="1232" spans="1:15">
      <c r="A1232" s="537"/>
      <c r="B1232" s="429" t="s">
        <v>521</v>
      </c>
      <c r="C1232" s="433"/>
      <c r="D1232" s="427" t="s">
        <v>522</v>
      </c>
      <c r="E1232" s="94">
        <f t="shared" si="417"/>
        <v>0</v>
      </c>
      <c r="F1232" s="452">
        <f t="shared" ref="F1232:M1232" si="429">F1233+F1234+F1235</f>
        <v>0</v>
      </c>
      <c r="G1232" s="452">
        <f t="shared" si="429"/>
        <v>0</v>
      </c>
      <c r="H1232" s="452">
        <f t="shared" si="429"/>
        <v>0</v>
      </c>
      <c r="I1232" s="452">
        <f t="shared" si="429"/>
        <v>0</v>
      </c>
      <c r="J1232" s="452">
        <f t="shared" si="429"/>
        <v>0</v>
      </c>
      <c r="K1232" s="452">
        <f t="shared" si="429"/>
        <v>0</v>
      </c>
      <c r="L1232" s="452">
        <f t="shared" si="429"/>
        <v>0</v>
      </c>
      <c r="M1232" s="452">
        <f t="shared" si="429"/>
        <v>0</v>
      </c>
      <c r="N1232" s="23"/>
      <c r="O1232" s="23"/>
    </row>
    <row r="1233" spans="1:15" hidden="1">
      <c r="A1233" s="537"/>
      <c r="B1233" s="429"/>
      <c r="C1233" s="433" t="s">
        <v>523</v>
      </c>
      <c r="D1233" s="427" t="s">
        <v>524</v>
      </c>
      <c r="E1233" s="94">
        <f t="shared" si="417"/>
        <v>0</v>
      </c>
      <c r="F1233" s="452"/>
      <c r="G1233" s="452"/>
      <c r="H1233" s="452"/>
      <c r="I1233" s="452"/>
      <c r="J1233" s="430"/>
      <c r="K1233" s="452"/>
      <c r="L1233" s="452"/>
      <c r="M1233" s="430"/>
      <c r="N1233" s="23"/>
      <c r="O1233" s="23"/>
    </row>
    <row r="1234" spans="1:15" hidden="1">
      <c r="A1234" s="537"/>
      <c r="B1234" s="429"/>
      <c r="C1234" s="432" t="s">
        <v>525</v>
      </c>
      <c r="D1234" s="435" t="s">
        <v>526</v>
      </c>
      <c r="E1234" s="94">
        <f t="shared" si="417"/>
        <v>0</v>
      </c>
      <c r="F1234" s="452"/>
      <c r="G1234" s="452"/>
      <c r="H1234" s="452"/>
      <c r="I1234" s="452"/>
      <c r="J1234" s="430"/>
      <c r="K1234" s="452"/>
      <c r="L1234" s="452"/>
      <c r="M1234" s="430"/>
      <c r="N1234" s="23"/>
      <c r="O1234" s="23"/>
    </row>
    <row r="1235" spans="1:15" hidden="1">
      <c r="A1235" s="537"/>
      <c r="B1235" s="738"/>
      <c r="C1235" s="426" t="s">
        <v>527</v>
      </c>
      <c r="D1235" s="437" t="s">
        <v>528</v>
      </c>
      <c r="E1235" s="94">
        <f t="shared" si="417"/>
        <v>0</v>
      </c>
      <c r="F1235" s="452"/>
      <c r="G1235" s="452"/>
      <c r="H1235" s="452"/>
      <c r="I1235" s="452"/>
      <c r="J1235" s="430"/>
      <c r="K1235" s="452"/>
      <c r="L1235" s="452"/>
      <c r="M1235" s="430"/>
      <c r="N1235" s="23"/>
      <c r="O1235" s="23"/>
    </row>
    <row r="1236" spans="1:15" hidden="1">
      <c r="A1236" s="537"/>
      <c r="B1236" s="438" t="s">
        <v>529</v>
      </c>
      <c r="C1236" s="739"/>
      <c r="D1236" s="740" t="s">
        <v>530</v>
      </c>
      <c r="E1236" s="94">
        <f t="shared" si="417"/>
        <v>0</v>
      </c>
      <c r="F1236" s="452">
        <f t="shared" ref="F1236:M1236" si="430">F1237</f>
        <v>0</v>
      </c>
      <c r="G1236" s="452">
        <f t="shared" si="430"/>
        <v>0</v>
      </c>
      <c r="H1236" s="452">
        <f t="shared" si="430"/>
        <v>0</v>
      </c>
      <c r="I1236" s="452">
        <f t="shared" si="430"/>
        <v>0</v>
      </c>
      <c r="J1236" s="452">
        <f t="shared" si="430"/>
        <v>0</v>
      </c>
      <c r="K1236" s="452">
        <f t="shared" si="430"/>
        <v>0</v>
      </c>
      <c r="L1236" s="452">
        <f t="shared" si="430"/>
        <v>0</v>
      </c>
      <c r="M1236" s="452">
        <f t="shared" si="430"/>
        <v>0</v>
      </c>
      <c r="N1236" s="23"/>
      <c r="O1236" s="23"/>
    </row>
    <row r="1237" spans="1:15" hidden="1">
      <c r="A1237" s="537"/>
      <c r="B1237" s="438" t="s">
        <v>531</v>
      </c>
      <c r="C1237" s="741"/>
      <c r="D1237" s="740" t="s">
        <v>532</v>
      </c>
      <c r="E1237" s="94">
        <f t="shared" si="417"/>
        <v>0</v>
      </c>
      <c r="F1237" s="452"/>
      <c r="G1237" s="452"/>
      <c r="H1237" s="452"/>
      <c r="I1237" s="452"/>
      <c r="J1237" s="430"/>
      <c r="K1237" s="452"/>
      <c r="L1237" s="452"/>
      <c r="M1237" s="430"/>
      <c r="N1237" s="23"/>
      <c r="O1237" s="23"/>
    </row>
    <row r="1238" spans="1:15" ht="21">
      <c r="A1238" s="537"/>
      <c r="B1238" s="438"/>
      <c r="C1238" s="433" t="s">
        <v>533</v>
      </c>
      <c r="D1238" s="740" t="s">
        <v>534</v>
      </c>
      <c r="E1238" s="94">
        <f t="shared" si="417"/>
        <v>0</v>
      </c>
      <c r="F1238" s="452">
        <f t="shared" ref="F1238:M1238" si="431">F1239</f>
        <v>0</v>
      </c>
      <c r="G1238" s="452">
        <f t="shared" si="431"/>
        <v>0</v>
      </c>
      <c r="H1238" s="452">
        <f t="shared" si="431"/>
        <v>0</v>
      </c>
      <c r="I1238" s="452">
        <f t="shared" si="431"/>
        <v>0</v>
      </c>
      <c r="J1238" s="452">
        <f t="shared" si="431"/>
        <v>0</v>
      </c>
      <c r="K1238" s="452">
        <f t="shared" si="431"/>
        <v>0</v>
      </c>
      <c r="L1238" s="452">
        <f t="shared" si="431"/>
        <v>0</v>
      </c>
      <c r="M1238" s="452">
        <f t="shared" si="431"/>
        <v>0</v>
      </c>
      <c r="N1238" s="23"/>
      <c r="O1238" s="23"/>
    </row>
    <row r="1239" spans="1:15" ht="0.75" customHeight="1">
      <c r="A1239" s="537"/>
      <c r="B1239" s="1326" t="s">
        <v>793</v>
      </c>
      <c r="C1239" s="1290"/>
      <c r="D1239" s="427" t="s">
        <v>536</v>
      </c>
      <c r="E1239" s="94">
        <f t="shared" si="417"/>
        <v>0</v>
      </c>
      <c r="F1239" s="452">
        <f t="shared" ref="F1239:M1239" si="432">F1240+F1241+F1242+F1243+F1244+F1245+F1246+F1247+F1248+F1249</f>
        <v>0</v>
      </c>
      <c r="G1239" s="452">
        <f t="shared" si="432"/>
        <v>0</v>
      </c>
      <c r="H1239" s="452">
        <f t="shared" si="432"/>
        <v>0</v>
      </c>
      <c r="I1239" s="452">
        <f t="shared" si="432"/>
        <v>0</v>
      </c>
      <c r="J1239" s="452">
        <f t="shared" si="432"/>
        <v>0</v>
      </c>
      <c r="K1239" s="452">
        <f t="shared" si="432"/>
        <v>0</v>
      </c>
      <c r="L1239" s="452">
        <f t="shared" si="432"/>
        <v>0</v>
      </c>
      <c r="M1239" s="452">
        <f t="shared" si="432"/>
        <v>0</v>
      </c>
      <c r="N1239" s="23"/>
      <c r="O1239" s="23"/>
    </row>
    <row r="1240" spans="1:15" ht="0.75" hidden="1" customHeight="1">
      <c r="A1240" s="537"/>
      <c r="B1240" s="742"/>
      <c r="C1240" s="445" t="s">
        <v>537</v>
      </c>
      <c r="D1240" s="538" t="s">
        <v>538</v>
      </c>
      <c r="E1240" s="94">
        <f t="shared" si="417"/>
        <v>0</v>
      </c>
      <c r="F1240" s="452"/>
      <c r="G1240" s="452"/>
      <c r="H1240" s="452"/>
      <c r="I1240" s="452"/>
      <c r="J1240" s="430"/>
      <c r="K1240" s="452"/>
      <c r="L1240" s="452"/>
      <c r="M1240" s="430"/>
      <c r="N1240" s="23"/>
      <c r="O1240" s="23"/>
    </row>
    <row r="1241" spans="1:15" hidden="1">
      <c r="A1241" s="537"/>
      <c r="B1241" s="743"/>
      <c r="C1241" s="448" t="s">
        <v>539</v>
      </c>
      <c r="D1241" s="437" t="s">
        <v>540</v>
      </c>
      <c r="E1241" s="94">
        <f t="shared" si="417"/>
        <v>0</v>
      </c>
      <c r="F1241" s="452"/>
      <c r="G1241" s="452"/>
      <c r="H1241" s="452"/>
      <c r="I1241" s="452"/>
      <c r="J1241" s="430"/>
      <c r="K1241" s="452"/>
      <c r="L1241" s="452"/>
      <c r="M1241" s="430"/>
      <c r="N1241" s="23"/>
      <c r="O1241" s="23"/>
    </row>
    <row r="1242" spans="1:15" hidden="1">
      <c r="A1242" s="537"/>
      <c r="B1242" s="744"/>
      <c r="C1242" s="451" t="s">
        <v>541</v>
      </c>
      <c r="D1242" s="427" t="s">
        <v>542</v>
      </c>
      <c r="E1242" s="94">
        <f t="shared" si="417"/>
        <v>0</v>
      </c>
      <c r="F1242" s="452"/>
      <c r="G1242" s="452"/>
      <c r="H1242" s="452"/>
      <c r="I1242" s="452"/>
      <c r="J1242" s="430"/>
      <c r="K1242" s="452"/>
      <c r="L1242" s="452"/>
      <c r="M1242" s="430"/>
      <c r="N1242" s="23"/>
      <c r="O1242" s="23"/>
    </row>
    <row r="1243" spans="1:15" hidden="1">
      <c r="A1243" s="537"/>
      <c r="B1243" s="429"/>
      <c r="C1243" s="426" t="s">
        <v>543</v>
      </c>
      <c r="D1243" s="427" t="s">
        <v>544</v>
      </c>
      <c r="E1243" s="94">
        <f t="shared" si="417"/>
        <v>0</v>
      </c>
      <c r="F1243" s="452"/>
      <c r="G1243" s="452"/>
      <c r="H1243" s="452"/>
      <c r="I1243" s="452"/>
      <c r="J1243" s="430"/>
      <c r="K1243" s="452"/>
      <c r="L1243" s="452"/>
      <c r="M1243" s="430"/>
      <c r="N1243" s="23"/>
      <c r="O1243" s="23"/>
    </row>
    <row r="1244" spans="1:15" hidden="1">
      <c r="A1244" s="537"/>
      <c r="B1244" s="429"/>
      <c r="C1244" s="432" t="s">
        <v>545</v>
      </c>
      <c r="D1244" s="427" t="s">
        <v>546</v>
      </c>
      <c r="E1244" s="94">
        <f t="shared" si="417"/>
        <v>0</v>
      </c>
      <c r="F1244" s="452"/>
      <c r="G1244" s="452"/>
      <c r="H1244" s="452"/>
      <c r="I1244" s="452"/>
      <c r="J1244" s="430"/>
      <c r="K1244" s="452"/>
      <c r="L1244" s="452"/>
      <c r="M1244" s="430"/>
      <c r="N1244" s="23"/>
      <c r="O1244" s="23"/>
    </row>
    <row r="1245" spans="1:15" ht="21" hidden="1">
      <c r="A1245" s="537"/>
      <c r="B1245" s="429"/>
      <c r="C1245" s="433" t="s">
        <v>547</v>
      </c>
      <c r="D1245" s="427" t="s">
        <v>548</v>
      </c>
      <c r="E1245" s="94">
        <f t="shared" si="417"/>
        <v>0</v>
      </c>
      <c r="F1245" s="452"/>
      <c r="G1245" s="452"/>
      <c r="H1245" s="452"/>
      <c r="I1245" s="452"/>
      <c r="J1245" s="430"/>
      <c r="K1245" s="452"/>
      <c r="L1245" s="452"/>
      <c r="M1245" s="430"/>
      <c r="N1245" s="23"/>
      <c r="O1245" s="23"/>
    </row>
    <row r="1246" spans="1:15" ht="21" hidden="1">
      <c r="A1246" s="537"/>
      <c r="B1246" s="429"/>
      <c r="C1246" s="433" t="s">
        <v>549</v>
      </c>
      <c r="D1246" s="427" t="s">
        <v>550</v>
      </c>
      <c r="E1246" s="94">
        <f t="shared" si="417"/>
        <v>0</v>
      </c>
      <c r="F1246" s="452"/>
      <c r="G1246" s="452"/>
      <c r="H1246" s="452"/>
      <c r="I1246" s="452"/>
      <c r="J1246" s="430"/>
      <c r="K1246" s="452"/>
      <c r="L1246" s="452"/>
      <c r="M1246" s="430"/>
      <c r="N1246" s="23"/>
      <c r="O1246" s="23"/>
    </row>
    <row r="1247" spans="1:15" ht="21" hidden="1">
      <c r="A1247" s="537"/>
      <c r="B1247" s="431"/>
      <c r="C1247" s="433" t="s">
        <v>551</v>
      </c>
      <c r="D1247" s="427" t="s">
        <v>552</v>
      </c>
      <c r="E1247" s="94">
        <f t="shared" si="417"/>
        <v>0</v>
      </c>
      <c r="F1247" s="452"/>
      <c r="G1247" s="452"/>
      <c r="H1247" s="452"/>
      <c r="I1247" s="452"/>
      <c r="J1247" s="430"/>
      <c r="K1247" s="452"/>
      <c r="L1247" s="452"/>
      <c r="M1247" s="430"/>
      <c r="N1247" s="23"/>
      <c r="O1247" s="23"/>
    </row>
    <row r="1248" spans="1:15" ht="21" hidden="1">
      <c r="A1248" s="537"/>
      <c r="B1248" s="431"/>
      <c r="C1248" s="433" t="s">
        <v>553</v>
      </c>
      <c r="D1248" s="427" t="s">
        <v>554</v>
      </c>
      <c r="E1248" s="94">
        <f t="shared" si="417"/>
        <v>0</v>
      </c>
      <c r="F1248" s="452"/>
      <c r="G1248" s="452"/>
      <c r="H1248" s="452"/>
      <c r="I1248" s="452"/>
      <c r="J1248" s="430"/>
      <c r="K1248" s="452"/>
      <c r="L1248" s="452"/>
      <c r="M1248" s="430"/>
      <c r="N1248" s="23"/>
      <c r="O1248" s="23"/>
    </row>
    <row r="1249" spans="1:15" hidden="1">
      <c r="A1249" s="537"/>
      <c r="B1249" s="431"/>
      <c r="C1249" s="433" t="s">
        <v>555</v>
      </c>
      <c r="D1249" s="427" t="s">
        <v>556</v>
      </c>
      <c r="E1249" s="94">
        <f t="shared" si="417"/>
        <v>0</v>
      </c>
      <c r="F1249" s="452"/>
      <c r="G1249" s="452"/>
      <c r="H1249" s="452"/>
      <c r="I1249" s="452"/>
      <c r="J1249" s="430"/>
      <c r="K1249" s="452"/>
      <c r="L1249" s="452"/>
      <c r="M1249" s="430"/>
      <c r="N1249" s="23"/>
      <c r="O1249" s="23"/>
    </row>
    <row r="1250" spans="1:15" hidden="1">
      <c r="A1250" s="537"/>
      <c r="B1250" s="431"/>
      <c r="C1250" s="432" t="s">
        <v>561</v>
      </c>
      <c r="D1250" s="427" t="s">
        <v>562</v>
      </c>
      <c r="E1250" s="94">
        <f t="shared" si="417"/>
        <v>0</v>
      </c>
      <c r="F1250" s="452">
        <f t="shared" ref="F1250:M1250" si="433">F1251+F1253</f>
        <v>0</v>
      </c>
      <c r="G1250" s="452">
        <f t="shared" si="433"/>
        <v>0</v>
      </c>
      <c r="H1250" s="452">
        <f t="shared" si="433"/>
        <v>0</v>
      </c>
      <c r="I1250" s="452">
        <f t="shared" si="433"/>
        <v>0</v>
      </c>
      <c r="J1250" s="452">
        <f t="shared" si="433"/>
        <v>0</v>
      </c>
      <c r="K1250" s="452">
        <f t="shared" si="433"/>
        <v>0</v>
      </c>
      <c r="L1250" s="452">
        <f t="shared" si="433"/>
        <v>0</v>
      </c>
      <c r="M1250" s="452">
        <f t="shared" si="433"/>
        <v>0</v>
      </c>
      <c r="N1250" s="23"/>
      <c r="O1250" s="23"/>
    </row>
    <row r="1251" spans="1:15" hidden="1">
      <c r="A1251" s="537"/>
      <c r="B1251" s="431" t="s">
        <v>563</v>
      </c>
      <c r="C1251" s="433" t="s">
        <v>564</v>
      </c>
      <c r="D1251" s="427" t="s">
        <v>565</v>
      </c>
      <c r="E1251" s="94">
        <f t="shared" si="417"/>
        <v>0</v>
      </c>
      <c r="F1251" s="452">
        <f t="shared" ref="F1251:M1251" si="434">F1252</f>
        <v>0</v>
      </c>
      <c r="G1251" s="452">
        <f t="shared" si="434"/>
        <v>0</v>
      </c>
      <c r="H1251" s="452">
        <f t="shared" si="434"/>
        <v>0</v>
      </c>
      <c r="I1251" s="452">
        <f t="shared" si="434"/>
        <v>0</v>
      </c>
      <c r="J1251" s="452">
        <f t="shared" si="434"/>
        <v>0</v>
      </c>
      <c r="K1251" s="452">
        <f t="shared" si="434"/>
        <v>0</v>
      </c>
      <c r="L1251" s="452">
        <f t="shared" si="434"/>
        <v>0</v>
      </c>
      <c r="M1251" s="452">
        <f t="shared" si="434"/>
        <v>0</v>
      </c>
      <c r="N1251" s="23"/>
      <c r="O1251" s="23"/>
    </row>
    <row r="1252" spans="1:15" hidden="1">
      <c r="A1252" s="537"/>
      <c r="B1252" s="431"/>
      <c r="C1252" s="432" t="s">
        <v>762</v>
      </c>
      <c r="D1252" s="427" t="s">
        <v>763</v>
      </c>
      <c r="E1252" s="94">
        <f t="shared" si="417"/>
        <v>0</v>
      </c>
      <c r="F1252" s="452"/>
      <c r="G1252" s="452"/>
      <c r="H1252" s="452"/>
      <c r="I1252" s="452"/>
      <c r="J1252" s="430"/>
      <c r="K1252" s="452"/>
      <c r="L1252" s="452"/>
      <c r="M1252" s="430"/>
      <c r="N1252" s="23"/>
      <c r="O1252" s="23"/>
    </row>
    <row r="1253" spans="1:15" ht="12" hidden="1" customHeight="1">
      <c r="A1253" s="537"/>
      <c r="B1253" s="453" t="s">
        <v>570</v>
      </c>
      <c r="C1253" s="454"/>
      <c r="D1253" s="437" t="s">
        <v>571</v>
      </c>
      <c r="E1253" s="94">
        <f t="shared" si="417"/>
        <v>0</v>
      </c>
      <c r="F1253" s="452">
        <f t="shared" ref="F1253:M1253" si="435">F1254+F1255</f>
        <v>0</v>
      </c>
      <c r="G1253" s="452">
        <f t="shared" si="435"/>
        <v>0</v>
      </c>
      <c r="H1253" s="452">
        <f t="shared" si="435"/>
        <v>0</v>
      </c>
      <c r="I1253" s="452">
        <f t="shared" si="435"/>
        <v>0</v>
      </c>
      <c r="J1253" s="452">
        <f t="shared" si="435"/>
        <v>0</v>
      </c>
      <c r="K1253" s="452">
        <f t="shared" si="435"/>
        <v>0</v>
      </c>
      <c r="L1253" s="452">
        <f t="shared" si="435"/>
        <v>0</v>
      </c>
      <c r="M1253" s="452">
        <f t="shared" si="435"/>
        <v>0</v>
      </c>
      <c r="N1253" s="23"/>
      <c r="O1253" s="23"/>
    </row>
    <row r="1254" spans="1:15" hidden="1">
      <c r="A1254" s="537"/>
      <c r="B1254" s="453"/>
      <c r="C1254" s="454" t="s">
        <v>572</v>
      </c>
      <c r="D1254" s="437" t="s">
        <v>573</v>
      </c>
      <c r="E1254" s="94">
        <f t="shared" si="417"/>
        <v>0</v>
      </c>
      <c r="F1254" s="452"/>
      <c r="G1254" s="452"/>
      <c r="H1254" s="452"/>
      <c r="I1254" s="452"/>
      <c r="J1254" s="430"/>
      <c r="K1254" s="452"/>
      <c r="L1254" s="452"/>
      <c r="M1254" s="430"/>
      <c r="N1254" s="23"/>
      <c r="O1254" s="23"/>
    </row>
    <row r="1255" spans="1:15" hidden="1">
      <c r="A1255" s="537"/>
      <c r="B1255" s="738"/>
      <c r="C1255" s="682" t="s">
        <v>574</v>
      </c>
      <c r="D1255" s="437" t="s">
        <v>575</v>
      </c>
      <c r="E1255" s="94">
        <f t="shared" si="417"/>
        <v>0</v>
      </c>
      <c r="F1255" s="452"/>
      <c r="G1255" s="452"/>
      <c r="H1255" s="452"/>
      <c r="I1255" s="452"/>
      <c r="J1255" s="430"/>
      <c r="K1255" s="452"/>
      <c r="L1255" s="452"/>
      <c r="M1255" s="430"/>
      <c r="N1255" s="23"/>
      <c r="O1255" s="23"/>
    </row>
    <row r="1256" spans="1:15" ht="11.25" hidden="1" customHeight="1">
      <c r="A1256" s="537"/>
      <c r="B1256" s="429" t="s">
        <v>794</v>
      </c>
      <c r="C1256" s="429"/>
      <c r="D1256" s="427" t="s">
        <v>577</v>
      </c>
      <c r="E1256" s="94">
        <f t="shared" si="417"/>
        <v>0</v>
      </c>
      <c r="F1256" s="452">
        <f t="shared" ref="F1256:M1256" si="436">F1257</f>
        <v>0</v>
      </c>
      <c r="G1256" s="452">
        <f t="shared" si="436"/>
        <v>0</v>
      </c>
      <c r="H1256" s="452">
        <f t="shared" si="436"/>
        <v>0</v>
      </c>
      <c r="I1256" s="452">
        <f t="shared" si="436"/>
        <v>0</v>
      </c>
      <c r="J1256" s="452">
        <f t="shared" si="436"/>
        <v>0</v>
      </c>
      <c r="K1256" s="452">
        <f t="shared" si="436"/>
        <v>0</v>
      </c>
      <c r="L1256" s="452">
        <f t="shared" si="436"/>
        <v>0</v>
      </c>
      <c r="M1256" s="452">
        <f t="shared" si="436"/>
        <v>0</v>
      </c>
      <c r="N1256" s="23"/>
      <c r="O1256" s="23"/>
    </row>
    <row r="1257" spans="1:15" hidden="1">
      <c r="A1257" s="537"/>
      <c r="B1257" s="456" t="s">
        <v>578</v>
      </c>
      <c r="C1257" s="426"/>
      <c r="D1257" s="427" t="s">
        <v>579</v>
      </c>
      <c r="E1257" s="94">
        <f t="shared" si="417"/>
        <v>0</v>
      </c>
      <c r="F1257" s="452">
        <f t="shared" ref="F1257:M1257" si="437">F1258+F1259+F1260+F1261</f>
        <v>0</v>
      </c>
      <c r="G1257" s="452">
        <f t="shared" si="437"/>
        <v>0</v>
      </c>
      <c r="H1257" s="452">
        <f t="shared" si="437"/>
        <v>0</v>
      </c>
      <c r="I1257" s="452">
        <f t="shared" si="437"/>
        <v>0</v>
      </c>
      <c r="J1257" s="452">
        <f t="shared" si="437"/>
        <v>0</v>
      </c>
      <c r="K1257" s="452">
        <f t="shared" si="437"/>
        <v>0</v>
      </c>
      <c r="L1257" s="452">
        <f t="shared" si="437"/>
        <v>0</v>
      </c>
      <c r="M1257" s="452">
        <f t="shared" si="437"/>
        <v>0</v>
      </c>
      <c r="N1257" s="23"/>
      <c r="O1257" s="23"/>
    </row>
    <row r="1258" spans="1:15" hidden="1">
      <c r="A1258" s="537"/>
      <c r="B1258" s="457"/>
      <c r="C1258" s="426" t="s">
        <v>580</v>
      </c>
      <c r="D1258" s="427" t="s">
        <v>581</v>
      </c>
      <c r="E1258" s="94">
        <f t="shared" si="417"/>
        <v>0</v>
      </c>
      <c r="F1258" s="452"/>
      <c r="G1258" s="452"/>
      <c r="H1258" s="452"/>
      <c r="I1258" s="452"/>
      <c r="J1258" s="430"/>
      <c r="K1258" s="452"/>
      <c r="L1258" s="452"/>
      <c r="M1258" s="430"/>
      <c r="N1258" s="23"/>
      <c r="O1258" s="23"/>
    </row>
    <row r="1259" spans="1:15" hidden="1">
      <c r="A1259" s="537"/>
      <c r="B1259" s="438"/>
      <c r="C1259" s="458" t="s">
        <v>582</v>
      </c>
      <c r="D1259" s="427" t="s">
        <v>583</v>
      </c>
      <c r="E1259" s="94">
        <f t="shared" si="417"/>
        <v>0</v>
      </c>
      <c r="F1259" s="452"/>
      <c r="G1259" s="452"/>
      <c r="H1259" s="452"/>
      <c r="I1259" s="452"/>
      <c r="J1259" s="430"/>
      <c r="K1259" s="452"/>
      <c r="L1259" s="452"/>
      <c r="M1259" s="430"/>
      <c r="N1259" s="23"/>
      <c r="O1259" s="23"/>
    </row>
    <row r="1260" spans="1:15" hidden="1">
      <c r="A1260" s="537"/>
      <c r="B1260" s="745"/>
      <c r="C1260" s="432" t="s">
        <v>584</v>
      </c>
      <c r="D1260" s="427" t="s">
        <v>585</v>
      </c>
      <c r="E1260" s="94">
        <f t="shared" si="417"/>
        <v>0</v>
      </c>
      <c r="F1260" s="452"/>
      <c r="G1260" s="452"/>
      <c r="H1260" s="452"/>
      <c r="I1260" s="452"/>
      <c r="J1260" s="430"/>
      <c r="K1260" s="452"/>
      <c r="L1260" s="452"/>
      <c r="M1260" s="430"/>
      <c r="N1260" s="23"/>
      <c r="O1260" s="23"/>
    </row>
    <row r="1261" spans="1:15" hidden="1">
      <c r="A1261" s="537"/>
      <c r="B1261" s="429"/>
      <c r="C1261" s="460" t="s">
        <v>586</v>
      </c>
      <c r="D1261" s="427" t="s">
        <v>587</v>
      </c>
      <c r="E1261" s="94">
        <f t="shared" si="417"/>
        <v>0</v>
      </c>
      <c r="F1261" s="452"/>
      <c r="G1261" s="452"/>
      <c r="H1261" s="452"/>
      <c r="I1261" s="452"/>
      <c r="J1261" s="430"/>
      <c r="K1261" s="452"/>
      <c r="L1261" s="452"/>
      <c r="M1261" s="430"/>
      <c r="N1261" s="23"/>
      <c r="O1261" s="23"/>
    </row>
    <row r="1262" spans="1:15" hidden="1">
      <c r="A1262" s="537"/>
      <c r="B1262" s="461"/>
      <c r="C1262" s="460"/>
      <c r="D1262" s="427"/>
      <c r="E1262" s="94">
        <f t="shared" si="417"/>
        <v>0</v>
      </c>
      <c r="F1262" s="452"/>
      <c r="G1262" s="452"/>
      <c r="H1262" s="452"/>
      <c r="I1262" s="452"/>
      <c r="J1262" s="430"/>
      <c r="K1262" s="452"/>
      <c r="L1262" s="452"/>
      <c r="M1262" s="430"/>
      <c r="N1262" s="23"/>
      <c r="O1262" s="23"/>
    </row>
    <row r="1263" spans="1:15" ht="11.25" hidden="1" customHeight="1">
      <c r="A1263" s="537"/>
      <c r="B1263" s="461" t="s">
        <v>776</v>
      </c>
      <c r="C1263" s="460"/>
      <c r="D1263" s="427" t="s">
        <v>589</v>
      </c>
      <c r="E1263" s="94">
        <f t="shared" si="417"/>
        <v>0</v>
      </c>
      <c r="F1263" s="452">
        <f t="shared" ref="F1263:M1263" si="438">F1264+F1265+F1266+F1267+F1268+F1269+F1270+F1271+F1272</f>
        <v>0</v>
      </c>
      <c r="G1263" s="452">
        <f t="shared" si="438"/>
        <v>0</v>
      </c>
      <c r="H1263" s="452">
        <f t="shared" si="438"/>
        <v>0</v>
      </c>
      <c r="I1263" s="452">
        <f t="shared" si="438"/>
        <v>0</v>
      </c>
      <c r="J1263" s="452">
        <f t="shared" si="438"/>
        <v>0</v>
      </c>
      <c r="K1263" s="452">
        <f t="shared" si="438"/>
        <v>0</v>
      </c>
      <c r="L1263" s="452">
        <f t="shared" si="438"/>
        <v>0</v>
      </c>
      <c r="M1263" s="452">
        <f t="shared" si="438"/>
        <v>0</v>
      </c>
      <c r="N1263" s="23"/>
      <c r="O1263" s="23"/>
    </row>
    <row r="1264" spans="1:15" hidden="1">
      <c r="A1264" s="537"/>
      <c r="B1264" s="461" t="s">
        <v>590</v>
      </c>
      <c r="C1264" s="460"/>
      <c r="D1264" s="427" t="s">
        <v>591</v>
      </c>
      <c r="E1264" s="94">
        <f t="shared" ref="E1264:E1327" si="439">G1264+H1264+I1264+J1264</f>
        <v>0</v>
      </c>
      <c r="F1264" s="452"/>
      <c r="G1264" s="452"/>
      <c r="H1264" s="452"/>
      <c r="I1264" s="452"/>
      <c r="J1264" s="430"/>
      <c r="K1264" s="452"/>
      <c r="L1264" s="452"/>
      <c r="M1264" s="430"/>
      <c r="N1264" s="23"/>
      <c r="O1264" s="23"/>
    </row>
    <row r="1265" spans="1:15" hidden="1">
      <c r="A1265" s="537"/>
      <c r="B1265" s="461" t="s">
        <v>592</v>
      </c>
      <c r="C1265" s="460"/>
      <c r="D1265" s="463" t="s">
        <v>593</v>
      </c>
      <c r="E1265" s="94">
        <f t="shared" si="439"/>
        <v>0</v>
      </c>
      <c r="F1265" s="452"/>
      <c r="G1265" s="452"/>
      <c r="H1265" s="452"/>
      <c r="I1265" s="452"/>
      <c r="J1265" s="430"/>
      <c r="K1265" s="452"/>
      <c r="L1265" s="452"/>
      <c r="M1265" s="430"/>
      <c r="N1265" s="23"/>
      <c r="O1265" s="23"/>
    </row>
    <row r="1266" spans="1:15" hidden="1">
      <c r="A1266" s="537"/>
      <c r="B1266" s="346" t="s">
        <v>594</v>
      </c>
      <c r="C1266" s="746"/>
      <c r="D1266" s="437" t="s">
        <v>595</v>
      </c>
      <c r="E1266" s="94">
        <f t="shared" si="439"/>
        <v>0</v>
      </c>
      <c r="F1266" s="452"/>
      <c r="G1266" s="452"/>
      <c r="H1266" s="452"/>
      <c r="I1266" s="452"/>
      <c r="J1266" s="430"/>
      <c r="K1266" s="452"/>
      <c r="L1266" s="452"/>
      <c r="M1266" s="430"/>
      <c r="N1266" s="23"/>
      <c r="O1266" s="23"/>
    </row>
    <row r="1267" spans="1:15" hidden="1">
      <c r="A1267" s="537"/>
      <c r="B1267" s="429" t="s">
        <v>596</v>
      </c>
      <c r="C1267" s="432"/>
      <c r="D1267" s="427" t="s">
        <v>597</v>
      </c>
      <c r="E1267" s="94">
        <f t="shared" si="439"/>
        <v>0</v>
      </c>
      <c r="F1267" s="452"/>
      <c r="G1267" s="452"/>
      <c r="H1267" s="452"/>
      <c r="I1267" s="452"/>
      <c r="J1267" s="430"/>
      <c r="K1267" s="452"/>
      <c r="L1267" s="452"/>
      <c r="M1267" s="430"/>
      <c r="N1267" s="23"/>
      <c r="O1267" s="23"/>
    </row>
    <row r="1268" spans="1:15" hidden="1">
      <c r="A1268" s="537"/>
      <c r="B1268" s="431" t="s">
        <v>598</v>
      </c>
      <c r="C1268" s="432"/>
      <c r="D1268" s="427" t="s">
        <v>599</v>
      </c>
      <c r="E1268" s="94">
        <f t="shared" si="439"/>
        <v>0</v>
      </c>
      <c r="F1268" s="452"/>
      <c r="G1268" s="452"/>
      <c r="H1268" s="452"/>
      <c r="I1268" s="452"/>
      <c r="J1268" s="430"/>
      <c r="K1268" s="452"/>
      <c r="L1268" s="452"/>
      <c r="M1268" s="430"/>
      <c r="N1268" s="23"/>
      <c r="O1268" s="23"/>
    </row>
    <row r="1269" spans="1:15" hidden="1">
      <c r="A1269" s="537"/>
      <c r="B1269" s="747" t="s">
        <v>600</v>
      </c>
      <c r="C1269" s="748"/>
      <c r="D1269" s="427" t="s">
        <v>601</v>
      </c>
      <c r="E1269" s="94">
        <f t="shared" si="439"/>
        <v>0</v>
      </c>
      <c r="F1269" s="452"/>
      <c r="G1269" s="452"/>
      <c r="H1269" s="452"/>
      <c r="I1269" s="452"/>
      <c r="J1269" s="430"/>
      <c r="K1269" s="452"/>
      <c r="L1269" s="452"/>
      <c r="M1269" s="430"/>
      <c r="N1269" s="23"/>
      <c r="O1269" s="23"/>
    </row>
    <row r="1270" spans="1:15" hidden="1">
      <c r="A1270" s="537"/>
      <c r="B1270" s="747" t="s">
        <v>604</v>
      </c>
      <c r="C1270" s="748"/>
      <c r="D1270" s="427" t="s">
        <v>605</v>
      </c>
      <c r="E1270" s="94">
        <f t="shared" si="439"/>
        <v>0</v>
      </c>
      <c r="F1270" s="452"/>
      <c r="G1270" s="452"/>
      <c r="H1270" s="452"/>
      <c r="I1270" s="452"/>
      <c r="J1270" s="430"/>
      <c r="K1270" s="452"/>
      <c r="L1270" s="452"/>
      <c r="M1270" s="430"/>
      <c r="N1270" s="23"/>
      <c r="O1270" s="23"/>
    </row>
    <row r="1271" spans="1:15" hidden="1">
      <c r="A1271" s="537"/>
      <c r="B1271" s="431" t="s">
        <v>606</v>
      </c>
      <c r="C1271" s="432"/>
      <c r="D1271" s="427" t="s">
        <v>607</v>
      </c>
      <c r="E1271" s="94">
        <f t="shared" si="439"/>
        <v>0</v>
      </c>
      <c r="F1271" s="452"/>
      <c r="G1271" s="452"/>
      <c r="H1271" s="452"/>
      <c r="I1271" s="452"/>
      <c r="J1271" s="430"/>
      <c r="K1271" s="452"/>
      <c r="L1271" s="452"/>
      <c r="M1271" s="430"/>
      <c r="N1271" s="23"/>
      <c r="O1271" s="23"/>
    </row>
    <row r="1272" spans="1:15" hidden="1">
      <c r="A1272" s="537"/>
      <c r="B1272" s="431" t="s">
        <v>608</v>
      </c>
      <c r="C1272" s="432"/>
      <c r="D1272" s="427" t="s">
        <v>609</v>
      </c>
      <c r="E1272" s="94">
        <f t="shared" si="439"/>
        <v>0</v>
      </c>
      <c r="F1272" s="452"/>
      <c r="G1272" s="452"/>
      <c r="H1272" s="452"/>
      <c r="I1272" s="452"/>
      <c r="J1272" s="430"/>
      <c r="K1272" s="452"/>
      <c r="L1272" s="452"/>
      <c r="M1272" s="430"/>
      <c r="N1272" s="23"/>
      <c r="O1272" s="23"/>
    </row>
    <row r="1273" spans="1:15" hidden="1">
      <c r="A1273" s="537"/>
      <c r="B1273" s="431" t="s">
        <v>612</v>
      </c>
      <c r="C1273" s="749"/>
      <c r="D1273" s="427" t="s">
        <v>613</v>
      </c>
      <c r="E1273" s="94">
        <f t="shared" si="439"/>
        <v>0</v>
      </c>
      <c r="F1273" s="452">
        <f t="shared" ref="F1273:M1273" si="440">F1274+F1278</f>
        <v>0</v>
      </c>
      <c r="G1273" s="452">
        <f t="shared" si="440"/>
        <v>0</v>
      </c>
      <c r="H1273" s="452">
        <f t="shared" si="440"/>
        <v>0</v>
      </c>
      <c r="I1273" s="452">
        <f t="shared" si="440"/>
        <v>0</v>
      </c>
      <c r="J1273" s="452">
        <f t="shared" si="440"/>
        <v>0</v>
      </c>
      <c r="K1273" s="452">
        <f t="shared" si="440"/>
        <v>0</v>
      </c>
      <c r="L1273" s="452">
        <f t="shared" si="440"/>
        <v>0</v>
      </c>
      <c r="M1273" s="452">
        <f t="shared" si="440"/>
        <v>0</v>
      </c>
      <c r="N1273" s="23"/>
      <c r="O1273" s="23"/>
    </row>
    <row r="1274" spans="1:15" hidden="1">
      <c r="A1274" s="537"/>
      <c r="B1274" s="431" t="s">
        <v>777</v>
      </c>
      <c r="C1274" s="749"/>
      <c r="D1274" s="427" t="s">
        <v>615</v>
      </c>
      <c r="E1274" s="94">
        <f t="shared" si="439"/>
        <v>0</v>
      </c>
      <c r="F1274" s="452">
        <f t="shared" ref="F1274:M1274" si="441">F1275+F1276</f>
        <v>0</v>
      </c>
      <c r="G1274" s="452">
        <f t="shared" si="441"/>
        <v>0</v>
      </c>
      <c r="H1274" s="452">
        <f t="shared" si="441"/>
        <v>0</v>
      </c>
      <c r="I1274" s="452">
        <f t="shared" si="441"/>
        <v>0</v>
      </c>
      <c r="J1274" s="452">
        <f t="shared" si="441"/>
        <v>0</v>
      </c>
      <c r="K1274" s="452">
        <f t="shared" si="441"/>
        <v>0</v>
      </c>
      <c r="L1274" s="452">
        <f t="shared" si="441"/>
        <v>0</v>
      </c>
      <c r="M1274" s="452">
        <f t="shared" si="441"/>
        <v>0</v>
      </c>
      <c r="N1274" s="23"/>
      <c r="O1274" s="23"/>
    </row>
    <row r="1275" spans="1:15" ht="0.75" hidden="1" customHeight="1">
      <c r="A1275" s="537"/>
      <c r="B1275" s="456"/>
      <c r="C1275" s="473" t="s">
        <v>616</v>
      </c>
      <c r="D1275" s="427" t="s">
        <v>617</v>
      </c>
      <c r="E1275" s="94">
        <f t="shared" si="439"/>
        <v>0</v>
      </c>
      <c r="F1275" s="452"/>
      <c r="G1275" s="452"/>
      <c r="H1275" s="452"/>
      <c r="I1275" s="452"/>
      <c r="J1275" s="430"/>
      <c r="K1275" s="452"/>
      <c r="L1275" s="452"/>
      <c r="M1275" s="430"/>
      <c r="N1275" s="23"/>
      <c r="O1275" s="23"/>
    </row>
    <row r="1276" spans="1:15" hidden="1">
      <c r="A1276" s="537"/>
      <c r="B1276" s="683" t="s">
        <v>618</v>
      </c>
      <c r="C1276" s="684"/>
      <c r="D1276" s="427" t="s">
        <v>619</v>
      </c>
      <c r="E1276" s="94">
        <f t="shared" si="439"/>
        <v>0</v>
      </c>
      <c r="F1276" s="452"/>
      <c r="G1276" s="452"/>
      <c r="H1276" s="452"/>
      <c r="I1276" s="452"/>
      <c r="J1276" s="430"/>
      <c r="K1276" s="452"/>
      <c r="L1276" s="452"/>
      <c r="M1276" s="430"/>
      <c r="N1276" s="23"/>
      <c r="O1276" s="23"/>
    </row>
    <row r="1277" spans="1:15" hidden="1">
      <c r="A1277" s="537"/>
      <c r="B1277" s="750"/>
      <c r="C1277" s="682"/>
      <c r="D1277" s="437"/>
      <c r="E1277" s="94">
        <f t="shared" si="439"/>
        <v>0</v>
      </c>
      <c r="F1277" s="452"/>
      <c r="G1277" s="452"/>
      <c r="H1277" s="452"/>
      <c r="I1277" s="452"/>
      <c r="J1277" s="430"/>
      <c r="K1277" s="452"/>
      <c r="L1277" s="452"/>
      <c r="M1277" s="430"/>
      <c r="N1277" s="23"/>
      <c r="O1277" s="23"/>
    </row>
    <row r="1278" spans="1:15" ht="12" hidden="1" customHeight="1">
      <c r="A1278" s="537"/>
      <c r="B1278" s="477" t="s">
        <v>778</v>
      </c>
      <c r="C1278" s="751"/>
      <c r="D1278" s="427" t="s">
        <v>621</v>
      </c>
      <c r="E1278" s="94">
        <f t="shared" si="439"/>
        <v>0</v>
      </c>
      <c r="F1278" s="452">
        <f t="shared" ref="F1278:M1278" si="442">F1279+F1280</f>
        <v>0</v>
      </c>
      <c r="G1278" s="452">
        <f t="shared" si="442"/>
        <v>0</v>
      </c>
      <c r="H1278" s="452">
        <f t="shared" si="442"/>
        <v>0</v>
      </c>
      <c r="I1278" s="452">
        <f t="shared" si="442"/>
        <v>0</v>
      </c>
      <c r="J1278" s="452">
        <f t="shared" si="442"/>
        <v>0</v>
      </c>
      <c r="K1278" s="452">
        <f t="shared" si="442"/>
        <v>0</v>
      </c>
      <c r="L1278" s="452">
        <f t="shared" si="442"/>
        <v>0</v>
      </c>
      <c r="M1278" s="452">
        <f t="shared" si="442"/>
        <v>0</v>
      </c>
      <c r="N1278" s="23"/>
      <c r="O1278" s="23"/>
    </row>
    <row r="1279" spans="1:15" hidden="1">
      <c r="A1279" s="537"/>
      <c r="B1279" s="431" t="s">
        <v>622</v>
      </c>
      <c r="C1279" s="432"/>
      <c r="D1279" s="427" t="s">
        <v>623</v>
      </c>
      <c r="E1279" s="94">
        <f t="shared" si="439"/>
        <v>0</v>
      </c>
      <c r="F1279" s="452"/>
      <c r="G1279" s="452"/>
      <c r="H1279" s="452"/>
      <c r="I1279" s="452"/>
      <c r="J1279" s="430"/>
      <c r="K1279" s="452"/>
      <c r="L1279" s="452"/>
      <c r="M1279" s="430"/>
      <c r="N1279" s="23"/>
      <c r="O1279" s="23"/>
    </row>
    <row r="1280" spans="1:15" hidden="1">
      <c r="A1280" s="537"/>
      <c r="B1280" s="429" t="s">
        <v>624</v>
      </c>
      <c r="C1280" s="433"/>
      <c r="D1280" s="427" t="s">
        <v>625</v>
      </c>
      <c r="E1280" s="94">
        <f t="shared" si="439"/>
        <v>0</v>
      </c>
      <c r="F1280" s="452"/>
      <c r="G1280" s="452"/>
      <c r="H1280" s="452"/>
      <c r="I1280" s="452"/>
      <c r="J1280" s="430"/>
      <c r="K1280" s="452"/>
      <c r="L1280" s="452"/>
      <c r="M1280" s="430"/>
      <c r="N1280" s="23"/>
      <c r="O1280" s="23"/>
    </row>
    <row r="1281" spans="1:15" hidden="1">
      <c r="A1281" s="537"/>
      <c r="B1281" s="438" t="s">
        <v>782</v>
      </c>
      <c r="C1281" s="458"/>
      <c r="D1281" s="427" t="s">
        <v>746</v>
      </c>
      <c r="E1281" s="94">
        <f t="shared" si="439"/>
        <v>0</v>
      </c>
      <c r="F1281" s="452">
        <f t="shared" ref="F1281:M1281" si="443">F1282</f>
        <v>0</v>
      </c>
      <c r="G1281" s="452">
        <f t="shared" si="443"/>
        <v>0</v>
      </c>
      <c r="H1281" s="452">
        <f t="shared" si="443"/>
        <v>0</v>
      </c>
      <c r="I1281" s="452">
        <f t="shared" si="443"/>
        <v>0</v>
      </c>
      <c r="J1281" s="452">
        <f t="shared" si="443"/>
        <v>0</v>
      </c>
      <c r="K1281" s="452">
        <f t="shared" si="443"/>
        <v>0</v>
      </c>
      <c r="L1281" s="452">
        <f t="shared" si="443"/>
        <v>0</v>
      </c>
      <c r="M1281" s="452">
        <f t="shared" si="443"/>
        <v>0</v>
      </c>
      <c r="N1281" s="23"/>
      <c r="O1281" s="23"/>
    </row>
    <row r="1282" spans="1:15" hidden="1">
      <c r="A1282" s="582"/>
      <c r="B1282" s="645" t="s">
        <v>628</v>
      </c>
      <c r="C1282" s="646"/>
      <c r="D1282" s="588" t="s">
        <v>629</v>
      </c>
      <c r="E1282" s="40">
        <f t="shared" si="439"/>
        <v>0</v>
      </c>
      <c r="F1282" s="44"/>
      <c r="G1282" s="44"/>
      <c r="H1282" s="44"/>
      <c r="I1282" s="44"/>
      <c r="J1282" s="48"/>
      <c r="K1282" s="44"/>
      <c r="L1282" s="44"/>
      <c r="M1282" s="48"/>
      <c r="N1282" s="23"/>
      <c r="O1282" s="23"/>
    </row>
    <row r="1283" spans="1:15">
      <c r="A1283" s="1278" t="s">
        <v>630</v>
      </c>
      <c r="B1283" s="1279"/>
      <c r="C1283" s="1280"/>
      <c r="D1283" s="358"/>
      <c r="E1283" s="22">
        <f t="shared" si="439"/>
        <v>53</v>
      </c>
      <c r="F1283" s="360">
        <f t="shared" ref="F1283:M1283" si="444">F1284+F1295+F1308+F1321+F1332+F1336</f>
        <v>0</v>
      </c>
      <c r="G1283" s="360">
        <f t="shared" si="444"/>
        <v>53</v>
      </c>
      <c r="H1283" s="360">
        <f t="shared" si="444"/>
        <v>0</v>
      </c>
      <c r="I1283" s="360">
        <f t="shared" si="444"/>
        <v>0</v>
      </c>
      <c r="J1283" s="360">
        <f t="shared" si="444"/>
        <v>0</v>
      </c>
      <c r="K1283" s="360">
        <f t="shared" si="444"/>
        <v>0</v>
      </c>
      <c r="L1283" s="360">
        <f t="shared" si="444"/>
        <v>0</v>
      </c>
      <c r="M1283" s="360">
        <f t="shared" si="444"/>
        <v>0</v>
      </c>
      <c r="N1283" s="23"/>
      <c r="O1283" s="23"/>
    </row>
    <row r="1284" spans="1:15">
      <c r="A1284" s="590"/>
      <c r="B1284" s="686" t="s">
        <v>633</v>
      </c>
      <c r="C1284" s="687"/>
      <c r="D1284" s="601" t="s">
        <v>634</v>
      </c>
      <c r="E1284" s="40">
        <f t="shared" si="439"/>
        <v>0</v>
      </c>
      <c r="F1284" s="452">
        <f t="shared" ref="F1284:M1284" si="445">F1285</f>
        <v>0</v>
      </c>
      <c r="G1284" s="452">
        <f t="shared" si="445"/>
        <v>0</v>
      </c>
      <c r="H1284" s="452">
        <f t="shared" si="445"/>
        <v>0</v>
      </c>
      <c r="I1284" s="452">
        <f t="shared" si="445"/>
        <v>0</v>
      </c>
      <c r="J1284" s="452">
        <f t="shared" si="445"/>
        <v>0</v>
      </c>
      <c r="K1284" s="452">
        <f t="shared" si="445"/>
        <v>0</v>
      </c>
      <c r="L1284" s="452">
        <f t="shared" si="445"/>
        <v>0</v>
      </c>
      <c r="M1284" s="452">
        <f t="shared" si="445"/>
        <v>0</v>
      </c>
      <c r="N1284" s="23"/>
      <c r="O1284" s="23"/>
    </row>
    <row r="1285" spans="1:15" ht="10.5" customHeight="1">
      <c r="A1285" s="590"/>
      <c r="B1285" s="605" t="s">
        <v>635</v>
      </c>
      <c r="C1285" s="623"/>
      <c r="D1285" s="607" t="s">
        <v>636</v>
      </c>
      <c r="E1285" s="40">
        <f t="shared" si="439"/>
        <v>0</v>
      </c>
      <c r="F1285" s="452">
        <f t="shared" ref="F1285:M1285" si="446">F1286+F1287+F1288+F1289+F1290+F1291+F1292+F1293</f>
        <v>0</v>
      </c>
      <c r="G1285" s="452">
        <f t="shared" si="446"/>
        <v>0</v>
      </c>
      <c r="H1285" s="452">
        <f t="shared" si="446"/>
        <v>0</v>
      </c>
      <c r="I1285" s="452">
        <f t="shared" si="446"/>
        <v>0</v>
      </c>
      <c r="J1285" s="452">
        <f t="shared" si="446"/>
        <v>0</v>
      </c>
      <c r="K1285" s="452">
        <f t="shared" si="446"/>
        <v>0</v>
      </c>
      <c r="L1285" s="452">
        <f t="shared" si="446"/>
        <v>0</v>
      </c>
      <c r="M1285" s="452">
        <f t="shared" si="446"/>
        <v>0</v>
      </c>
      <c r="N1285" s="23"/>
      <c r="O1285" s="23"/>
    </row>
    <row r="1286" spans="1:15" hidden="1">
      <c r="A1286" s="590"/>
      <c r="B1286" s="688"/>
      <c r="C1286" s="689" t="s">
        <v>637</v>
      </c>
      <c r="D1286" s="601" t="s">
        <v>638</v>
      </c>
      <c r="E1286" s="40">
        <f t="shared" si="439"/>
        <v>0</v>
      </c>
      <c r="F1286" s="452"/>
      <c r="G1286" s="452"/>
      <c r="H1286" s="452"/>
      <c r="I1286" s="452"/>
      <c r="J1286" s="430"/>
      <c r="K1286" s="452"/>
      <c r="L1286" s="452"/>
      <c r="M1286" s="430"/>
      <c r="N1286" s="23"/>
      <c r="O1286" s="23"/>
    </row>
    <row r="1287" spans="1:15" ht="31.35" hidden="1">
      <c r="A1287" s="590"/>
      <c r="B1287" s="688"/>
      <c r="C1287" s="690" t="s">
        <v>639</v>
      </c>
      <c r="D1287" s="691" t="s">
        <v>640</v>
      </c>
      <c r="E1287" s="40">
        <f t="shared" si="439"/>
        <v>0</v>
      </c>
      <c r="F1287" s="452"/>
      <c r="G1287" s="452"/>
      <c r="H1287" s="452"/>
      <c r="I1287" s="452"/>
      <c r="J1287" s="430"/>
      <c r="K1287" s="452"/>
      <c r="L1287" s="452"/>
      <c r="M1287" s="430"/>
      <c r="N1287" s="23"/>
      <c r="O1287" s="23"/>
    </row>
    <row r="1288" spans="1:15" ht="21" hidden="1">
      <c r="A1288" s="590"/>
      <c r="B1288" s="688"/>
      <c r="C1288" s="690" t="s">
        <v>641</v>
      </c>
      <c r="D1288" s="691" t="s">
        <v>642</v>
      </c>
      <c r="E1288" s="40">
        <f t="shared" si="439"/>
        <v>0</v>
      </c>
      <c r="F1288" s="452"/>
      <c r="G1288" s="452"/>
      <c r="H1288" s="452"/>
      <c r="I1288" s="452"/>
      <c r="J1288" s="430"/>
      <c r="K1288" s="452"/>
      <c r="L1288" s="452"/>
      <c r="M1288" s="430"/>
      <c r="N1288" s="23"/>
      <c r="O1288" s="23"/>
    </row>
    <row r="1289" spans="1:15" ht="20.65" hidden="1">
      <c r="A1289" s="590"/>
      <c r="B1289" s="688"/>
      <c r="C1289" s="689" t="s">
        <v>643</v>
      </c>
      <c r="D1289" s="601" t="s">
        <v>644</v>
      </c>
      <c r="E1289" s="40">
        <f t="shared" si="439"/>
        <v>0</v>
      </c>
      <c r="F1289" s="452"/>
      <c r="G1289" s="452"/>
      <c r="H1289" s="452"/>
      <c r="I1289" s="452"/>
      <c r="J1289" s="430"/>
      <c r="K1289" s="452"/>
      <c r="L1289" s="452"/>
      <c r="M1289" s="430"/>
      <c r="N1289" s="23"/>
      <c r="O1289" s="23"/>
    </row>
    <row r="1290" spans="1:15" ht="31.35" hidden="1">
      <c r="A1290" s="590"/>
      <c r="B1290" s="622"/>
      <c r="C1290" s="692" t="s">
        <v>645</v>
      </c>
      <c r="D1290" s="627" t="s">
        <v>646</v>
      </c>
      <c r="E1290" s="40">
        <f t="shared" si="439"/>
        <v>0</v>
      </c>
      <c r="F1290" s="452"/>
      <c r="G1290" s="452"/>
      <c r="H1290" s="452"/>
      <c r="I1290" s="452"/>
      <c r="J1290" s="430"/>
      <c r="K1290" s="452"/>
      <c r="L1290" s="452"/>
      <c r="M1290" s="430"/>
      <c r="N1290" s="23"/>
      <c r="O1290" s="23"/>
    </row>
    <row r="1291" spans="1:15" ht="20.65" hidden="1">
      <c r="A1291" s="590"/>
      <c r="B1291" s="655"/>
      <c r="C1291" s="656" t="s">
        <v>647</v>
      </c>
      <c r="D1291" s="693" t="s">
        <v>648</v>
      </c>
      <c r="E1291" s="40">
        <f t="shared" si="439"/>
        <v>0</v>
      </c>
      <c r="F1291" s="452"/>
      <c r="G1291" s="452"/>
      <c r="H1291" s="452"/>
      <c r="I1291" s="452"/>
      <c r="J1291" s="430"/>
      <c r="K1291" s="452"/>
      <c r="L1291" s="452"/>
      <c r="M1291" s="430"/>
      <c r="N1291" s="23"/>
      <c r="O1291" s="23"/>
    </row>
    <row r="1292" spans="1:15" ht="20.65" hidden="1">
      <c r="A1292" s="590"/>
      <c r="B1292" s="694"/>
      <c r="C1292" s="656" t="s">
        <v>649</v>
      </c>
      <c r="D1292" s="693" t="s">
        <v>650</v>
      </c>
      <c r="E1292" s="40">
        <f t="shared" si="439"/>
        <v>0</v>
      </c>
      <c r="F1292" s="452"/>
      <c r="G1292" s="452"/>
      <c r="H1292" s="452"/>
      <c r="I1292" s="452"/>
      <c r="J1292" s="430"/>
      <c r="K1292" s="452"/>
      <c r="L1292" s="452"/>
      <c r="M1292" s="430"/>
      <c r="N1292" s="23"/>
      <c r="O1292" s="23"/>
    </row>
    <row r="1293" spans="1:15" hidden="1">
      <c r="A1293" s="590"/>
      <c r="B1293" s="695"/>
      <c r="C1293" s="599" t="s">
        <v>651</v>
      </c>
      <c r="D1293" s="607" t="s">
        <v>652</v>
      </c>
      <c r="E1293" s="40">
        <f t="shared" si="439"/>
        <v>0</v>
      </c>
      <c r="F1293" s="452"/>
      <c r="G1293" s="452"/>
      <c r="H1293" s="452"/>
      <c r="I1293" s="452"/>
      <c r="J1293" s="430"/>
      <c r="K1293" s="452"/>
      <c r="L1293" s="452"/>
      <c r="M1293" s="430"/>
      <c r="N1293" s="23"/>
      <c r="O1293" s="23"/>
    </row>
    <row r="1294" spans="1:15" hidden="1">
      <c r="A1294" s="590"/>
      <c r="B1294" s="696"/>
      <c r="C1294" s="697"/>
      <c r="D1294" s="601"/>
      <c r="E1294" s="40">
        <f t="shared" si="439"/>
        <v>0</v>
      </c>
      <c r="F1294" s="452"/>
      <c r="G1294" s="452"/>
      <c r="H1294" s="452"/>
      <c r="I1294" s="452"/>
      <c r="J1294" s="430"/>
      <c r="K1294" s="452"/>
      <c r="L1294" s="452"/>
      <c r="M1294" s="430"/>
      <c r="N1294" s="23"/>
      <c r="O1294" s="23"/>
    </row>
    <row r="1295" spans="1:15">
      <c r="A1295" s="590"/>
      <c r="B1295" s="602" t="s">
        <v>657</v>
      </c>
      <c r="C1295" s="698"/>
      <c r="D1295" s="607" t="s">
        <v>658</v>
      </c>
      <c r="E1295" s="40">
        <f t="shared" si="439"/>
        <v>0</v>
      </c>
      <c r="F1295" s="452">
        <f t="shared" ref="F1295:M1295" si="447">F1296</f>
        <v>0</v>
      </c>
      <c r="G1295" s="452">
        <f t="shared" si="447"/>
        <v>0</v>
      </c>
      <c r="H1295" s="452">
        <f t="shared" si="447"/>
        <v>0</v>
      </c>
      <c r="I1295" s="452">
        <f t="shared" si="447"/>
        <v>0</v>
      </c>
      <c r="J1295" s="452">
        <f t="shared" si="447"/>
        <v>0</v>
      </c>
      <c r="K1295" s="452">
        <f t="shared" si="447"/>
        <v>0</v>
      </c>
      <c r="L1295" s="452">
        <f t="shared" si="447"/>
        <v>0</v>
      </c>
      <c r="M1295" s="452">
        <f t="shared" si="447"/>
        <v>0</v>
      </c>
      <c r="N1295" s="23"/>
      <c r="O1295" s="23"/>
    </row>
    <row r="1296" spans="1:15">
      <c r="A1296" s="590"/>
      <c r="B1296" s="699" t="s">
        <v>659</v>
      </c>
      <c r="C1296" s="623"/>
      <c r="D1296" s="593" t="s">
        <v>565</v>
      </c>
      <c r="E1296" s="40">
        <f t="shared" si="439"/>
        <v>0</v>
      </c>
      <c r="F1296" s="452">
        <f t="shared" ref="F1296:M1296" si="448">F1300+F1301+F1302+F1303+F1304+F1305+F1306</f>
        <v>0</v>
      </c>
      <c r="G1296" s="452">
        <f t="shared" si="448"/>
        <v>0</v>
      </c>
      <c r="H1296" s="452">
        <f t="shared" si="448"/>
        <v>0</v>
      </c>
      <c r="I1296" s="452">
        <f t="shared" si="448"/>
        <v>0</v>
      </c>
      <c r="J1296" s="452">
        <f t="shared" si="448"/>
        <v>0</v>
      </c>
      <c r="K1296" s="452">
        <f t="shared" si="448"/>
        <v>0</v>
      </c>
      <c r="L1296" s="452">
        <f t="shared" si="448"/>
        <v>0</v>
      </c>
      <c r="M1296" s="452">
        <f t="shared" si="448"/>
        <v>0</v>
      </c>
      <c r="N1296" s="23"/>
      <c r="O1296" s="23"/>
    </row>
    <row r="1297" spans="1:15" hidden="1">
      <c r="A1297" s="590"/>
      <c r="B1297" s="700"/>
      <c r="C1297" s="701" t="s">
        <v>660</v>
      </c>
      <c r="D1297" s="702" t="s">
        <v>661</v>
      </c>
      <c r="E1297" s="40">
        <f t="shared" si="439"/>
        <v>0</v>
      </c>
      <c r="F1297" s="452"/>
      <c r="G1297" s="452"/>
      <c r="H1297" s="452"/>
      <c r="I1297" s="452"/>
      <c r="J1297" s="430"/>
      <c r="K1297" s="452"/>
      <c r="L1297" s="452"/>
      <c r="M1297" s="430"/>
      <c r="N1297" s="23"/>
      <c r="O1297" s="23"/>
    </row>
    <row r="1298" spans="1:15" hidden="1">
      <c r="A1298" s="590"/>
      <c r="B1298" s="700"/>
      <c r="C1298" s="701" t="s">
        <v>662</v>
      </c>
      <c r="D1298" s="702" t="s">
        <v>663</v>
      </c>
      <c r="E1298" s="40">
        <f t="shared" si="439"/>
        <v>0</v>
      </c>
      <c r="F1298" s="452"/>
      <c r="G1298" s="452"/>
      <c r="H1298" s="452"/>
      <c r="I1298" s="452"/>
      <c r="J1298" s="430"/>
      <c r="K1298" s="452"/>
      <c r="L1298" s="452"/>
      <c r="M1298" s="430"/>
      <c r="N1298" s="23"/>
      <c r="O1298" s="23"/>
    </row>
    <row r="1299" spans="1:15" hidden="1">
      <c r="A1299" s="590"/>
      <c r="B1299" s="700"/>
      <c r="C1299" s="701" t="s">
        <v>664</v>
      </c>
      <c r="D1299" s="702" t="s">
        <v>665</v>
      </c>
      <c r="E1299" s="40">
        <f t="shared" si="439"/>
        <v>0</v>
      </c>
      <c r="F1299" s="452"/>
      <c r="G1299" s="452"/>
      <c r="H1299" s="452"/>
      <c r="I1299" s="452"/>
      <c r="J1299" s="430"/>
      <c r="K1299" s="452"/>
      <c r="L1299" s="452"/>
      <c r="M1299" s="430"/>
      <c r="N1299" s="23"/>
      <c r="O1299" s="23"/>
    </row>
    <row r="1300" spans="1:15" hidden="1">
      <c r="A1300" s="590"/>
      <c r="B1300" s="703"/>
      <c r="C1300" s="623" t="s">
        <v>666</v>
      </c>
      <c r="D1300" s="593" t="s">
        <v>667</v>
      </c>
      <c r="E1300" s="40">
        <f t="shared" si="439"/>
        <v>0</v>
      </c>
      <c r="F1300" s="452"/>
      <c r="G1300" s="452"/>
      <c r="H1300" s="452"/>
      <c r="I1300" s="452"/>
      <c r="J1300" s="430"/>
      <c r="K1300" s="452"/>
      <c r="L1300" s="452"/>
      <c r="M1300" s="430"/>
      <c r="N1300" s="23"/>
      <c r="O1300" s="23"/>
    </row>
    <row r="1301" spans="1:15" hidden="1">
      <c r="A1301" s="590"/>
      <c r="B1301" s="703"/>
      <c r="C1301" s="623" t="s">
        <v>668</v>
      </c>
      <c r="D1301" s="593" t="s">
        <v>669</v>
      </c>
      <c r="E1301" s="40">
        <f t="shared" si="439"/>
        <v>0</v>
      </c>
      <c r="F1301" s="452"/>
      <c r="G1301" s="452"/>
      <c r="H1301" s="452"/>
      <c r="I1301" s="452"/>
      <c r="J1301" s="430"/>
      <c r="K1301" s="452"/>
      <c r="L1301" s="452"/>
      <c r="M1301" s="430"/>
      <c r="N1301" s="23"/>
      <c r="O1301" s="23"/>
    </row>
    <row r="1302" spans="1:15" hidden="1">
      <c r="A1302" s="590"/>
      <c r="B1302" s="703"/>
      <c r="C1302" s="623" t="s">
        <v>670</v>
      </c>
      <c r="D1302" s="593" t="s">
        <v>671</v>
      </c>
      <c r="E1302" s="40">
        <f t="shared" si="439"/>
        <v>0</v>
      </c>
      <c r="F1302" s="452"/>
      <c r="G1302" s="452"/>
      <c r="H1302" s="452"/>
      <c r="I1302" s="452"/>
      <c r="J1302" s="430"/>
      <c r="K1302" s="452"/>
      <c r="L1302" s="452"/>
      <c r="M1302" s="430"/>
      <c r="N1302" s="23"/>
      <c r="O1302" s="23"/>
    </row>
    <row r="1303" spans="1:15" hidden="1">
      <c r="A1303" s="590"/>
      <c r="B1303" s="703"/>
      <c r="C1303" s="623" t="s">
        <v>672</v>
      </c>
      <c r="D1303" s="593" t="s">
        <v>673</v>
      </c>
      <c r="E1303" s="40">
        <f t="shared" si="439"/>
        <v>0</v>
      </c>
      <c r="F1303" s="452"/>
      <c r="G1303" s="452"/>
      <c r="H1303" s="452"/>
      <c r="I1303" s="452"/>
      <c r="J1303" s="430"/>
      <c r="K1303" s="452"/>
      <c r="L1303" s="452"/>
      <c r="M1303" s="430"/>
      <c r="N1303" s="23"/>
      <c r="O1303" s="23"/>
    </row>
    <row r="1304" spans="1:15" hidden="1">
      <c r="A1304" s="590"/>
      <c r="B1304" s="703"/>
      <c r="C1304" s="623" t="s">
        <v>674</v>
      </c>
      <c r="D1304" s="593" t="s">
        <v>567</v>
      </c>
      <c r="E1304" s="40">
        <f t="shared" si="439"/>
        <v>0</v>
      </c>
      <c r="F1304" s="452"/>
      <c r="G1304" s="452"/>
      <c r="H1304" s="452"/>
      <c r="I1304" s="452"/>
      <c r="J1304" s="430"/>
      <c r="K1304" s="452"/>
      <c r="L1304" s="452"/>
      <c r="M1304" s="430"/>
      <c r="N1304" s="23"/>
      <c r="O1304" s="23"/>
    </row>
    <row r="1305" spans="1:15" hidden="1">
      <c r="A1305" s="590"/>
      <c r="B1305" s="703"/>
      <c r="C1305" s="623" t="s">
        <v>675</v>
      </c>
      <c r="D1305" s="593" t="s">
        <v>676</v>
      </c>
      <c r="E1305" s="40">
        <f t="shared" si="439"/>
        <v>0</v>
      </c>
      <c r="F1305" s="452"/>
      <c r="G1305" s="452"/>
      <c r="H1305" s="452"/>
      <c r="I1305" s="452"/>
      <c r="J1305" s="430"/>
      <c r="K1305" s="452"/>
      <c r="L1305" s="452"/>
      <c r="M1305" s="430"/>
      <c r="N1305" s="23"/>
      <c r="O1305" s="23"/>
    </row>
    <row r="1306" spans="1:15" hidden="1">
      <c r="A1306" s="590"/>
      <c r="B1306" s="703"/>
      <c r="C1306" s="623" t="s">
        <v>677</v>
      </c>
      <c r="D1306" s="593" t="s">
        <v>678</v>
      </c>
      <c r="E1306" s="40">
        <f t="shared" si="439"/>
        <v>0</v>
      </c>
      <c r="F1306" s="452"/>
      <c r="G1306" s="452"/>
      <c r="H1306" s="452"/>
      <c r="I1306" s="452"/>
      <c r="J1306" s="430"/>
      <c r="K1306" s="452"/>
      <c r="L1306" s="452"/>
      <c r="M1306" s="430"/>
      <c r="N1306" s="23"/>
      <c r="O1306" s="23"/>
    </row>
    <row r="1307" spans="1:15" hidden="1">
      <c r="A1307" s="590"/>
      <c r="B1307" s="605"/>
      <c r="C1307" s="704"/>
      <c r="D1307" s="593"/>
      <c r="E1307" s="40">
        <f t="shared" si="439"/>
        <v>0</v>
      </c>
      <c r="F1307" s="452"/>
      <c r="G1307" s="452"/>
      <c r="H1307" s="452"/>
      <c r="I1307" s="452"/>
      <c r="J1307" s="430"/>
      <c r="K1307" s="452"/>
      <c r="L1307" s="452"/>
      <c r="M1307" s="430"/>
      <c r="N1307" s="23"/>
      <c r="O1307" s="23"/>
    </row>
    <row r="1308" spans="1:15">
      <c r="A1308" s="590"/>
      <c r="B1308" s="602" t="s">
        <v>679</v>
      </c>
      <c r="C1308" s="704"/>
      <c r="D1308" s="593" t="s">
        <v>680</v>
      </c>
      <c r="E1308" s="40">
        <f t="shared" si="439"/>
        <v>0</v>
      </c>
      <c r="F1308" s="452">
        <f t="shared" ref="F1308:M1308" si="449">F1309+F1310+F1311+F1312+F1313+F1314+F1315+F1316+F1317+F1318+F1319</f>
        <v>0</v>
      </c>
      <c r="G1308" s="452">
        <f t="shared" si="449"/>
        <v>0</v>
      </c>
      <c r="H1308" s="452">
        <f t="shared" si="449"/>
        <v>0</v>
      </c>
      <c r="I1308" s="452">
        <f t="shared" si="449"/>
        <v>0</v>
      </c>
      <c r="J1308" s="452">
        <f t="shared" si="449"/>
        <v>0</v>
      </c>
      <c r="K1308" s="452">
        <f t="shared" si="449"/>
        <v>0</v>
      </c>
      <c r="L1308" s="452">
        <f t="shared" si="449"/>
        <v>0</v>
      </c>
      <c r="M1308" s="452">
        <f t="shared" si="449"/>
        <v>0</v>
      </c>
      <c r="N1308" s="23"/>
      <c r="O1308" s="23"/>
    </row>
    <row r="1309" spans="1:15" hidden="1">
      <c r="A1309" s="590"/>
      <c r="B1309" s="605" t="s">
        <v>681</v>
      </c>
      <c r="C1309" s="704"/>
      <c r="D1309" s="593" t="s">
        <v>682</v>
      </c>
      <c r="E1309" s="40">
        <f t="shared" si="439"/>
        <v>0</v>
      </c>
      <c r="F1309" s="452"/>
      <c r="G1309" s="452"/>
      <c r="H1309" s="452"/>
      <c r="I1309" s="452"/>
      <c r="J1309" s="430"/>
      <c r="K1309" s="452"/>
      <c r="L1309" s="452"/>
      <c r="M1309" s="430"/>
      <c r="N1309" s="23"/>
      <c r="O1309" s="23"/>
    </row>
    <row r="1310" spans="1:15" hidden="1">
      <c r="A1310" s="590"/>
      <c r="B1310" s="605" t="s">
        <v>683</v>
      </c>
      <c r="C1310" s="623"/>
      <c r="D1310" s="593" t="s">
        <v>684</v>
      </c>
      <c r="E1310" s="40">
        <f t="shared" si="439"/>
        <v>0</v>
      </c>
      <c r="F1310" s="452"/>
      <c r="G1310" s="452"/>
      <c r="H1310" s="452"/>
      <c r="I1310" s="452"/>
      <c r="J1310" s="430"/>
      <c r="K1310" s="452"/>
      <c r="L1310" s="452"/>
      <c r="M1310" s="430"/>
      <c r="N1310" s="23"/>
      <c r="O1310" s="23"/>
    </row>
    <row r="1311" spans="1:15" hidden="1">
      <c r="A1311" s="590"/>
      <c r="B1311" s="605" t="s">
        <v>685</v>
      </c>
      <c r="C1311" s="704"/>
      <c r="D1311" s="593" t="s">
        <v>686</v>
      </c>
      <c r="E1311" s="40">
        <f t="shared" si="439"/>
        <v>0</v>
      </c>
      <c r="F1311" s="452"/>
      <c r="G1311" s="452"/>
      <c r="H1311" s="452"/>
      <c r="I1311" s="452"/>
      <c r="J1311" s="430"/>
      <c r="K1311" s="452"/>
      <c r="L1311" s="452"/>
      <c r="M1311" s="430"/>
      <c r="N1311" s="23"/>
      <c r="O1311" s="23"/>
    </row>
    <row r="1312" spans="1:15" hidden="1">
      <c r="A1312" s="590"/>
      <c r="B1312" s="605" t="s">
        <v>687</v>
      </c>
      <c r="C1312" s="705"/>
      <c r="D1312" s="593" t="s">
        <v>688</v>
      </c>
      <c r="E1312" s="40">
        <f t="shared" si="439"/>
        <v>0</v>
      </c>
      <c r="F1312" s="452"/>
      <c r="G1312" s="452"/>
      <c r="H1312" s="452"/>
      <c r="I1312" s="452"/>
      <c r="J1312" s="430"/>
      <c r="K1312" s="452"/>
      <c r="L1312" s="452"/>
      <c r="M1312" s="430"/>
      <c r="N1312" s="23"/>
      <c r="O1312" s="23"/>
    </row>
    <row r="1313" spans="1:15" hidden="1">
      <c r="A1313" s="590"/>
      <c r="B1313" s="706" t="s">
        <v>689</v>
      </c>
      <c r="C1313" s="707"/>
      <c r="D1313" s="593" t="s">
        <v>690</v>
      </c>
      <c r="E1313" s="40">
        <f t="shared" si="439"/>
        <v>0</v>
      </c>
      <c r="F1313" s="452"/>
      <c r="G1313" s="452"/>
      <c r="H1313" s="452"/>
      <c r="I1313" s="452"/>
      <c r="J1313" s="430"/>
      <c r="K1313" s="452"/>
      <c r="L1313" s="452"/>
      <c r="M1313" s="430"/>
      <c r="N1313" s="23"/>
      <c r="O1313" s="23"/>
    </row>
    <row r="1314" spans="1:15" hidden="1">
      <c r="A1314" s="590"/>
      <c r="B1314" s="708" t="s">
        <v>691</v>
      </c>
      <c r="C1314" s="623"/>
      <c r="D1314" s="607" t="s">
        <v>692</v>
      </c>
      <c r="E1314" s="40">
        <f t="shared" si="439"/>
        <v>0</v>
      </c>
      <c r="F1314" s="452"/>
      <c r="G1314" s="452"/>
      <c r="H1314" s="452"/>
      <c r="I1314" s="452"/>
      <c r="J1314" s="430"/>
      <c r="K1314" s="452"/>
      <c r="L1314" s="452"/>
      <c r="M1314" s="430"/>
      <c r="N1314" s="23"/>
      <c r="O1314" s="23"/>
    </row>
    <row r="1315" spans="1:15" hidden="1">
      <c r="A1315" s="590"/>
      <c r="B1315" s="706" t="s">
        <v>693</v>
      </c>
      <c r="C1315" s="704"/>
      <c r="D1315" s="593" t="s">
        <v>694</v>
      </c>
      <c r="E1315" s="40">
        <f t="shared" si="439"/>
        <v>0</v>
      </c>
      <c r="F1315" s="452"/>
      <c r="G1315" s="452"/>
      <c r="H1315" s="452"/>
      <c r="I1315" s="452"/>
      <c r="J1315" s="430"/>
      <c r="K1315" s="452"/>
      <c r="L1315" s="452"/>
      <c r="M1315" s="430"/>
      <c r="N1315" s="23"/>
      <c r="O1315" s="23"/>
    </row>
    <row r="1316" spans="1:15" hidden="1">
      <c r="A1316" s="590"/>
      <c r="B1316" s="706" t="s">
        <v>695</v>
      </c>
      <c r="C1316" s="704"/>
      <c r="D1316" s="593" t="s">
        <v>696</v>
      </c>
      <c r="E1316" s="40">
        <f t="shared" si="439"/>
        <v>0</v>
      </c>
      <c r="F1316" s="452"/>
      <c r="G1316" s="452"/>
      <c r="H1316" s="452"/>
      <c r="I1316" s="452"/>
      <c r="J1316" s="430"/>
      <c r="K1316" s="452"/>
      <c r="L1316" s="452"/>
      <c r="M1316" s="430"/>
      <c r="N1316" s="23"/>
      <c r="O1316" s="23"/>
    </row>
    <row r="1317" spans="1:15" hidden="1">
      <c r="A1317" s="590"/>
      <c r="B1317" s="605" t="s">
        <v>697</v>
      </c>
      <c r="C1317" s="709"/>
      <c r="D1317" s="607" t="s">
        <v>698</v>
      </c>
      <c r="E1317" s="40">
        <f t="shared" si="439"/>
        <v>0</v>
      </c>
      <c r="F1317" s="452"/>
      <c r="G1317" s="452"/>
      <c r="H1317" s="452"/>
      <c r="I1317" s="452"/>
      <c r="J1317" s="430"/>
      <c r="K1317" s="452"/>
      <c r="L1317" s="452"/>
      <c r="M1317" s="430"/>
      <c r="N1317" s="23"/>
      <c r="O1317" s="23"/>
    </row>
    <row r="1318" spans="1:15" hidden="1">
      <c r="A1318" s="590"/>
      <c r="B1318" s="706" t="s">
        <v>699</v>
      </c>
      <c r="C1318" s="704"/>
      <c r="D1318" s="593" t="s">
        <v>700</v>
      </c>
      <c r="E1318" s="40">
        <f t="shared" si="439"/>
        <v>0</v>
      </c>
      <c r="F1318" s="452"/>
      <c r="G1318" s="452"/>
      <c r="H1318" s="452"/>
      <c r="I1318" s="452"/>
      <c r="J1318" s="430"/>
      <c r="K1318" s="452"/>
      <c r="L1318" s="452"/>
      <c r="M1318" s="430"/>
      <c r="N1318" s="23"/>
      <c r="O1318" s="23"/>
    </row>
    <row r="1319" spans="1:15" hidden="1">
      <c r="A1319" s="590"/>
      <c r="B1319" s="710" t="s">
        <v>701</v>
      </c>
      <c r="C1319" s="709"/>
      <c r="D1319" s="607" t="s">
        <v>702</v>
      </c>
      <c r="E1319" s="40">
        <f t="shared" si="439"/>
        <v>0</v>
      </c>
      <c r="F1319" s="452"/>
      <c r="G1319" s="452"/>
      <c r="H1319" s="452"/>
      <c r="I1319" s="452"/>
      <c r="J1319" s="430"/>
      <c r="K1319" s="452"/>
      <c r="L1319" s="452"/>
      <c r="M1319" s="430"/>
      <c r="N1319" s="23"/>
      <c r="O1319" s="23"/>
    </row>
    <row r="1320" spans="1:15" hidden="1">
      <c r="A1320" s="590"/>
      <c r="B1320" s="591"/>
      <c r="C1320" s="592"/>
      <c r="D1320" s="593"/>
      <c r="E1320" s="40">
        <f t="shared" si="439"/>
        <v>0</v>
      </c>
      <c r="F1320" s="452"/>
      <c r="G1320" s="452"/>
      <c r="H1320" s="452"/>
      <c r="I1320" s="452"/>
      <c r="J1320" s="430"/>
      <c r="K1320" s="452"/>
      <c r="L1320" s="452"/>
      <c r="M1320" s="430"/>
      <c r="N1320" s="23"/>
      <c r="O1320" s="23"/>
    </row>
    <row r="1321" spans="1:15">
      <c r="A1321" s="590"/>
      <c r="B1321" s="631" t="s">
        <v>714</v>
      </c>
      <c r="C1321" s="630"/>
      <c r="D1321" s="607" t="s">
        <v>715</v>
      </c>
      <c r="E1321" s="40">
        <f t="shared" si="439"/>
        <v>53</v>
      </c>
      <c r="F1321" s="452">
        <f t="shared" ref="F1321:M1321" si="450">F1322+F1332</f>
        <v>0</v>
      </c>
      <c r="G1321" s="452">
        <f t="shared" si="450"/>
        <v>53</v>
      </c>
      <c r="H1321" s="452">
        <f t="shared" si="450"/>
        <v>0</v>
      </c>
      <c r="I1321" s="452">
        <f t="shared" si="450"/>
        <v>0</v>
      </c>
      <c r="J1321" s="452">
        <f t="shared" si="450"/>
        <v>0</v>
      </c>
      <c r="K1321" s="452">
        <f t="shared" si="450"/>
        <v>0</v>
      </c>
      <c r="L1321" s="452">
        <f t="shared" si="450"/>
        <v>0</v>
      </c>
      <c r="M1321" s="452">
        <f t="shared" si="450"/>
        <v>0</v>
      </c>
      <c r="N1321" s="23"/>
      <c r="O1321" s="23"/>
    </row>
    <row r="1322" spans="1:15">
      <c r="A1322" s="590"/>
      <c r="B1322" s="626" t="s">
        <v>716</v>
      </c>
      <c r="C1322" s="592"/>
      <c r="D1322" s="593" t="s">
        <v>717</v>
      </c>
      <c r="E1322" s="40">
        <f t="shared" si="439"/>
        <v>53</v>
      </c>
      <c r="F1322" s="452">
        <f t="shared" ref="F1322:M1322" si="451">F1323+F1328+F1330</f>
        <v>0</v>
      </c>
      <c r="G1322" s="452">
        <f t="shared" si="451"/>
        <v>53</v>
      </c>
      <c r="H1322" s="452">
        <f t="shared" si="451"/>
        <v>0</v>
      </c>
      <c r="I1322" s="452">
        <f t="shared" si="451"/>
        <v>0</v>
      </c>
      <c r="J1322" s="452">
        <f t="shared" si="451"/>
        <v>0</v>
      </c>
      <c r="K1322" s="452">
        <f t="shared" si="451"/>
        <v>0</v>
      </c>
      <c r="L1322" s="452">
        <f t="shared" si="451"/>
        <v>0</v>
      </c>
      <c r="M1322" s="452">
        <f t="shared" si="451"/>
        <v>0</v>
      </c>
      <c r="N1322" s="23"/>
      <c r="O1322" s="23"/>
    </row>
    <row r="1323" spans="1:15">
      <c r="A1323" s="590"/>
      <c r="B1323" s="591" t="s">
        <v>718</v>
      </c>
      <c r="C1323" s="592"/>
      <c r="D1323" s="593" t="s">
        <v>719</v>
      </c>
      <c r="E1323" s="40">
        <f t="shared" si="439"/>
        <v>53</v>
      </c>
      <c r="F1323" s="452">
        <f t="shared" ref="F1323:M1323" si="452">F1324+F1325+F1326+F1327</f>
        <v>0</v>
      </c>
      <c r="G1323" s="452">
        <f t="shared" si="452"/>
        <v>53</v>
      </c>
      <c r="H1323" s="452">
        <f t="shared" si="452"/>
        <v>0</v>
      </c>
      <c r="I1323" s="452">
        <f t="shared" si="452"/>
        <v>0</v>
      </c>
      <c r="J1323" s="452">
        <f t="shared" si="452"/>
        <v>0</v>
      </c>
      <c r="K1323" s="452">
        <f t="shared" si="452"/>
        <v>0</v>
      </c>
      <c r="L1323" s="452">
        <f t="shared" si="452"/>
        <v>0</v>
      </c>
      <c r="M1323" s="452">
        <f t="shared" si="452"/>
        <v>0</v>
      </c>
      <c r="N1323" s="23"/>
      <c r="O1323" s="23"/>
    </row>
    <row r="1324" spans="1:15">
      <c r="A1324" s="590"/>
      <c r="B1324" s="429"/>
      <c r="C1324" s="426" t="s">
        <v>720</v>
      </c>
      <c r="D1324" s="427" t="s">
        <v>721</v>
      </c>
      <c r="E1324" s="94">
        <f t="shared" si="439"/>
        <v>0</v>
      </c>
      <c r="F1324" s="452"/>
      <c r="G1324" s="452">
        <v>0</v>
      </c>
      <c r="H1324" s="452"/>
      <c r="I1324" s="452"/>
      <c r="J1324" s="597"/>
      <c r="K1324" s="452"/>
      <c r="L1324" s="452"/>
      <c r="M1324" s="597"/>
      <c r="N1324" s="23"/>
      <c r="O1324" s="23"/>
    </row>
    <row r="1325" spans="1:15">
      <c r="A1325" s="590"/>
      <c r="B1325" s="429"/>
      <c r="C1325" s="426" t="s">
        <v>722</v>
      </c>
      <c r="D1325" s="427" t="s">
        <v>723</v>
      </c>
      <c r="E1325" s="94">
        <f t="shared" si="439"/>
        <v>0</v>
      </c>
      <c r="F1325" s="452"/>
      <c r="G1325" s="452"/>
      <c r="H1325" s="452"/>
      <c r="I1325" s="452"/>
      <c r="J1325" s="597"/>
      <c r="K1325" s="452"/>
      <c r="L1325" s="452"/>
      <c r="M1325" s="597"/>
      <c r="N1325" s="23"/>
      <c r="O1325" s="23"/>
    </row>
    <row r="1326" spans="1:15">
      <c r="A1326" s="590"/>
      <c r="B1326" s="429"/>
      <c r="C1326" s="432" t="s">
        <v>724</v>
      </c>
      <c r="D1326" s="427" t="s">
        <v>725</v>
      </c>
      <c r="E1326" s="94">
        <f t="shared" si="439"/>
        <v>50</v>
      </c>
      <c r="F1326" s="452"/>
      <c r="G1326" s="452">
        <v>50</v>
      </c>
      <c r="H1326" s="452"/>
      <c r="I1326" s="452"/>
      <c r="J1326" s="597">
        <v>0</v>
      </c>
      <c r="K1326" s="452">
        <v>0</v>
      </c>
      <c r="L1326" s="452">
        <v>0</v>
      </c>
      <c r="M1326" s="597">
        <v>0</v>
      </c>
      <c r="N1326" s="23"/>
      <c r="O1326" s="23"/>
    </row>
    <row r="1327" spans="1:15">
      <c r="A1327" s="590"/>
      <c r="B1327" s="429"/>
      <c r="C1327" s="432" t="s">
        <v>726</v>
      </c>
      <c r="D1327" s="427" t="s">
        <v>727</v>
      </c>
      <c r="E1327" s="94">
        <f t="shared" si="439"/>
        <v>3</v>
      </c>
      <c r="F1327" s="452"/>
      <c r="G1327" s="452">
        <v>3</v>
      </c>
      <c r="H1327" s="452"/>
      <c r="I1327" s="452"/>
      <c r="J1327" s="597"/>
      <c r="K1327" s="452"/>
      <c r="L1327" s="452"/>
      <c r="M1327" s="597"/>
      <c r="N1327" s="23"/>
      <c r="O1327" s="23"/>
    </row>
    <row r="1328" spans="1:15">
      <c r="A1328" s="590"/>
      <c r="B1328" s="595" t="s">
        <v>728</v>
      </c>
      <c r="C1328" s="630"/>
      <c r="D1328" s="607" t="s">
        <v>729</v>
      </c>
      <c r="E1328" s="40">
        <f t="shared" ref="E1328:E1392" si="453">G1328+H1328+I1328+J1328</f>
        <v>0</v>
      </c>
      <c r="F1328" s="594">
        <f t="shared" ref="F1328:M1328" si="454">F1329</f>
        <v>0</v>
      </c>
      <c r="G1328" s="594">
        <f t="shared" si="454"/>
        <v>0</v>
      </c>
      <c r="H1328" s="594">
        <f t="shared" si="454"/>
        <v>0</v>
      </c>
      <c r="I1328" s="594">
        <f t="shared" si="454"/>
        <v>0</v>
      </c>
      <c r="J1328" s="594">
        <f t="shared" si="454"/>
        <v>0</v>
      </c>
      <c r="K1328" s="594">
        <f t="shared" si="454"/>
        <v>0</v>
      </c>
      <c r="L1328" s="594">
        <f t="shared" si="454"/>
        <v>0</v>
      </c>
      <c r="M1328" s="594">
        <f t="shared" si="454"/>
        <v>0</v>
      </c>
      <c r="N1328" s="23"/>
      <c r="O1328" s="23"/>
    </row>
    <row r="1329" spans="1:15">
      <c r="A1329" s="590"/>
      <c r="B1329" s="595"/>
      <c r="C1329" s="630" t="s">
        <v>730</v>
      </c>
      <c r="D1329" s="607" t="s">
        <v>731</v>
      </c>
      <c r="E1329" s="40">
        <f t="shared" si="453"/>
        <v>0</v>
      </c>
      <c r="F1329" s="594"/>
      <c r="G1329" s="594"/>
      <c r="H1329" s="594"/>
      <c r="I1329" s="594"/>
      <c r="J1329" s="597"/>
      <c r="K1329" s="594"/>
      <c r="L1329" s="594"/>
      <c r="M1329" s="597"/>
      <c r="N1329" s="23"/>
      <c r="O1329" s="23"/>
    </row>
    <row r="1330" spans="1:15">
      <c r="A1330" s="590"/>
      <c r="B1330" s="595" t="s">
        <v>732</v>
      </c>
      <c r="C1330" s="630"/>
      <c r="D1330" s="607" t="s">
        <v>733</v>
      </c>
      <c r="E1330" s="40">
        <f t="shared" si="453"/>
        <v>0</v>
      </c>
      <c r="F1330" s="594"/>
      <c r="G1330" s="594"/>
      <c r="H1330" s="594"/>
      <c r="I1330" s="594"/>
      <c r="J1330" s="597"/>
      <c r="K1330" s="594"/>
      <c r="L1330" s="594"/>
      <c r="M1330" s="597"/>
      <c r="N1330" s="23"/>
      <c r="O1330" s="23"/>
    </row>
    <row r="1331" spans="1:15" ht="0.75" customHeight="1">
      <c r="A1331" s="590"/>
      <c r="B1331" s="595"/>
      <c r="C1331" s="630"/>
      <c r="D1331" s="607"/>
      <c r="E1331" s="40">
        <f t="shared" si="453"/>
        <v>0</v>
      </c>
      <c r="F1331" s="594"/>
      <c r="G1331" s="594"/>
      <c r="H1331" s="594"/>
      <c r="I1331" s="594"/>
      <c r="J1331" s="597"/>
      <c r="K1331" s="594"/>
      <c r="L1331" s="594"/>
      <c r="M1331" s="597"/>
      <c r="N1331" s="23"/>
      <c r="O1331" s="23"/>
    </row>
    <row r="1332" spans="1:15">
      <c r="A1332" s="590"/>
      <c r="B1332" s="434" t="s">
        <v>734</v>
      </c>
      <c r="C1332" s="630"/>
      <c r="D1332" s="607" t="s">
        <v>735</v>
      </c>
      <c r="E1332" s="40">
        <f t="shared" si="453"/>
        <v>0</v>
      </c>
      <c r="F1332" s="594">
        <f t="shared" ref="F1332:M1333" si="455">F1333</f>
        <v>0</v>
      </c>
      <c r="G1332" s="594">
        <f t="shared" si="455"/>
        <v>0</v>
      </c>
      <c r="H1332" s="594">
        <f t="shared" si="455"/>
        <v>0</v>
      </c>
      <c r="I1332" s="594">
        <f t="shared" si="455"/>
        <v>0</v>
      </c>
      <c r="J1332" s="594">
        <f t="shared" si="455"/>
        <v>0</v>
      </c>
      <c r="K1332" s="594">
        <f t="shared" si="455"/>
        <v>0</v>
      </c>
      <c r="L1332" s="594">
        <f t="shared" si="455"/>
        <v>0</v>
      </c>
      <c r="M1332" s="594">
        <f t="shared" si="455"/>
        <v>0</v>
      </c>
      <c r="N1332" s="23"/>
      <c r="O1332" s="23"/>
    </row>
    <row r="1333" spans="1:15">
      <c r="A1333" s="590"/>
      <c r="B1333" s="712" t="s">
        <v>736</v>
      </c>
      <c r="C1333" s="713"/>
      <c r="D1333" s="607" t="s">
        <v>737</v>
      </c>
      <c r="E1333" s="40">
        <f t="shared" si="453"/>
        <v>0</v>
      </c>
      <c r="F1333" s="594">
        <f t="shared" si="455"/>
        <v>0</v>
      </c>
      <c r="G1333" s="594">
        <f t="shared" si="455"/>
        <v>0</v>
      </c>
      <c r="H1333" s="594">
        <f t="shared" si="455"/>
        <v>0</v>
      </c>
      <c r="I1333" s="594">
        <f t="shared" si="455"/>
        <v>0</v>
      </c>
      <c r="J1333" s="594">
        <f t="shared" si="455"/>
        <v>0</v>
      </c>
      <c r="K1333" s="594">
        <f t="shared" si="455"/>
        <v>0</v>
      </c>
      <c r="L1333" s="594">
        <f t="shared" si="455"/>
        <v>0</v>
      </c>
      <c r="M1333" s="594">
        <f t="shared" si="455"/>
        <v>0</v>
      </c>
      <c r="N1333" s="23"/>
      <c r="O1333" s="23"/>
    </row>
    <row r="1334" spans="1:15" ht="12" customHeight="1">
      <c r="A1334" s="590"/>
      <c r="B1334" s="595"/>
      <c r="C1334" s="630" t="s">
        <v>738</v>
      </c>
      <c r="D1334" s="607" t="s">
        <v>739</v>
      </c>
      <c r="E1334" s="40">
        <f t="shared" si="453"/>
        <v>0</v>
      </c>
      <c r="F1334" s="594"/>
      <c r="G1334" s="594"/>
      <c r="H1334" s="594"/>
      <c r="I1334" s="594"/>
      <c r="J1334" s="597"/>
      <c r="K1334" s="594"/>
      <c r="L1334" s="594"/>
      <c r="M1334" s="597"/>
      <c r="N1334" s="23"/>
      <c r="O1334" s="23"/>
    </row>
    <row r="1335" spans="1:15" hidden="1">
      <c r="A1335" s="590"/>
      <c r="B1335" s="595"/>
      <c r="C1335" s="630"/>
      <c r="D1335" s="607"/>
      <c r="E1335" s="40">
        <f t="shared" si="453"/>
        <v>0</v>
      </c>
      <c r="F1335" s="594"/>
      <c r="G1335" s="594"/>
      <c r="H1335" s="594"/>
      <c r="I1335" s="594"/>
      <c r="J1335" s="597"/>
      <c r="K1335" s="594"/>
      <c r="L1335" s="594"/>
      <c r="M1335" s="597"/>
      <c r="N1335" s="23"/>
      <c r="O1335" s="23"/>
    </row>
    <row r="1336" spans="1:15">
      <c r="A1336" s="590"/>
      <c r="B1336" s="620" t="s">
        <v>626</v>
      </c>
      <c r="C1336" s="630"/>
      <c r="D1336" s="607" t="s">
        <v>627</v>
      </c>
      <c r="E1336" s="40">
        <f t="shared" si="453"/>
        <v>0</v>
      </c>
      <c r="F1336" s="594">
        <f t="shared" ref="F1336:M1336" si="456">F1337</f>
        <v>0</v>
      </c>
      <c r="G1336" s="594">
        <f t="shared" si="456"/>
        <v>0</v>
      </c>
      <c r="H1336" s="594">
        <f t="shared" si="456"/>
        <v>0</v>
      </c>
      <c r="I1336" s="594">
        <f t="shared" si="456"/>
        <v>0</v>
      </c>
      <c r="J1336" s="594">
        <f t="shared" si="456"/>
        <v>0</v>
      </c>
      <c r="K1336" s="594">
        <f t="shared" si="456"/>
        <v>0</v>
      </c>
      <c r="L1336" s="594">
        <f t="shared" si="456"/>
        <v>0</v>
      </c>
      <c r="M1336" s="594">
        <f t="shared" si="456"/>
        <v>0</v>
      </c>
      <c r="N1336" s="23"/>
      <c r="O1336" s="23"/>
    </row>
    <row r="1337" spans="1:15">
      <c r="A1337" s="590"/>
      <c r="B1337" s="429" t="s">
        <v>628</v>
      </c>
      <c r="C1337" s="630"/>
      <c r="D1337" s="607" t="s">
        <v>629</v>
      </c>
      <c r="E1337" s="40">
        <f t="shared" si="453"/>
        <v>0</v>
      </c>
      <c r="F1337" s="594"/>
      <c r="G1337" s="594"/>
      <c r="H1337" s="594"/>
      <c r="I1337" s="594"/>
      <c r="J1337" s="597"/>
      <c r="K1337" s="594"/>
      <c r="L1337" s="594"/>
      <c r="M1337" s="597"/>
      <c r="N1337" s="23"/>
      <c r="O1337" s="23"/>
    </row>
    <row r="1338" spans="1:15">
      <c r="A1338" s="752" t="s">
        <v>755</v>
      </c>
      <c r="B1338" s="715"/>
      <c r="C1338" s="715"/>
      <c r="D1338" s="110"/>
      <c r="E1338" s="40">
        <f t="shared" si="453"/>
        <v>0</v>
      </c>
      <c r="F1338" s="716"/>
      <c r="G1338" s="716"/>
      <c r="H1338" s="716"/>
      <c r="I1338" s="716"/>
      <c r="J1338" s="717"/>
      <c r="K1338" s="716"/>
      <c r="L1338" s="716"/>
      <c r="M1338" s="717"/>
      <c r="N1338" s="23"/>
      <c r="O1338" s="23"/>
    </row>
    <row r="1339" spans="1:15" ht="12" customHeight="1">
      <c r="A1339" s="753"/>
      <c r="B1339" s="754" t="s">
        <v>795</v>
      </c>
      <c r="C1339" s="755"/>
      <c r="D1339" s="110" t="s">
        <v>796</v>
      </c>
      <c r="E1339" s="40">
        <f t="shared" si="453"/>
        <v>883</v>
      </c>
      <c r="F1339" s="716"/>
      <c r="G1339" s="716">
        <f>G1283+G1223</f>
        <v>260</v>
      </c>
      <c r="H1339" s="716">
        <f t="shared" ref="H1339:M1339" si="457">H1283+H1223</f>
        <v>208</v>
      </c>
      <c r="I1339" s="716">
        <f t="shared" si="457"/>
        <v>207</v>
      </c>
      <c r="J1339" s="716">
        <f t="shared" si="457"/>
        <v>208</v>
      </c>
      <c r="K1339" s="716">
        <f t="shared" si="457"/>
        <v>830</v>
      </c>
      <c r="L1339" s="716">
        <f t="shared" si="457"/>
        <v>830</v>
      </c>
      <c r="M1339" s="716">
        <f t="shared" si="457"/>
        <v>830</v>
      </c>
      <c r="N1339" s="23"/>
      <c r="O1339" s="23"/>
    </row>
    <row r="1340" spans="1:15" hidden="1">
      <c r="A1340" s="719"/>
      <c r="B1340" s="720"/>
      <c r="C1340" s="720"/>
      <c r="D1340" s="85"/>
      <c r="E1340" s="22">
        <f t="shared" si="453"/>
        <v>0</v>
      </c>
      <c r="F1340" s="41"/>
      <c r="G1340" s="41"/>
      <c r="H1340" s="41"/>
      <c r="I1340" s="41"/>
      <c r="J1340" s="42"/>
      <c r="K1340" s="41"/>
      <c r="L1340" s="41"/>
      <c r="M1340" s="42"/>
      <c r="N1340" s="23"/>
      <c r="O1340" s="23"/>
    </row>
    <row r="1341" spans="1:15">
      <c r="A1341" s="756" t="s">
        <v>797</v>
      </c>
      <c r="B1341" s="725"/>
      <c r="C1341" s="757"/>
      <c r="D1341" s="669" t="s">
        <v>798</v>
      </c>
      <c r="E1341" s="22">
        <f t="shared" si="453"/>
        <v>9710</v>
      </c>
      <c r="F1341" s="727">
        <f t="shared" ref="F1341:M1341" si="458">F1459+F1461+F1462</f>
        <v>0</v>
      </c>
      <c r="G1341" s="727">
        <f t="shared" si="458"/>
        <v>3655</v>
      </c>
      <c r="H1341" s="727">
        <f t="shared" si="458"/>
        <v>1420</v>
      </c>
      <c r="I1341" s="727">
        <f t="shared" si="458"/>
        <v>2230</v>
      </c>
      <c r="J1341" s="727">
        <f t="shared" si="458"/>
        <v>2405</v>
      </c>
      <c r="K1341" s="727">
        <f t="shared" si="458"/>
        <v>6000</v>
      </c>
      <c r="L1341" s="727">
        <f t="shared" si="458"/>
        <v>6000</v>
      </c>
      <c r="M1341" s="727">
        <f t="shared" si="458"/>
        <v>6000</v>
      </c>
      <c r="N1341" s="23"/>
      <c r="O1341" s="23"/>
    </row>
    <row r="1342" spans="1:15">
      <c r="A1342" s="1288" t="s">
        <v>505</v>
      </c>
      <c r="B1342" s="1393"/>
      <c r="C1342" s="1394"/>
      <c r="D1342" s="728"/>
      <c r="E1342" s="22">
        <f t="shared" si="453"/>
        <v>9710</v>
      </c>
      <c r="F1342" s="730"/>
      <c r="G1342" s="730">
        <f>G1343+G1403</f>
        <v>3655</v>
      </c>
      <c r="H1342" s="730">
        <f t="shared" ref="H1342:M1342" si="459">H1343+H1403</f>
        <v>1420</v>
      </c>
      <c r="I1342" s="730">
        <f t="shared" si="459"/>
        <v>2230</v>
      </c>
      <c r="J1342" s="730">
        <f t="shared" si="459"/>
        <v>2405</v>
      </c>
      <c r="K1342" s="730">
        <f t="shared" si="459"/>
        <v>6000</v>
      </c>
      <c r="L1342" s="730">
        <f t="shared" si="459"/>
        <v>6000</v>
      </c>
      <c r="M1342" s="730">
        <f t="shared" si="459"/>
        <v>6000</v>
      </c>
      <c r="N1342" s="23"/>
      <c r="O1342" s="23"/>
    </row>
    <row r="1343" spans="1:15">
      <c r="A1343" s="758"/>
      <c r="B1343" s="276" t="s">
        <v>507</v>
      </c>
      <c r="C1343" s="759"/>
      <c r="D1343" s="760"/>
      <c r="E1343" s="279">
        <f t="shared" si="453"/>
        <v>5995</v>
      </c>
      <c r="F1343" s="280">
        <f t="shared" ref="F1343:M1343" si="460">F1344</f>
        <v>0</v>
      </c>
      <c r="G1343" s="280">
        <f t="shared" si="460"/>
        <v>1450</v>
      </c>
      <c r="H1343" s="280">
        <f t="shared" si="460"/>
        <v>1420</v>
      </c>
      <c r="I1343" s="280">
        <f t="shared" si="460"/>
        <v>1520.0000000000002</v>
      </c>
      <c r="J1343" s="280">
        <f t="shared" si="460"/>
        <v>1605</v>
      </c>
      <c r="K1343" s="280">
        <f t="shared" si="460"/>
        <v>6000</v>
      </c>
      <c r="L1343" s="280">
        <f t="shared" si="460"/>
        <v>6000</v>
      </c>
      <c r="M1343" s="280">
        <f t="shared" si="460"/>
        <v>6000</v>
      </c>
      <c r="N1343" s="23"/>
      <c r="O1343" s="23"/>
    </row>
    <row r="1344" spans="1:15">
      <c r="A1344" s="761"/>
      <c r="B1344" s="762" t="s">
        <v>508</v>
      </c>
      <c r="C1344" s="763"/>
      <c r="D1344" s="764" t="s">
        <v>509</v>
      </c>
      <c r="E1344" s="94">
        <f t="shared" si="453"/>
        <v>5995</v>
      </c>
      <c r="F1344" s="428">
        <f t="shared" ref="F1344" si="461">F1345+F1346+F1347+F1352+F1356+F1358+F1370+F1376+F1383</f>
        <v>0</v>
      </c>
      <c r="G1344" s="462">
        <f t="shared" ref="G1344:H1344" si="462">G1345+G1346+G1347+G1352+G1356+G1358+G1370+G1376+G1383+G1401</f>
        <v>1450</v>
      </c>
      <c r="H1344" s="462">
        <f t="shared" si="462"/>
        <v>1420</v>
      </c>
      <c r="I1344" s="462">
        <f>I1345+I1346+I1347+I1352+I1356+I1358+I1370+I1376+I1383+I1401</f>
        <v>1520.0000000000002</v>
      </c>
      <c r="J1344" s="462">
        <f t="shared" ref="J1344:M1344" si="463">J1345+J1346+J1347+J1352+J1356+J1358+J1370+J1376+J1383+J1401</f>
        <v>1605</v>
      </c>
      <c r="K1344" s="462">
        <f t="shared" si="463"/>
        <v>6000</v>
      </c>
      <c r="L1344" s="462">
        <f t="shared" si="463"/>
        <v>6000</v>
      </c>
      <c r="M1344" s="462">
        <f t="shared" si="463"/>
        <v>6000</v>
      </c>
      <c r="N1344" s="23"/>
      <c r="O1344" s="23"/>
    </row>
    <row r="1345" spans="1:15">
      <c r="A1345" s="485"/>
      <c r="B1345" s="762"/>
      <c r="C1345" s="765" t="s">
        <v>510</v>
      </c>
      <c r="D1345" s="766" t="s">
        <v>511</v>
      </c>
      <c r="E1345" s="94">
        <f t="shared" si="453"/>
        <v>3095</v>
      </c>
      <c r="F1345" s="428"/>
      <c r="G1345" s="452">
        <v>800</v>
      </c>
      <c r="H1345" s="452">
        <v>800</v>
      </c>
      <c r="I1345" s="452">
        <v>750</v>
      </c>
      <c r="J1345" s="430">
        <v>745</v>
      </c>
      <c r="K1345" s="452">
        <v>3100</v>
      </c>
      <c r="L1345" s="452">
        <v>3100</v>
      </c>
      <c r="M1345" s="430">
        <v>3100</v>
      </c>
      <c r="N1345" s="23"/>
      <c r="O1345" s="23"/>
    </row>
    <row r="1346" spans="1:15">
      <c r="A1346" s="485"/>
      <c r="B1346" s="461"/>
      <c r="C1346" s="737" t="s">
        <v>512</v>
      </c>
      <c r="D1346" s="427" t="s">
        <v>513</v>
      </c>
      <c r="E1346" s="94">
        <f t="shared" si="453"/>
        <v>2912.57</v>
      </c>
      <c r="F1346" s="428"/>
      <c r="G1346" s="452">
        <f>350+300</f>
        <v>650</v>
      </c>
      <c r="H1346" s="452">
        <f>350+270</f>
        <v>620</v>
      </c>
      <c r="I1346" s="452">
        <f>500+270+12.57</f>
        <v>782.57</v>
      </c>
      <c r="J1346" s="430">
        <f>600+260</f>
        <v>860</v>
      </c>
      <c r="K1346" s="452">
        <f>1800+1100</f>
        <v>2900</v>
      </c>
      <c r="L1346" s="452">
        <f t="shared" ref="L1346:M1346" si="464">1800+1100</f>
        <v>2900</v>
      </c>
      <c r="M1346" s="452">
        <f t="shared" si="464"/>
        <v>2900</v>
      </c>
      <c r="N1346" s="23"/>
      <c r="O1346" s="23"/>
    </row>
    <row r="1347" spans="1:15">
      <c r="A1347" s="485"/>
      <c r="B1347" s="425" t="s">
        <v>514</v>
      </c>
      <c r="C1347" s="426"/>
      <c r="D1347" s="427" t="s">
        <v>515</v>
      </c>
      <c r="E1347" s="94">
        <f t="shared" si="453"/>
        <v>0</v>
      </c>
      <c r="F1347" s="452">
        <f t="shared" ref="F1347:M1347" si="465">F1348+F1349+F1350</f>
        <v>0</v>
      </c>
      <c r="G1347" s="452">
        <f t="shared" si="465"/>
        <v>0</v>
      </c>
      <c r="H1347" s="452">
        <f t="shared" si="465"/>
        <v>0</v>
      </c>
      <c r="I1347" s="452">
        <f t="shared" si="465"/>
        <v>0</v>
      </c>
      <c r="J1347" s="452">
        <f t="shared" si="465"/>
        <v>0</v>
      </c>
      <c r="K1347" s="452">
        <f t="shared" si="465"/>
        <v>0</v>
      </c>
      <c r="L1347" s="452">
        <f t="shared" si="465"/>
        <v>0</v>
      </c>
      <c r="M1347" s="452">
        <f t="shared" si="465"/>
        <v>0</v>
      </c>
      <c r="N1347" s="23"/>
      <c r="O1347" s="23"/>
    </row>
    <row r="1348" spans="1:15" ht="0.75" customHeight="1">
      <c r="A1348" s="537"/>
      <c r="B1348" s="429" t="s">
        <v>516</v>
      </c>
      <c r="C1348" s="426"/>
      <c r="D1348" s="427" t="s">
        <v>517</v>
      </c>
      <c r="E1348" s="94">
        <f t="shared" si="453"/>
        <v>0</v>
      </c>
      <c r="F1348" s="452"/>
      <c r="G1348" s="452"/>
      <c r="H1348" s="452"/>
      <c r="I1348" s="452"/>
      <c r="J1348" s="430"/>
      <c r="K1348" s="452"/>
      <c r="L1348" s="452"/>
      <c r="M1348" s="430"/>
      <c r="N1348" s="23"/>
      <c r="O1348" s="23"/>
    </row>
    <row r="1349" spans="1:15" hidden="1">
      <c r="A1349" s="537"/>
      <c r="B1349" s="431" t="s">
        <v>518</v>
      </c>
      <c r="C1349" s="432"/>
      <c r="D1349" s="427" t="s">
        <v>129</v>
      </c>
      <c r="E1349" s="94">
        <f t="shared" si="453"/>
        <v>0</v>
      </c>
      <c r="F1349" s="452"/>
      <c r="G1349" s="452"/>
      <c r="H1349" s="452"/>
      <c r="I1349" s="452"/>
      <c r="J1349" s="430"/>
      <c r="K1349" s="452"/>
      <c r="L1349" s="452"/>
      <c r="M1349" s="430"/>
      <c r="N1349" s="23"/>
      <c r="O1349" s="23"/>
    </row>
    <row r="1350" spans="1:15" hidden="1">
      <c r="A1350" s="537"/>
      <c r="B1350" s="429" t="s">
        <v>519</v>
      </c>
      <c r="C1350" s="433"/>
      <c r="D1350" s="427" t="s">
        <v>520</v>
      </c>
      <c r="E1350" s="94">
        <f t="shared" si="453"/>
        <v>0</v>
      </c>
      <c r="F1350" s="452"/>
      <c r="G1350" s="452"/>
      <c r="H1350" s="452"/>
      <c r="I1350" s="452"/>
      <c r="J1350" s="430"/>
      <c r="K1350" s="452"/>
      <c r="L1350" s="452"/>
      <c r="M1350" s="430"/>
      <c r="N1350" s="23"/>
      <c r="O1350" s="23"/>
    </row>
    <row r="1351" spans="1:15" hidden="1">
      <c r="A1351" s="485"/>
      <c r="B1351" s="434"/>
      <c r="C1351" s="433"/>
      <c r="D1351" s="427"/>
      <c r="E1351" s="94">
        <f t="shared" si="453"/>
        <v>0</v>
      </c>
      <c r="F1351" s="452"/>
      <c r="G1351" s="452"/>
      <c r="H1351" s="452"/>
      <c r="I1351" s="452"/>
      <c r="J1351" s="430"/>
      <c r="K1351" s="452"/>
      <c r="L1351" s="452"/>
      <c r="M1351" s="430"/>
      <c r="N1351" s="23"/>
      <c r="O1351" s="23"/>
    </row>
    <row r="1352" spans="1:15" ht="12" customHeight="1">
      <c r="A1352" s="485"/>
      <c r="B1352" s="434" t="s">
        <v>521</v>
      </c>
      <c r="C1352" s="433"/>
      <c r="D1352" s="427" t="s">
        <v>522</v>
      </c>
      <c r="E1352" s="94">
        <f t="shared" si="453"/>
        <v>0</v>
      </c>
      <c r="F1352" s="452">
        <f t="shared" ref="F1352:M1352" si="466">F1353+F1354+F1355</f>
        <v>0</v>
      </c>
      <c r="G1352" s="452">
        <f t="shared" si="466"/>
        <v>0</v>
      </c>
      <c r="H1352" s="452">
        <f t="shared" si="466"/>
        <v>0</v>
      </c>
      <c r="I1352" s="452">
        <f t="shared" si="466"/>
        <v>0</v>
      </c>
      <c r="J1352" s="452">
        <f t="shared" si="466"/>
        <v>0</v>
      </c>
      <c r="K1352" s="452">
        <f t="shared" si="466"/>
        <v>0</v>
      </c>
      <c r="L1352" s="452">
        <f t="shared" si="466"/>
        <v>0</v>
      </c>
      <c r="M1352" s="452">
        <f t="shared" si="466"/>
        <v>0</v>
      </c>
      <c r="N1352" s="23"/>
      <c r="O1352" s="23"/>
    </row>
    <row r="1353" spans="1:15" hidden="1">
      <c r="A1353" s="485"/>
      <c r="B1353" s="434"/>
      <c r="C1353" s="433" t="s">
        <v>523</v>
      </c>
      <c r="D1353" s="427" t="s">
        <v>524</v>
      </c>
      <c r="E1353" s="94">
        <f t="shared" si="453"/>
        <v>0</v>
      </c>
      <c r="F1353" s="452"/>
      <c r="G1353" s="452"/>
      <c r="H1353" s="452"/>
      <c r="I1353" s="452"/>
      <c r="J1353" s="430"/>
      <c r="K1353" s="452"/>
      <c r="L1353" s="452"/>
      <c r="M1353" s="430"/>
      <c r="N1353" s="23"/>
      <c r="O1353" s="23"/>
    </row>
    <row r="1354" spans="1:15" hidden="1">
      <c r="A1354" s="485"/>
      <c r="B1354" s="434"/>
      <c r="C1354" s="432" t="s">
        <v>525</v>
      </c>
      <c r="D1354" s="435" t="s">
        <v>526</v>
      </c>
      <c r="E1354" s="94">
        <f t="shared" si="453"/>
        <v>0</v>
      </c>
      <c r="F1354" s="452"/>
      <c r="G1354" s="452"/>
      <c r="H1354" s="452"/>
      <c r="I1354" s="452"/>
      <c r="J1354" s="430"/>
      <c r="K1354" s="452"/>
      <c r="L1354" s="452"/>
      <c r="M1354" s="430"/>
      <c r="N1354" s="23"/>
      <c r="O1354" s="23"/>
    </row>
    <row r="1355" spans="1:15" hidden="1">
      <c r="A1355" s="485"/>
      <c r="B1355" s="436"/>
      <c r="C1355" s="426" t="s">
        <v>527</v>
      </c>
      <c r="D1355" s="449" t="s">
        <v>528</v>
      </c>
      <c r="E1355" s="94">
        <f t="shared" si="453"/>
        <v>0</v>
      </c>
      <c r="F1355" s="452"/>
      <c r="G1355" s="452"/>
      <c r="H1355" s="452"/>
      <c r="I1355" s="452"/>
      <c r="J1355" s="430"/>
      <c r="K1355" s="452"/>
      <c r="L1355" s="452"/>
      <c r="M1355" s="430"/>
      <c r="N1355" s="23"/>
      <c r="O1355" s="23"/>
    </row>
    <row r="1356" spans="1:15" hidden="1">
      <c r="A1356" s="485"/>
      <c r="B1356" s="441" t="s">
        <v>529</v>
      </c>
      <c r="C1356" s="439"/>
      <c r="D1356" s="440" t="s">
        <v>530</v>
      </c>
      <c r="E1356" s="94">
        <f t="shared" si="453"/>
        <v>0</v>
      </c>
      <c r="F1356" s="452">
        <f t="shared" ref="F1356:M1356" si="467">F1357</f>
        <v>0</v>
      </c>
      <c r="G1356" s="452">
        <f t="shared" si="467"/>
        <v>0</v>
      </c>
      <c r="H1356" s="452">
        <f t="shared" si="467"/>
        <v>0</v>
      </c>
      <c r="I1356" s="452">
        <f t="shared" si="467"/>
        <v>0</v>
      </c>
      <c r="J1356" s="452">
        <f t="shared" si="467"/>
        <v>0</v>
      </c>
      <c r="K1356" s="452">
        <f t="shared" si="467"/>
        <v>0</v>
      </c>
      <c r="L1356" s="452">
        <f t="shared" si="467"/>
        <v>0</v>
      </c>
      <c r="M1356" s="452">
        <f t="shared" si="467"/>
        <v>0</v>
      </c>
      <c r="N1356" s="23"/>
      <c r="O1356" s="23"/>
    </row>
    <row r="1357" spans="1:15" hidden="1">
      <c r="A1357" s="485"/>
      <c r="B1357" s="438" t="s">
        <v>531</v>
      </c>
      <c r="C1357" s="442"/>
      <c r="D1357" s="440" t="s">
        <v>532</v>
      </c>
      <c r="E1357" s="94">
        <f t="shared" si="453"/>
        <v>0</v>
      </c>
      <c r="F1357" s="452"/>
      <c r="G1357" s="452"/>
      <c r="H1357" s="452"/>
      <c r="I1357" s="452"/>
      <c r="J1357" s="430"/>
      <c r="K1357" s="452"/>
      <c r="L1357" s="452"/>
      <c r="M1357" s="430"/>
      <c r="N1357" s="23"/>
      <c r="O1357" s="23"/>
    </row>
    <row r="1358" spans="1:15" ht="21">
      <c r="A1358" s="485"/>
      <c r="B1358" s="441"/>
      <c r="C1358" s="433" t="s">
        <v>533</v>
      </c>
      <c r="D1358" s="440" t="s">
        <v>534</v>
      </c>
      <c r="E1358" s="94">
        <f t="shared" si="453"/>
        <v>0</v>
      </c>
      <c r="F1358" s="452">
        <f t="shared" ref="F1358:M1358" si="468">F1359</f>
        <v>0</v>
      </c>
      <c r="G1358" s="452">
        <f t="shared" si="468"/>
        <v>0</v>
      </c>
      <c r="H1358" s="452">
        <f t="shared" si="468"/>
        <v>0</v>
      </c>
      <c r="I1358" s="452">
        <f t="shared" si="468"/>
        <v>0</v>
      </c>
      <c r="J1358" s="452">
        <f t="shared" si="468"/>
        <v>0</v>
      </c>
      <c r="K1358" s="452">
        <f t="shared" si="468"/>
        <v>0</v>
      </c>
      <c r="L1358" s="452">
        <f t="shared" si="468"/>
        <v>0</v>
      </c>
      <c r="M1358" s="452">
        <f t="shared" si="468"/>
        <v>0</v>
      </c>
      <c r="N1358" s="23"/>
      <c r="O1358" s="23"/>
    </row>
    <row r="1359" spans="1:15" ht="12" customHeight="1">
      <c r="A1359" s="485"/>
      <c r="B1359" s="1289" t="s">
        <v>743</v>
      </c>
      <c r="C1359" s="1290"/>
      <c r="D1359" s="443" t="s">
        <v>536</v>
      </c>
      <c r="E1359" s="94">
        <f t="shared" si="453"/>
        <v>0</v>
      </c>
      <c r="F1359" s="452">
        <f t="shared" ref="F1359:M1359" si="469">F1360+F1361+F1362+F1363+F1364+F1365+F1366+F1367+F1368+F1369</f>
        <v>0</v>
      </c>
      <c r="G1359" s="452">
        <f t="shared" si="469"/>
        <v>0</v>
      </c>
      <c r="H1359" s="452">
        <f t="shared" si="469"/>
        <v>0</v>
      </c>
      <c r="I1359" s="452">
        <f t="shared" si="469"/>
        <v>0</v>
      </c>
      <c r="J1359" s="452">
        <f t="shared" si="469"/>
        <v>0</v>
      </c>
      <c r="K1359" s="452">
        <f t="shared" si="469"/>
        <v>0</v>
      </c>
      <c r="L1359" s="452">
        <f t="shared" si="469"/>
        <v>0</v>
      </c>
      <c r="M1359" s="452">
        <f t="shared" si="469"/>
        <v>0</v>
      </c>
      <c r="N1359" s="23"/>
      <c r="O1359" s="23"/>
    </row>
    <row r="1360" spans="1:15" hidden="1">
      <c r="A1360" s="485"/>
      <c r="B1360" s="444"/>
      <c r="C1360" s="445" t="s">
        <v>537</v>
      </c>
      <c r="D1360" s="446" t="s">
        <v>538</v>
      </c>
      <c r="E1360" s="94">
        <f t="shared" si="453"/>
        <v>0</v>
      </c>
      <c r="F1360" s="452"/>
      <c r="G1360" s="452"/>
      <c r="H1360" s="452"/>
      <c r="I1360" s="452"/>
      <c r="J1360" s="430"/>
      <c r="K1360" s="452"/>
      <c r="L1360" s="452"/>
      <c r="M1360" s="430"/>
      <c r="N1360" s="23"/>
      <c r="O1360" s="23"/>
    </row>
    <row r="1361" spans="1:15" hidden="1">
      <c r="A1361" s="485"/>
      <c r="B1361" s="447"/>
      <c r="C1361" s="448" t="s">
        <v>539</v>
      </c>
      <c r="D1361" s="449" t="s">
        <v>540</v>
      </c>
      <c r="E1361" s="94">
        <f t="shared" si="453"/>
        <v>0</v>
      </c>
      <c r="F1361" s="452"/>
      <c r="G1361" s="452"/>
      <c r="H1361" s="452"/>
      <c r="I1361" s="452"/>
      <c r="J1361" s="430"/>
      <c r="K1361" s="452"/>
      <c r="L1361" s="452"/>
      <c r="M1361" s="430"/>
      <c r="N1361" s="23"/>
      <c r="O1361" s="23"/>
    </row>
    <row r="1362" spans="1:15" hidden="1">
      <c r="A1362" s="485"/>
      <c r="B1362" s="450"/>
      <c r="C1362" s="451" t="s">
        <v>541</v>
      </c>
      <c r="D1362" s="443" t="s">
        <v>542</v>
      </c>
      <c r="E1362" s="94">
        <f t="shared" si="453"/>
        <v>0</v>
      </c>
      <c r="F1362" s="452"/>
      <c r="G1362" s="452"/>
      <c r="H1362" s="452"/>
      <c r="I1362" s="452"/>
      <c r="J1362" s="430"/>
      <c r="K1362" s="452"/>
      <c r="L1362" s="452"/>
      <c r="M1362" s="430"/>
      <c r="N1362" s="23"/>
      <c r="O1362" s="23"/>
    </row>
    <row r="1363" spans="1:15" hidden="1">
      <c r="A1363" s="485"/>
      <c r="B1363" s="434"/>
      <c r="C1363" s="426" t="s">
        <v>543</v>
      </c>
      <c r="D1363" s="427" t="s">
        <v>544</v>
      </c>
      <c r="E1363" s="94">
        <f t="shared" si="453"/>
        <v>0</v>
      </c>
      <c r="F1363" s="452"/>
      <c r="G1363" s="452"/>
      <c r="H1363" s="452"/>
      <c r="I1363" s="452"/>
      <c r="J1363" s="430"/>
      <c r="K1363" s="452"/>
      <c r="L1363" s="452"/>
      <c r="M1363" s="430"/>
      <c r="N1363" s="23"/>
      <c r="O1363" s="23"/>
    </row>
    <row r="1364" spans="1:15" hidden="1">
      <c r="A1364" s="485"/>
      <c r="B1364" s="434"/>
      <c r="C1364" s="432" t="s">
        <v>545</v>
      </c>
      <c r="D1364" s="427" t="s">
        <v>546</v>
      </c>
      <c r="E1364" s="94">
        <f t="shared" si="453"/>
        <v>0</v>
      </c>
      <c r="F1364" s="452"/>
      <c r="G1364" s="452"/>
      <c r="H1364" s="452"/>
      <c r="I1364" s="452"/>
      <c r="J1364" s="430"/>
      <c r="K1364" s="452"/>
      <c r="L1364" s="452"/>
      <c r="M1364" s="430"/>
      <c r="N1364" s="23"/>
      <c r="O1364" s="23"/>
    </row>
    <row r="1365" spans="1:15" ht="21" hidden="1">
      <c r="A1365" s="485"/>
      <c r="B1365" s="434"/>
      <c r="C1365" s="433" t="s">
        <v>547</v>
      </c>
      <c r="D1365" s="427" t="s">
        <v>548</v>
      </c>
      <c r="E1365" s="94">
        <f t="shared" si="453"/>
        <v>0</v>
      </c>
      <c r="F1365" s="452"/>
      <c r="G1365" s="452"/>
      <c r="H1365" s="452"/>
      <c r="I1365" s="452"/>
      <c r="J1365" s="430"/>
      <c r="K1365" s="452"/>
      <c r="L1365" s="452"/>
      <c r="M1365" s="430"/>
      <c r="N1365" s="23"/>
      <c r="O1365" s="23"/>
    </row>
    <row r="1366" spans="1:15" ht="21" hidden="1">
      <c r="A1366" s="485"/>
      <c r="B1366" s="434"/>
      <c r="C1366" s="433" t="s">
        <v>549</v>
      </c>
      <c r="D1366" s="427" t="s">
        <v>550</v>
      </c>
      <c r="E1366" s="94">
        <f t="shared" si="453"/>
        <v>0</v>
      </c>
      <c r="F1366" s="452"/>
      <c r="G1366" s="452"/>
      <c r="H1366" s="452"/>
      <c r="I1366" s="452"/>
      <c r="J1366" s="430"/>
      <c r="K1366" s="452"/>
      <c r="L1366" s="452"/>
      <c r="M1366" s="430"/>
      <c r="N1366" s="23"/>
      <c r="O1366" s="23"/>
    </row>
    <row r="1367" spans="1:15" ht="21" hidden="1">
      <c r="A1367" s="485"/>
      <c r="B1367" s="431"/>
      <c r="C1367" s="433" t="s">
        <v>551</v>
      </c>
      <c r="D1367" s="427" t="s">
        <v>552</v>
      </c>
      <c r="E1367" s="94">
        <f t="shared" si="453"/>
        <v>0</v>
      </c>
      <c r="F1367" s="452"/>
      <c r="G1367" s="452"/>
      <c r="H1367" s="452"/>
      <c r="I1367" s="452"/>
      <c r="J1367" s="430"/>
      <c r="K1367" s="452"/>
      <c r="L1367" s="452"/>
      <c r="M1367" s="430"/>
      <c r="N1367" s="23"/>
      <c r="O1367" s="23"/>
    </row>
    <row r="1368" spans="1:15" ht="21" hidden="1">
      <c r="A1368" s="485"/>
      <c r="B1368" s="431"/>
      <c r="C1368" s="433" t="s">
        <v>553</v>
      </c>
      <c r="D1368" s="427" t="s">
        <v>554</v>
      </c>
      <c r="E1368" s="94">
        <f t="shared" si="453"/>
        <v>0</v>
      </c>
      <c r="F1368" s="452"/>
      <c r="G1368" s="452"/>
      <c r="H1368" s="452"/>
      <c r="I1368" s="452"/>
      <c r="J1368" s="430"/>
      <c r="K1368" s="452"/>
      <c r="L1368" s="452"/>
      <c r="M1368" s="430"/>
      <c r="N1368" s="23"/>
      <c r="O1368" s="23"/>
    </row>
    <row r="1369" spans="1:15" hidden="1">
      <c r="A1369" s="485"/>
      <c r="B1369" s="431"/>
      <c r="C1369" s="433" t="s">
        <v>555</v>
      </c>
      <c r="D1369" s="427" t="s">
        <v>556</v>
      </c>
      <c r="E1369" s="94">
        <f t="shared" si="453"/>
        <v>0</v>
      </c>
      <c r="F1369" s="452"/>
      <c r="G1369" s="452"/>
      <c r="H1369" s="452"/>
      <c r="I1369" s="452"/>
      <c r="J1369" s="430"/>
      <c r="K1369" s="452"/>
      <c r="L1369" s="452"/>
      <c r="M1369" s="430"/>
      <c r="N1369" s="23"/>
      <c r="O1369" s="23"/>
    </row>
    <row r="1370" spans="1:15">
      <c r="A1370" s="485"/>
      <c r="B1370" s="431"/>
      <c r="C1370" s="432" t="s">
        <v>561</v>
      </c>
      <c r="D1370" s="427" t="s">
        <v>562</v>
      </c>
      <c r="E1370" s="94">
        <f t="shared" si="453"/>
        <v>0</v>
      </c>
      <c r="F1370" s="452">
        <f t="shared" ref="F1370:M1370" si="470">F1371+F1373</f>
        <v>0</v>
      </c>
      <c r="G1370" s="452">
        <f t="shared" si="470"/>
        <v>0</v>
      </c>
      <c r="H1370" s="452">
        <f t="shared" si="470"/>
        <v>0</v>
      </c>
      <c r="I1370" s="452">
        <f t="shared" si="470"/>
        <v>0</v>
      </c>
      <c r="J1370" s="452">
        <f t="shared" si="470"/>
        <v>0</v>
      </c>
      <c r="K1370" s="452">
        <f t="shared" si="470"/>
        <v>0</v>
      </c>
      <c r="L1370" s="452">
        <f t="shared" si="470"/>
        <v>0</v>
      </c>
      <c r="M1370" s="452">
        <f t="shared" si="470"/>
        <v>0</v>
      </c>
      <c r="N1370" s="23"/>
      <c r="O1370" s="23"/>
    </row>
    <row r="1371" spans="1:15">
      <c r="A1371" s="485"/>
      <c r="B1371" s="431" t="s">
        <v>563</v>
      </c>
      <c r="C1371" s="433" t="s">
        <v>564</v>
      </c>
      <c r="D1371" s="427" t="s">
        <v>565</v>
      </c>
      <c r="E1371" s="94">
        <f t="shared" si="453"/>
        <v>0</v>
      </c>
      <c r="F1371" s="452">
        <f t="shared" ref="F1371:M1371" si="471">F1372</f>
        <v>0</v>
      </c>
      <c r="G1371" s="452">
        <f t="shared" si="471"/>
        <v>0</v>
      </c>
      <c r="H1371" s="452">
        <f t="shared" si="471"/>
        <v>0</v>
      </c>
      <c r="I1371" s="452">
        <f t="shared" si="471"/>
        <v>0</v>
      </c>
      <c r="J1371" s="452">
        <f t="shared" si="471"/>
        <v>0</v>
      </c>
      <c r="K1371" s="452">
        <f t="shared" si="471"/>
        <v>0</v>
      </c>
      <c r="L1371" s="452">
        <f t="shared" si="471"/>
        <v>0</v>
      </c>
      <c r="M1371" s="452">
        <f t="shared" si="471"/>
        <v>0</v>
      </c>
      <c r="N1371" s="23"/>
      <c r="O1371" s="23"/>
    </row>
    <row r="1372" spans="1:15">
      <c r="A1372" s="485"/>
      <c r="B1372" s="431"/>
      <c r="C1372" s="432" t="s">
        <v>762</v>
      </c>
      <c r="D1372" s="427" t="s">
        <v>763</v>
      </c>
      <c r="E1372" s="94">
        <f t="shared" si="453"/>
        <v>0</v>
      </c>
      <c r="F1372" s="428"/>
      <c r="G1372" s="428"/>
      <c r="H1372" s="428"/>
      <c r="I1372" s="428"/>
      <c r="J1372" s="430"/>
      <c r="K1372" s="428"/>
      <c r="L1372" s="428"/>
      <c r="M1372" s="430"/>
      <c r="N1372" s="23"/>
      <c r="O1372" s="23"/>
    </row>
    <row r="1373" spans="1:15">
      <c r="A1373" s="485"/>
      <c r="B1373" s="453" t="s">
        <v>570</v>
      </c>
      <c r="C1373" s="454"/>
      <c r="D1373" s="437" t="s">
        <v>571</v>
      </c>
      <c r="E1373" s="94">
        <f t="shared" si="453"/>
        <v>0</v>
      </c>
      <c r="F1373" s="428">
        <f t="shared" ref="F1373:M1373" si="472">F1374+F1375</f>
        <v>0</v>
      </c>
      <c r="G1373" s="428">
        <f t="shared" si="472"/>
        <v>0</v>
      </c>
      <c r="H1373" s="428">
        <f t="shared" si="472"/>
        <v>0</v>
      </c>
      <c r="I1373" s="428">
        <f t="shared" si="472"/>
        <v>0</v>
      </c>
      <c r="J1373" s="428">
        <f t="shared" si="472"/>
        <v>0</v>
      </c>
      <c r="K1373" s="428">
        <f t="shared" si="472"/>
        <v>0</v>
      </c>
      <c r="L1373" s="428">
        <f t="shared" si="472"/>
        <v>0</v>
      </c>
      <c r="M1373" s="428">
        <f t="shared" si="472"/>
        <v>0</v>
      </c>
      <c r="N1373" s="23"/>
      <c r="O1373" s="23"/>
    </row>
    <row r="1374" spans="1:15" ht="1.5" customHeight="1">
      <c r="A1374" s="485"/>
      <c r="B1374" s="453"/>
      <c r="C1374" s="454" t="s">
        <v>572</v>
      </c>
      <c r="D1374" s="437" t="s">
        <v>573</v>
      </c>
      <c r="E1374" s="94">
        <f t="shared" si="453"/>
        <v>0</v>
      </c>
      <c r="F1374" s="428"/>
      <c r="G1374" s="428"/>
      <c r="H1374" s="428"/>
      <c r="I1374" s="428"/>
      <c r="J1374" s="430"/>
      <c r="K1374" s="428"/>
      <c r="L1374" s="428"/>
      <c r="M1374" s="430"/>
      <c r="N1374" s="23"/>
      <c r="O1374" s="23"/>
    </row>
    <row r="1375" spans="1:15" hidden="1">
      <c r="A1375" s="485"/>
      <c r="B1375" s="436"/>
      <c r="C1375" s="455" t="s">
        <v>574</v>
      </c>
      <c r="D1375" s="449" t="s">
        <v>575</v>
      </c>
      <c r="E1375" s="94">
        <f t="shared" si="453"/>
        <v>0</v>
      </c>
      <c r="F1375" s="428"/>
      <c r="G1375" s="428"/>
      <c r="H1375" s="428"/>
      <c r="I1375" s="428"/>
      <c r="J1375" s="430"/>
      <c r="K1375" s="428"/>
      <c r="L1375" s="428"/>
      <c r="M1375" s="430"/>
      <c r="N1375" s="23"/>
      <c r="O1375" s="23"/>
    </row>
    <row r="1376" spans="1:15" ht="11.25" customHeight="1">
      <c r="A1376" s="485"/>
      <c r="B1376" s="429" t="s">
        <v>745</v>
      </c>
      <c r="C1376" s="434"/>
      <c r="D1376" s="443" t="s">
        <v>577</v>
      </c>
      <c r="E1376" s="94">
        <f t="shared" si="453"/>
        <v>0</v>
      </c>
      <c r="F1376" s="452">
        <f t="shared" ref="F1376:M1376" si="473">F1377</f>
        <v>0</v>
      </c>
      <c r="G1376" s="452">
        <f t="shared" si="473"/>
        <v>0</v>
      </c>
      <c r="H1376" s="452">
        <f t="shared" si="473"/>
        <v>0</v>
      </c>
      <c r="I1376" s="452">
        <f t="shared" si="473"/>
        <v>0</v>
      </c>
      <c r="J1376" s="452">
        <f t="shared" si="473"/>
        <v>0</v>
      </c>
      <c r="K1376" s="452">
        <f t="shared" si="473"/>
        <v>0</v>
      </c>
      <c r="L1376" s="452">
        <f t="shared" si="473"/>
        <v>0</v>
      </c>
      <c r="M1376" s="452">
        <f t="shared" si="473"/>
        <v>0</v>
      </c>
      <c r="N1376" s="23"/>
      <c r="O1376" s="23"/>
    </row>
    <row r="1377" spans="1:15" hidden="1">
      <c r="A1377" s="537"/>
      <c r="B1377" s="456" t="s">
        <v>578</v>
      </c>
      <c r="C1377" s="426"/>
      <c r="D1377" s="427" t="s">
        <v>579</v>
      </c>
      <c r="E1377" s="94">
        <f t="shared" si="453"/>
        <v>0</v>
      </c>
      <c r="F1377" s="452">
        <f t="shared" ref="F1377:M1377" si="474">F1378+F1379+F1380+F1381</f>
        <v>0</v>
      </c>
      <c r="G1377" s="452">
        <f t="shared" si="474"/>
        <v>0</v>
      </c>
      <c r="H1377" s="452">
        <f t="shared" si="474"/>
        <v>0</v>
      </c>
      <c r="I1377" s="452">
        <f t="shared" si="474"/>
        <v>0</v>
      </c>
      <c r="J1377" s="452">
        <f t="shared" si="474"/>
        <v>0</v>
      </c>
      <c r="K1377" s="452">
        <f t="shared" si="474"/>
        <v>0</v>
      </c>
      <c r="L1377" s="452">
        <f t="shared" si="474"/>
        <v>0</v>
      </c>
      <c r="M1377" s="452">
        <f t="shared" si="474"/>
        <v>0</v>
      </c>
      <c r="N1377" s="23"/>
      <c r="O1377" s="23"/>
    </row>
    <row r="1378" spans="1:15" hidden="1">
      <c r="A1378" s="537"/>
      <c r="B1378" s="457"/>
      <c r="C1378" s="426" t="s">
        <v>580</v>
      </c>
      <c r="D1378" s="427" t="s">
        <v>581</v>
      </c>
      <c r="E1378" s="94">
        <f t="shared" si="453"/>
        <v>0</v>
      </c>
      <c r="F1378" s="452"/>
      <c r="G1378" s="452"/>
      <c r="H1378" s="452"/>
      <c r="I1378" s="452"/>
      <c r="J1378" s="430"/>
      <c r="K1378" s="452"/>
      <c r="L1378" s="452"/>
      <c r="M1378" s="430"/>
      <c r="N1378" s="23"/>
      <c r="O1378" s="23"/>
    </row>
    <row r="1379" spans="1:15" hidden="1">
      <c r="A1379" s="537"/>
      <c r="B1379" s="438"/>
      <c r="C1379" s="458" t="s">
        <v>582</v>
      </c>
      <c r="D1379" s="427" t="s">
        <v>583</v>
      </c>
      <c r="E1379" s="94">
        <f t="shared" si="453"/>
        <v>0</v>
      </c>
      <c r="F1379" s="452"/>
      <c r="G1379" s="452"/>
      <c r="H1379" s="452"/>
      <c r="I1379" s="452"/>
      <c r="J1379" s="430"/>
      <c r="K1379" s="452"/>
      <c r="L1379" s="452"/>
      <c r="M1379" s="430"/>
      <c r="N1379" s="23"/>
      <c r="O1379" s="23"/>
    </row>
    <row r="1380" spans="1:15" hidden="1">
      <c r="A1380" s="537"/>
      <c r="B1380" s="745"/>
      <c r="C1380" s="432" t="s">
        <v>584</v>
      </c>
      <c r="D1380" s="427" t="s">
        <v>585</v>
      </c>
      <c r="E1380" s="94">
        <f t="shared" si="453"/>
        <v>0</v>
      </c>
      <c r="F1380" s="452"/>
      <c r="G1380" s="452"/>
      <c r="H1380" s="452"/>
      <c r="I1380" s="452"/>
      <c r="J1380" s="430"/>
      <c r="K1380" s="452"/>
      <c r="L1380" s="452"/>
      <c r="M1380" s="430"/>
      <c r="N1380" s="23"/>
      <c r="O1380" s="23"/>
    </row>
    <row r="1381" spans="1:15" hidden="1">
      <c r="A1381" s="537"/>
      <c r="B1381" s="429"/>
      <c r="C1381" s="460" t="s">
        <v>586</v>
      </c>
      <c r="D1381" s="427" t="s">
        <v>587</v>
      </c>
      <c r="E1381" s="94">
        <f t="shared" si="453"/>
        <v>0</v>
      </c>
      <c r="F1381" s="452"/>
      <c r="G1381" s="452"/>
      <c r="H1381" s="452"/>
      <c r="I1381" s="452"/>
      <c r="J1381" s="430"/>
      <c r="K1381" s="452"/>
      <c r="L1381" s="452"/>
      <c r="M1381" s="430"/>
      <c r="N1381" s="23"/>
      <c r="O1381" s="23"/>
    </row>
    <row r="1382" spans="1:15" hidden="1">
      <c r="A1382" s="485"/>
      <c r="B1382" s="425"/>
      <c r="C1382" s="460"/>
      <c r="D1382" s="427"/>
      <c r="E1382" s="94">
        <f t="shared" si="453"/>
        <v>0</v>
      </c>
      <c r="F1382" s="452"/>
      <c r="G1382" s="452"/>
      <c r="H1382" s="452"/>
      <c r="I1382" s="452"/>
      <c r="J1382" s="430"/>
      <c r="K1382" s="452"/>
      <c r="L1382" s="452"/>
      <c r="M1382" s="430"/>
      <c r="N1382" s="23"/>
      <c r="O1382" s="23"/>
    </row>
    <row r="1383" spans="1:15">
      <c r="A1383" s="485"/>
      <c r="B1383" s="425" t="s">
        <v>588</v>
      </c>
      <c r="C1383" s="460"/>
      <c r="D1383" s="427" t="s">
        <v>589</v>
      </c>
      <c r="E1383" s="94">
        <f t="shared" si="453"/>
        <v>0</v>
      </c>
      <c r="F1383" s="452">
        <f t="shared" ref="F1383:M1383" si="475">F1384+F1385+F1386+F1387+F1388+F1389+F1390+F1391+F1392</f>
        <v>0</v>
      </c>
      <c r="G1383" s="218">
        <f t="shared" si="475"/>
        <v>0</v>
      </c>
      <c r="H1383" s="218">
        <f t="shared" si="475"/>
        <v>0</v>
      </c>
      <c r="I1383" s="218">
        <f t="shared" si="475"/>
        <v>0</v>
      </c>
      <c r="J1383" s="218">
        <f t="shared" si="475"/>
        <v>0</v>
      </c>
      <c r="K1383" s="218">
        <f t="shared" si="475"/>
        <v>0</v>
      </c>
      <c r="L1383" s="218">
        <f t="shared" si="475"/>
        <v>0</v>
      </c>
      <c r="M1383" s="218">
        <f t="shared" si="475"/>
        <v>0</v>
      </c>
      <c r="N1383" s="23"/>
      <c r="O1383" s="23"/>
    </row>
    <row r="1384" spans="1:15">
      <c r="A1384" s="485"/>
      <c r="B1384" s="461" t="s">
        <v>590</v>
      </c>
      <c r="C1384" s="460"/>
      <c r="D1384" s="427" t="s">
        <v>591</v>
      </c>
      <c r="E1384" s="94">
        <f t="shared" si="453"/>
        <v>0</v>
      </c>
      <c r="F1384" s="428"/>
      <c r="G1384" s="428"/>
      <c r="H1384" s="428"/>
      <c r="I1384" s="428"/>
      <c r="J1384" s="430"/>
      <c r="K1384" s="428"/>
      <c r="L1384" s="428"/>
      <c r="M1384" s="430"/>
      <c r="N1384" s="23"/>
      <c r="O1384" s="23"/>
    </row>
    <row r="1385" spans="1:15" ht="11.25" customHeight="1">
      <c r="A1385" s="537"/>
      <c r="B1385" s="461" t="s">
        <v>592</v>
      </c>
      <c r="C1385" s="460"/>
      <c r="D1385" s="463" t="s">
        <v>593</v>
      </c>
      <c r="E1385" s="94">
        <f t="shared" si="453"/>
        <v>0</v>
      </c>
      <c r="F1385" s="452"/>
      <c r="G1385" s="452"/>
      <c r="H1385" s="452"/>
      <c r="I1385" s="452"/>
      <c r="J1385" s="430"/>
      <c r="K1385" s="452"/>
      <c r="L1385" s="452"/>
      <c r="M1385" s="430"/>
      <c r="N1385" s="23"/>
      <c r="O1385" s="23"/>
    </row>
    <row r="1386" spans="1:15" hidden="1">
      <c r="A1386" s="537"/>
      <c r="B1386" s="346" t="s">
        <v>594</v>
      </c>
      <c r="C1386" s="746"/>
      <c r="D1386" s="437" t="s">
        <v>595</v>
      </c>
      <c r="E1386" s="94">
        <f t="shared" si="453"/>
        <v>0</v>
      </c>
      <c r="F1386" s="452"/>
      <c r="G1386" s="452"/>
      <c r="H1386" s="452"/>
      <c r="I1386" s="452"/>
      <c r="J1386" s="430"/>
      <c r="K1386" s="452"/>
      <c r="L1386" s="452"/>
      <c r="M1386" s="430"/>
      <c r="N1386" s="23"/>
      <c r="O1386" s="23"/>
    </row>
    <row r="1387" spans="1:15" hidden="1">
      <c r="A1387" s="537"/>
      <c r="B1387" s="429" t="s">
        <v>596</v>
      </c>
      <c r="C1387" s="432"/>
      <c r="D1387" s="427" t="s">
        <v>597</v>
      </c>
      <c r="E1387" s="94">
        <f t="shared" si="453"/>
        <v>0</v>
      </c>
      <c r="F1387" s="452"/>
      <c r="G1387" s="452"/>
      <c r="H1387" s="452"/>
      <c r="I1387" s="452"/>
      <c r="J1387" s="430"/>
      <c r="K1387" s="452"/>
      <c r="L1387" s="452"/>
      <c r="M1387" s="430"/>
      <c r="N1387" s="23"/>
      <c r="O1387" s="23"/>
    </row>
    <row r="1388" spans="1:15" hidden="1">
      <c r="A1388" s="537"/>
      <c r="B1388" s="431" t="s">
        <v>598</v>
      </c>
      <c r="C1388" s="432"/>
      <c r="D1388" s="427" t="s">
        <v>599</v>
      </c>
      <c r="E1388" s="94">
        <f t="shared" si="453"/>
        <v>0</v>
      </c>
      <c r="F1388" s="452"/>
      <c r="G1388" s="452"/>
      <c r="H1388" s="452"/>
      <c r="I1388" s="452"/>
      <c r="J1388" s="430"/>
      <c r="K1388" s="452"/>
      <c r="L1388" s="452"/>
      <c r="M1388" s="430"/>
      <c r="N1388" s="23"/>
      <c r="O1388" s="23"/>
    </row>
    <row r="1389" spans="1:15" hidden="1">
      <c r="A1389" s="537"/>
      <c r="B1389" s="747" t="s">
        <v>600</v>
      </c>
      <c r="C1389" s="748"/>
      <c r="D1389" s="427" t="s">
        <v>601</v>
      </c>
      <c r="E1389" s="94">
        <f t="shared" si="453"/>
        <v>0</v>
      </c>
      <c r="F1389" s="452"/>
      <c r="G1389" s="452"/>
      <c r="H1389" s="452"/>
      <c r="I1389" s="452"/>
      <c r="J1389" s="430"/>
      <c r="K1389" s="452"/>
      <c r="L1389" s="452"/>
      <c r="M1389" s="430"/>
      <c r="N1389" s="23"/>
      <c r="O1389" s="23"/>
    </row>
    <row r="1390" spans="1:15" hidden="1">
      <c r="A1390" s="537"/>
      <c r="B1390" s="747" t="s">
        <v>604</v>
      </c>
      <c r="C1390" s="748"/>
      <c r="D1390" s="427" t="s">
        <v>605</v>
      </c>
      <c r="E1390" s="94">
        <f t="shared" si="453"/>
        <v>0</v>
      </c>
      <c r="F1390" s="452"/>
      <c r="G1390" s="452"/>
      <c r="H1390" s="452"/>
      <c r="I1390" s="452"/>
      <c r="J1390" s="430"/>
      <c r="K1390" s="452"/>
      <c r="L1390" s="452"/>
      <c r="M1390" s="430"/>
      <c r="N1390" s="23"/>
      <c r="O1390" s="23"/>
    </row>
    <row r="1391" spans="1:15" hidden="1">
      <c r="A1391" s="537"/>
      <c r="B1391" s="431" t="s">
        <v>606</v>
      </c>
      <c r="C1391" s="432"/>
      <c r="D1391" s="427" t="s">
        <v>607</v>
      </c>
      <c r="E1391" s="94">
        <f t="shared" si="453"/>
        <v>0</v>
      </c>
      <c r="F1391" s="452"/>
      <c r="G1391" s="452"/>
      <c r="H1391" s="452"/>
      <c r="I1391" s="452"/>
      <c r="J1391" s="430"/>
      <c r="K1391" s="452"/>
      <c r="L1391" s="452"/>
      <c r="M1391" s="430"/>
      <c r="N1391" s="23"/>
      <c r="O1391" s="23"/>
    </row>
    <row r="1392" spans="1:15" hidden="1">
      <c r="A1392" s="537"/>
      <c r="B1392" s="431" t="s">
        <v>608</v>
      </c>
      <c r="C1392" s="432"/>
      <c r="D1392" s="427" t="s">
        <v>609</v>
      </c>
      <c r="E1392" s="94">
        <f t="shared" si="453"/>
        <v>0</v>
      </c>
      <c r="F1392" s="452"/>
      <c r="G1392" s="452"/>
      <c r="H1392" s="452"/>
      <c r="I1392" s="452"/>
      <c r="J1392" s="430"/>
      <c r="K1392" s="452"/>
      <c r="L1392" s="452"/>
      <c r="M1392" s="430"/>
      <c r="N1392" s="23"/>
      <c r="O1392" s="23"/>
    </row>
    <row r="1393" spans="1:15">
      <c r="A1393" s="537"/>
      <c r="B1393" s="431" t="s">
        <v>612</v>
      </c>
      <c r="C1393" s="749"/>
      <c r="D1393" s="427" t="s">
        <v>613</v>
      </c>
      <c r="E1393" s="94">
        <f t="shared" ref="E1393:E1456" si="476">G1393+H1393+I1393+J1393</f>
        <v>0</v>
      </c>
      <c r="F1393" s="428">
        <f t="shared" ref="F1393:M1393" si="477">F1394+F1398</f>
        <v>0</v>
      </c>
      <c r="G1393" s="428">
        <f t="shared" si="477"/>
        <v>0</v>
      </c>
      <c r="H1393" s="428">
        <f t="shared" si="477"/>
        <v>0</v>
      </c>
      <c r="I1393" s="428">
        <f t="shared" si="477"/>
        <v>0</v>
      </c>
      <c r="J1393" s="428">
        <f t="shared" si="477"/>
        <v>0</v>
      </c>
      <c r="K1393" s="428">
        <f t="shared" si="477"/>
        <v>0</v>
      </c>
      <c r="L1393" s="428">
        <f t="shared" si="477"/>
        <v>0</v>
      </c>
      <c r="M1393" s="428">
        <f t="shared" si="477"/>
        <v>0</v>
      </c>
      <c r="N1393" s="23"/>
      <c r="O1393" s="23"/>
    </row>
    <row r="1394" spans="1:15" ht="12" customHeight="1">
      <c r="A1394" s="485"/>
      <c r="B1394" s="431" t="s">
        <v>614</v>
      </c>
      <c r="C1394" s="749"/>
      <c r="D1394" s="427" t="s">
        <v>615</v>
      </c>
      <c r="E1394" s="94">
        <f t="shared" si="476"/>
        <v>0</v>
      </c>
      <c r="F1394" s="452">
        <f t="shared" ref="F1394:M1394" si="478">F1395+F1396</f>
        <v>0</v>
      </c>
      <c r="G1394" s="452">
        <f t="shared" si="478"/>
        <v>0</v>
      </c>
      <c r="H1394" s="452">
        <f t="shared" si="478"/>
        <v>0</v>
      </c>
      <c r="I1394" s="452">
        <f t="shared" si="478"/>
        <v>0</v>
      </c>
      <c r="J1394" s="452">
        <f t="shared" si="478"/>
        <v>0</v>
      </c>
      <c r="K1394" s="452">
        <f t="shared" si="478"/>
        <v>0</v>
      </c>
      <c r="L1394" s="452">
        <f t="shared" si="478"/>
        <v>0</v>
      </c>
      <c r="M1394" s="452">
        <f t="shared" si="478"/>
        <v>0</v>
      </c>
      <c r="N1394" s="23"/>
      <c r="O1394" s="23"/>
    </row>
    <row r="1395" spans="1:15" ht="21.4" hidden="1">
      <c r="A1395" s="485"/>
      <c r="B1395" s="456"/>
      <c r="C1395" s="473" t="s">
        <v>616</v>
      </c>
      <c r="D1395" s="427" t="s">
        <v>617</v>
      </c>
      <c r="E1395" s="94">
        <f t="shared" si="476"/>
        <v>0</v>
      </c>
      <c r="F1395" s="428"/>
      <c r="G1395" s="428"/>
      <c r="H1395" s="428"/>
      <c r="I1395" s="428"/>
      <c r="J1395" s="430"/>
      <c r="K1395" s="428"/>
      <c r="L1395" s="428"/>
      <c r="M1395" s="430"/>
      <c r="N1395" s="23"/>
      <c r="O1395" s="23"/>
    </row>
    <row r="1396" spans="1:15" hidden="1">
      <c r="A1396" s="485"/>
      <c r="B1396" s="683" t="s">
        <v>618</v>
      </c>
      <c r="C1396" s="684"/>
      <c r="D1396" s="427" t="s">
        <v>619</v>
      </c>
      <c r="E1396" s="94">
        <f t="shared" si="476"/>
        <v>0</v>
      </c>
      <c r="F1396" s="428"/>
      <c r="G1396" s="428"/>
      <c r="H1396" s="428"/>
      <c r="I1396" s="428"/>
      <c r="J1396" s="430"/>
      <c r="K1396" s="428"/>
      <c r="L1396" s="428"/>
      <c r="M1396" s="430"/>
      <c r="N1396" s="23"/>
      <c r="O1396" s="23"/>
    </row>
    <row r="1397" spans="1:15" hidden="1">
      <c r="A1397" s="485"/>
      <c r="B1397" s="476"/>
      <c r="C1397" s="455"/>
      <c r="D1397" s="449"/>
      <c r="E1397" s="94">
        <f t="shared" si="476"/>
        <v>0</v>
      </c>
      <c r="F1397" s="428"/>
      <c r="G1397" s="428"/>
      <c r="H1397" s="428"/>
      <c r="I1397" s="428"/>
      <c r="J1397" s="430"/>
      <c r="K1397" s="428"/>
      <c r="L1397" s="428"/>
      <c r="M1397" s="430"/>
      <c r="N1397" s="23"/>
      <c r="O1397" s="23"/>
    </row>
    <row r="1398" spans="1:15">
      <c r="A1398" s="485"/>
      <c r="B1398" s="477" t="s">
        <v>620</v>
      </c>
      <c r="C1398" s="478"/>
      <c r="D1398" s="443" t="s">
        <v>621</v>
      </c>
      <c r="E1398" s="94">
        <f t="shared" si="476"/>
        <v>0</v>
      </c>
      <c r="F1398" s="428">
        <f t="shared" ref="F1398:M1398" si="479">F1399+F1400</f>
        <v>0</v>
      </c>
      <c r="G1398" s="428">
        <f t="shared" si="479"/>
        <v>0</v>
      </c>
      <c r="H1398" s="428">
        <f t="shared" si="479"/>
        <v>0</v>
      </c>
      <c r="I1398" s="428">
        <f t="shared" si="479"/>
        <v>0</v>
      </c>
      <c r="J1398" s="428">
        <f t="shared" si="479"/>
        <v>0</v>
      </c>
      <c r="K1398" s="428">
        <f t="shared" si="479"/>
        <v>0</v>
      </c>
      <c r="L1398" s="428">
        <f t="shared" si="479"/>
        <v>0</v>
      </c>
      <c r="M1398" s="428">
        <f t="shared" si="479"/>
        <v>0</v>
      </c>
      <c r="N1398" s="23"/>
      <c r="O1398" s="23"/>
    </row>
    <row r="1399" spans="1:15" hidden="1">
      <c r="A1399" s="485"/>
      <c r="B1399" s="431" t="s">
        <v>622</v>
      </c>
      <c r="C1399" s="432"/>
      <c r="D1399" s="427" t="s">
        <v>623</v>
      </c>
      <c r="E1399" s="94">
        <f t="shared" si="476"/>
        <v>0</v>
      </c>
      <c r="F1399" s="428"/>
      <c r="G1399" s="428"/>
      <c r="H1399" s="428"/>
      <c r="I1399" s="428"/>
      <c r="J1399" s="430"/>
      <c r="K1399" s="428"/>
      <c r="L1399" s="428"/>
      <c r="M1399" s="430"/>
      <c r="N1399" s="23"/>
      <c r="O1399" s="23"/>
    </row>
    <row r="1400" spans="1:15" hidden="1">
      <c r="A1400" s="485"/>
      <c r="B1400" s="429" t="s">
        <v>624</v>
      </c>
      <c r="C1400" s="433"/>
      <c r="D1400" s="427" t="s">
        <v>625</v>
      </c>
      <c r="E1400" s="94">
        <f t="shared" si="476"/>
        <v>0</v>
      </c>
      <c r="F1400" s="428"/>
      <c r="G1400" s="428"/>
      <c r="H1400" s="428"/>
      <c r="I1400" s="428"/>
      <c r="J1400" s="430"/>
      <c r="K1400" s="428"/>
      <c r="L1400" s="428"/>
      <c r="M1400" s="430"/>
      <c r="N1400" s="23"/>
      <c r="O1400" s="23"/>
    </row>
    <row r="1401" spans="1:15">
      <c r="A1401" s="485"/>
      <c r="B1401" s="441" t="s">
        <v>626</v>
      </c>
      <c r="C1401" s="458"/>
      <c r="D1401" s="427" t="s">
        <v>627</v>
      </c>
      <c r="E1401" s="94">
        <f t="shared" si="476"/>
        <v>-12.57</v>
      </c>
      <c r="F1401" s="428">
        <f t="shared" ref="F1401:M1401" si="480">F1402</f>
        <v>0</v>
      </c>
      <c r="G1401" s="428">
        <f t="shared" si="480"/>
        <v>0</v>
      </c>
      <c r="H1401" s="428">
        <f t="shared" si="480"/>
        <v>0</v>
      </c>
      <c r="I1401" s="428">
        <f t="shared" si="480"/>
        <v>-12.57</v>
      </c>
      <c r="J1401" s="428">
        <f t="shared" si="480"/>
        <v>0</v>
      </c>
      <c r="K1401" s="428">
        <f t="shared" si="480"/>
        <v>0</v>
      </c>
      <c r="L1401" s="428">
        <f t="shared" si="480"/>
        <v>0</v>
      </c>
      <c r="M1401" s="428">
        <f t="shared" si="480"/>
        <v>0</v>
      </c>
      <c r="N1401" s="23"/>
      <c r="O1401" s="23"/>
    </row>
    <row r="1402" spans="1:15">
      <c r="A1402" s="417"/>
      <c r="B1402" s="479" t="s">
        <v>628</v>
      </c>
      <c r="C1402" s="480"/>
      <c r="D1402" s="424" t="s">
        <v>629</v>
      </c>
      <c r="E1402" s="94">
        <f t="shared" si="476"/>
        <v>-12.57</v>
      </c>
      <c r="F1402" s="421"/>
      <c r="G1402" s="421"/>
      <c r="H1402" s="421"/>
      <c r="I1402" s="421">
        <v>-12.57</v>
      </c>
      <c r="J1402" s="158"/>
      <c r="K1402" s="421"/>
      <c r="L1402" s="421"/>
      <c r="M1402" s="158"/>
      <c r="N1402" s="23"/>
      <c r="O1402" s="23"/>
    </row>
    <row r="1403" spans="1:15">
      <c r="A1403" s="1300" t="s">
        <v>630</v>
      </c>
      <c r="B1403" s="1301"/>
      <c r="C1403" s="1302"/>
      <c r="D1403" s="481"/>
      <c r="E1403" s="154">
        <f t="shared" si="476"/>
        <v>3715</v>
      </c>
      <c r="F1403" s="482">
        <f t="shared" ref="F1403:M1403" si="481">F1441</f>
        <v>0</v>
      </c>
      <c r="G1403" s="482">
        <f t="shared" si="481"/>
        <v>2205</v>
      </c>
      <c r="H1403" s="482">
        <f t="shared" si="481"/>
        <v>0</v>
      </c>
      <c r="I1403" s="482">
        <f t="shared" si="481"/>
        <v>710</v>
      </c>
      <c r="J1403" s="482">
        <f t="shared" si="481"/>
        <v>800</v>
      </c>
      <c r="K1403" s="482">
        <f t="shared" si="481"/>
        <v>0</v>
      </c>
      <c r="L1403" s="482">
        <f t="shared" si="481"/>
        <v>0</v>
      </c>
      <c r="M1403" s="482">
        <f t="shared" si="481"/>
        <v>0</v>
      </c>
      <c r="N1403" s="87"/>
      <c r="O1403" s="23"/>
    </row>
    <row r="1404" spans="1:15">
      <c r="A1404" s="485"/>
      <c r="B1404" s="486" t="s">
        <v>633</v>
      </c>
      <c r="C1404" s="487"/>
      <c r="D1404" s="449" t="s">
        <v>634</v>
      </c>
      <c r="E1404" s="94">
        <f t="shared" si="476"/>
        <v>0</v>
      </c>
      <c r="F1404" s="428">
        <f t="shared" ref="F1404:M1404" si="482">F1405</f>
        <v>0</v>
      </c>
      <c r="G1404" s="428">
        <f t="shared" si="482"/>
        <v>0</v>
      </c>
      <c r="H1404" s="428">
        <f t="shared" si="482"/>
        <v>0</v>
      </c>
      <c r="I1404" s="428">
        <f t="shared" si="482"/>
        <v>0</v>
      </c>
      <c r="J1404" s="428">
        <f t="shared" si="482"/>
        <v>0</v>
      </c>
      <c r="K1404" s="428">
        <f t="shared" si="482"/>
        <v>0</v>
      </c>
      <c r="L1404" s="428">
        <f t="shared" si="482"/>
        <v>0</v>
      </c>
      <c r="M1404" s="428">
        <f t="shared" si="482"/>
        <v>0</v>
      </c>
      <c r="N1404" s="23"/>
      <c r="O1404" s="23"/>
    </row>
    <row r="1405" spans="1:15">
      <c r="A1405" s="485"/>
      <c r="B1405" s="438" t="s">
        <v>635</v>
      </c>
      <c r="C1405" s="458"/>
      <c r="D1405" s="427" t="s">
        <v>636</v>
      </c>
      <c r="E1405" s="94">
        <f t="shared" si="476"/>
        <v>0</v>
      </c>
      <c r="F1405" s="452">
        <f t="shared" ref="F1405:M1405" si="483">F1406+F1407+F1408+F1409+F1410+F1411+F1412+F1413</f>
        <v>0</v>
      </c>
      <c r="G1405" s="452">
        <f t="shared" si="483"/>
        <v>0</v>
      </c>
      <c r="H1405" s="452">
        <f t="shared" si="483"/>
        <v>0</v>
      </c>
      <c r="I1405" s="452">
        <f t="shared" si="483"/>
        <v>0</v>
      </c>
      <c r="J1405" s="452">
        <f t="shared" si="483"/>
        <v>0</v>
      </c>
      <c r="K1405" s="452">
        <f t="shared" si="483"/>
        <v>0</v>
      </c>
      <c r="L1405" s="452">
        <f t="shared" si="483"/>
        <v>0</v>
      </c>
      <c r="M1405" s="452">
        <f t="shared" si="483"/>
        <v>0</v>
      </c>
      <c r="N1405" s="23"/>
      <c r="O1405" s="23"/>
    </row>
    <row r="1406" spans="1:15" ht="0.75" customHeight="1">
      <c r="A1406" s="485"/>
      <c r="B1406" s="488"/>
      <c r="C1406" s="489" t="s">
        <v>637</v>
      </c>
      <c r="D1406" s="449" t="s">
        <v>638</v>
      </c>
      <c r="E1406" s="94">
        <f t="shared" si="476"/>
        <v>0</v>
      </c>
      <c r="F1406" s="428"/>
      <c r="G1406" s="428"/>
      <c r="H1406" s="428"/>
      <c r="I1406" s="428"/>
      <c r="J1406" s="430"/>
      <c r="K1406" s="428"/>
      <c r="L1406" s="428"/>
      <c r="M1406" s="430"/>
      <c r="N1406" s="23"/>
      <c r="O1406" s="23"/>
    </row>
    <row r="1407" spans="1:15" ht="31.35" hidden="1">
      <c r="A1407" s="485"/>
      <c r="B1407" s="488"/>
      <c r="C1407" s="490" t="s">
        <v>639</v>
      </c>
      <c r="D1407" s="491" t="s">
        <v>640</v>
      </c>
      <c r="E1407" s="94">
        <f t="shared" si="476"/>
        <v>0</v>
      </c>
      <c r="F1407" s="428"/>
      <c r="G1407" s="428"/>
      <c r="H1407" s="428"/>
      <c r="I1407" s="428"/>
      <c r="J1407" s="430"/>
      <c r="K1407" s="428"/>
      <c r="L1407" s="428"/>
      <c r="M1407" s="430"/>
      <c r="N1407" s="23"/>
      <c r="O1407" s="23"/>
    </row>
    <row r="1408" spans="1:15" ht="21" hidden="1">
      <c r="A1408" s="485"/>
      <c r="B1408" s="488"/>
      <c r="C1408" s="490" t="s">
        <v>641</v>
      </c>
      <c r="D1408" s="491" t="s">
        <v>642</v>
      </c>
      <c r="E1408" s="94">
        <f t="shared" si="476"/>
        <v>0</v>
      </c>
      <c r="F1408" s="428"/>
      <c r="G1408" s="428"/>
      <c r="H1408" s="428"/>
      <c r="I1408" s="428"/>
      <c r="J1408" s="430"/>
      <c r="K1408" s="428"/>
      <c r="L1408" s="428"/>
      <c r="M1408" s="430"/>
      <c r="N1408" s="23"/>
      <c r="O1408" s="23"/>
    </row>
    <row r="1409" spans="1:15" ht="20.65" hidden="1">
      <c r="A1409" s="485"/>
      <c r="B1409" s="488"/>
      <c r="C1409" s="489" t="s">
        <v>643</v>
      </c>
      <c r="D1409" s="449" t="s">
        <v>644</v>
      </c>
      <c r="E1409" s="94">
        <f t="shared" si="476"/>
        <v>0</v>
      </c>
      <c r="F1409" s="428"/>
      <c r="G1409" s="428"/>
      <c r="H1409" s="428"/>
      <c r="I1409" s="428"/>
      <c r="J1409" s="430"/>
      <c r="K1409" s="428"/>
      <c r="L1409" s="428"/>
      <c r="M1409" s="430"/>
      <c r="N1409" s="23"/>
      <c r="O1409" s="23"/>
    </row>
    <row r="1410" spans="1:15" ht="31.35" hidden="1">
      <c r="A1410" s="485"/>
      <c r="B1410" s="457"/>
      <c r="C1410" s="492" t="s">
        <v>645</v>
      </c>
      <c r="D1410" s="463" t="s">
        <v>646</v>
      </c>
      <c r="E1410" s="94">
        <f t="shared" si="476"/>
        <v>0</v>
      </c>
      <c r="F1410" s="428"/>
      <c r="G1410" s="428"/>
      <c r="H1410" s="428"/>
      <c r="I1410" s="428"/>
      <c r="J1410" s="430"/>
      <c r="K1410" s="428"/>
      <c r="L1410" s="428"/>
      <c r="M1410" s="430"/>
      <c r="N1410" s="23"/>
      <c r="O1410" s="23"/>
    </row>
    <row r="1411" spans="1:15" ht="20.65" hidden="1">
      <c r="A1411" s="485"/>
      <c r="B1411" s="493"/>
      <c r="C1411" s="494" t="s">
        <v>647</v>
      </c>
      <c r="D1411" s="495" t="s">
        <v>648</v>
      </c>
      <c r="E1411" s="94">
        <f t="shared" si="476"/>
        <v>0</v>
      </c>
      <c r="F1411" s="428"/>
      <c r="G1411" s="428"/>
      <c r="H1411" s="428"/>
      <c r="I1411" s="428"/>
      <c r="J1411" s="430"/>
      <c r="K1411" s="428"/>
      <c r="L1411" s="428"/>
      <c r="M1411" s="430"/>
      <c r="N1411" s="23"/>
      <c r="O1411" s="23"/>
    </row>
    <row r="1412" spans="1:15" ht="20.65" hidden="1">
      <c r="A1412" s="485"/>
      <c r="B1412" s="496"/>
      <c r="C1412" s="494" t="s">
        <v>649</v>
      </c>
      <c r="D1412" s="495" t="s">
        <v>650</v>
      </c>
      <c r="E1412" s="94">
        <f t="shared" si="476"/>
        <v>0</v>
      </c>
      <c r="F1412" s="428"/>
      <c r="G1412" s="428"/>
      <c r="H1412" s="428"/>
      <c r="I1412" s="428"/>
      <c r="J1412" s="430"/>
      <c r="K1412" s="428"/>
      <c r="L1412" s="428"/>
      <c r="M1412" s="430"/>
      <c r="N1412" s="23"/>
      <c r="O1412" s="23"/>
    </row>
    <row r="1413" spans="1:15" hidden="1">
      <c r="A1413" s="485"/>
      <c r="B1413" s="497"/>
      <c r="C1413" s="435" t="s">
        <v>651</v>
      </c>
      <c r="D1413" s="443" t="s">
        <v>652</v>
      </c>
      <c r="E1413" s="94">
        <f t="shared" si="476"/>
        <v>0</v>
      </c>
      <c r="F1413" s="428"/>
      <c r="G1413" s="428"/>
      <c r="H1413" s="428"/>
      <c r="I1413" s="428"/>
      <c r="J1413" s="430"/>
      <c r="K1413" s="428"/>
      <c r="L1413" s="428"/>
      <c r="M1413" s="430"/>
      <c r="N1413" s="23"/>
      <c r="O1413" s="23"/>
    </row>
    <row r="1414" spans="1:15" hidden="1">
      <c r="A1414" s="485"/>
      <c r="B1414" s="498"/>
      <c r="C1414" s="767"/>
      <c r="D1414" s="449"/>
      <c r="E1414" s="94">
        <f t="shared" si="476"/>
        <v>0</v>
      </c>
      <c r="F1414" s="428"/>
      <c r="G1414" s="428"/>
      <c r="H1414" s="428"/>
      <c r="I1414" s="428"/>
      <c r="J1414" s="430"/>
      <c r="K1414" s="428"/>
      <c r="L1414" s="428"/>
      <c r="M1414" s="430"/>
      <c r="N1414" s="23"/>
      <c r="O1414" s="23"/>
    </row>
    <row r="1415" spans="1:15">
      <c r="A1415" s="485"/>
      <c r="B1415" s="438" t="s">
        <v>657</v>
      </c>
      <c r="C1415" s="500"/>
      <c r="D1415" s="443" t="s">
        <v>658</v>
      </c>
      <c r="E1415" s="94">
        <f t="shared" si="476"/>
        <v>0</v>
      </c>
      <c r="F1415" s="428">
        <f t="shared" ref="F1415:M1415" si="484">F1416</f>
        <v>0</v>
      </c>
      <c r="G1415" s="428">
        <f t="shared" si="484"/>
        <v>0</v>
      </c>
      <c r="H1415" s="428">
        <f t="shared" si="484"/>
        <v>0</v>
      </c>
      <c r="I1415" s="428">
        <f t="shared" si="484"/>
        <v>0</v>
      </c>
      <c r="J1415" s="428">
        <f t="shared" si="484"/>
        <v>0</v>
      </c>
      <c r="K1415" s="428">
        <f t="shared" si="484"/>
        <v>0</v>
      </c>
      <c r="L1415" s="428">
        <f t="shared" si="484"/>
        <v>0</v>
      </c>
      <c r="M1415" s="428">
        <f t="shared" si="484"/>
        <v>0</v>
      </c>
      <c r="N1415" s="23"/>
      <c r="O1415" s="23"/>
    </row>
    <row r="1416" spans="1:15" ht="12" customHeight="1">
      <c r="A1416" s="485"/>
      <c r="B1416" s="561" t="s">
        <v>659</v>
      </c>
      <c r="C1416" s="458"/>
      <c r="D1416" s="427" t="s">
        <v>565</v>
      </c>
      <c r="E1416" s="94">
        <f t="shared" si="476"/>
        <v>0</v>
      </c>
      <c r="F1416" s="428">
        <f t="shared" ref="F1416:M1416" si="485">F1420+F1421+F1422+F1423+F1424+F1425+F1426</f>
        <v>0</v>
      </c>
      <c r="G1416" s="428">
        <f t="shared" si="485"/>
        <v>0</v>
      </c>
      <c r="H1416" s="428">
        <f t="shared" si="485"/>
        <v>0</v>
      </c>
      <c r="I1416" s="428">
        <f t="shared" si="485"/>
        <v>0</v>
      </c>
      <c r="J1416" s="428">
        <f t="shared" si="485"/>
        <v>0</v>
      </c>
      <c r="K1416" s="428">
        <f t="shared" si="485"/>
        <v>0</v>
      </c>
      <c r="L1416" s="428">
        <f t="shared" si="485"/>
        <v>0</v>
      </c>
      <c r="M1416" s="428">
        <f t="shared" si="485"/>
        <v>0</v>
      </c>
      <c r="N1416" s="23"/>
      <c r="O1416" s="23"/>
    </row>
    <row r="1417" spans="1:15" hidden="1">
      <c r="A1417" s="485"/>
      <c r="B1417" s="502"/>
      <c r="C1417" s="503" t="s">
        <v>660</v>
      </c>
      <c r="D1417" s="562" t="s">
        <v>661</v>
      </c>
      <c r="E1417" s="94">
        <f t="shared" si="476"/>
        <v>0</v>
      </c>
      <c r="F1417" s="428"/>
      <c r="G1417" s="428"/>
      <c r="H1417" s="428"/>
      <c r="I1417" s="428"/>
      <c r="J1417" s="430"/>
      <c r="K1417" s="428"/>
      <c r="L1417" s="428"/>
      <c r="M1417" s="430"/>
      <c r="N1417" s="23"/>
      <c r="O1417" s="23"/>
    </row>
    <row r="1418" spans="1:15" hidden="1">
      <c r="A1418" s="485"/>
      <c r="B1418" s="502"/>
      <c r="C1418" s="503" t="s">
        <v>662</v>
      </c>
      <c r="D1418" s="562" t="s">
        <v>663</v>
      </c>
      <c r="E1418" s="94">
        <f t="shared" si="476"/>
        <v>0</v>
      </c>
      <c r="F1418" s="428"/>
      <c r="G1418" s="428"/>
      <c r="H1418" s="428"/>
      <c r="I1418" s="428"/>
      <c r="J1418" s="430"/>
      <c r="K1418" s="428"/>
      <c r="L1418" s="428"/>
      <c r="M1418" s="430"/>
      <c r="N1418" s="23"/>
      <c r="O1418" s="23"/>
    </row>
    <row r="1419" spans="1:15" hidden="1">
      <c r="A1419" s="485"/>
      <c r="B1419" s="502"/>
      <c r="C1419" s="503" t="s">
        <v>664</v>
      </c>
      <c r="D1419" s="562" t="s">
        <v>665</v>
      </c>
      <c r="E1419" s="94">
        <f t="shared" si="476"/>
        <v>0</v>
      </c>
      <c r="F1419" s="428"/>
      <c r="G1419" s="428"/>
      <c r="H1419" s="428"/>
      <c r="I1419" s="428"/>
      <c r="J1419" s="430"/>
      <c r="K1419" s="428"/>
      <c r="L1419" s="428"/>
      <c r="M1419" s="430"/>
      <c r="N1419" s="23"/>
      <c r="O1419" s="23"/>
    </row>
    <row r="1420" spans="1:15" hidden="1">
      <c r="A1420" s="485"/>
      <c r="B1420" s="501"/>
      <c r="C1420" s="458" t="s">
        <v>666</v>
      </c>
      <c r="D1420" s="427" t="s">
        <v>667</v>
      </c>
      <c r="E1420" s="94">
        <f t="shared" si="476"/>
        <v>0</v>
      </c>
      <c r="F1420" s="428"/>
      <c r="G1420" s="428"/>
      <c r="H1420" s="428"/>
      <c r="I1420" s="428"/>
      <c r="J1420" s="430"/>
      <c r="K1420" s="428"/>
      <c r="L1420" s="428"/>
      <c r="M1420" s="430"/>
      <c r="N1420" s="23"/>
      <c r="O1420" s="23"/>
    </row>
    <row r="1421" spans="1:15" hidden="1">
      <c r="A1421" s="485"/>
      <c r="B1421" s="501"/>
      <c r="C1421" s="458" t="s">
        <v>668</v>
      </c>
      <c r="D1421" s="427" t="s">
        <v>669</v>
      </c>
      <c r="E1421" s="94">
        <f t="shared" si="476"/>
        <v>0</v>
      </c>
      <c r="F1421" s="428"/>
      <c r="G1421" s="428"/>
      <c r="H1421" s="428"/>
      <c r="I1421" s="428"/>
      <c r="J1421" s="430"/>
      <c r="K1421" s="428"/>
      <c r="L1421" s="428"/>
      <c r="M1421" s="430"/>
      <c r="N1421" s="23"/>
      <c r="O1421" s="23"/>
    </row>
    <row r="1422" spans="1:15" hidden="1">
      <c r="A1422" s="485"/>
      <c r="B1422" s="501"/>
      <c r="C1422" s="458" t="s">
        <v>670</v>
      </c>
      <c r="D1422" s="427" t="s">
        <v>671</v>
      </c>
      <c r="E1422" s="94">
        <f t="shared" si="476"/>
        <v>0</v>
      </c>
      <c r="F1422" s="428"/>
      <c r="G1422" s="428"/>
      <c r="H1422" s="428"/>
      <c r="I1422" s="428"/>
      <c r="J1422" s="430"/>
      <c r="K1422" s="428"/>
      <c r="L1422" s="428"/>
      <c r="M1422" s="430"/>
      <c r="N1422" s="23"/>
      <c r="O1422" s="23"/>
    </row>
    <row r="1423" spans="1:15" hidden="1">
      <c r="A1423" s="485"/>
      <c r="B1423" s="501"/>
      <c r="C1423" s="458" t="s">
        <v>672</v>
      </c>
      <c r="D1423" s="427" t="s">
        <v>673</v>
      </c>
      <c r="E1423" s="94">
        <f t="shared" si="476"/>
        <v>0</v>
      </c>
      <c r="F1423" s="428"/>
      <c r="G1423" s="428"/>
      <c r="H1423" s="428"/>
      <c r="I1423" s="428"/>
      <c r="J1423" s="430"/>
      <c r="K1423" s="428"/>
      <c r="L1423" s="428"/>
      <c r="M1423" s="430"/>
      <c r="N1423" s="23"/>
      <c r="O1423" s="23"/>
    </row>
    <row r="1424" spans="1:15" hidden="1">
      <c r="A1424" s="485"/>
      <c r="B1424" s="501"/>
      <c r="C1424" s="458" t="s">
        <v>674</v>
      </c>
      <c r="D1424" s="427" t="s">
        <v>567</v>
      </c>
      <c r="E1424" s="94">
        <f t="shared" si="476"/>
        <v>0</v>
      </c>
      <c r="F1424" s="428"/>
      <c r="G1424" s="428"/>
      <c r="H1424" s="428"/>
      <c r="I1424" s="428"/>
      <c r="J1424" s="430"/>
      <c r="K1424" s="428"/>
      <c r="L1424" s="428"/>
      <c r="M1424" s="430"/>
      <c r="N1424" s="23"/>
      <c r="O1424" s="23"/>
    </row>
    <row r="1425" spans="1:15" hidden="1">
      <c r="A1425" s="485"/>
      <c r="B1425" s="501"/>
      <c r="C1425" s="458" t="s">
        <v>675</v>
      </c>
      <c r="D1425" s="427" t="s">
        <v>676</v>
      </c>
      <c r="E1425" s="94">
        <f t="shared" si="476"/>
        <v>0</v>
      </c>
      <c r="F1425" s="428"/>
      <c r="G1425" s="428"/>
      <c r="H1425" s="428"/>
      <c r="I1425" s="428"/>
      <c r="J1425" s="430"/>
      <c r="K1425" s="428"/>
      <c r="L1425" s="428"/>
      <c r="M1425" s="430"/>
      <c r="N1425" s="23"/>
      <c r="O1425" s="23"/>
    </row>
    <row r="1426" spans="1:15" hidden="1">
      <c r="A1426" s="485"/>
      <c r="B1426" s="501"/>
      <c r="C1426" s="458" t="s">
        <v>677</v>
      </c>
      <c r="D1426" s="427" t="s">
        <v>678</v>
      </c>
      <c r="E1426" s="94">
        <f t="shared" si="476"/>
        <v>0</v>
      </c>
      <c r="F1426" s="428"/>
      <c r="G1426" s="428"/>
      <c r="H1426" s="428"/>
      <c r="I1426" s="428"/>
      <c r="J1426" s="430"/>
      <c r="K1426" s="428"/>
      <c r="L1426" s="428"/>
      <c r="M1426" s="430"/>
      <c r="N1426" s="23"/>
      <c r="O1426" s="23"/>
    </row>
    <row r="1427" spans="1:15" hidden="1">
      <c r="A1427" s="485"/>
      <c r="B1427" s="441"/>
      <c r="C1427" s="506"/>
      <c r="D1427" s="427"/>
      <c r="E1427" s="94">
        <f t="shared" si="476"/>
        <v>0</v>
      </c>
      <c r="F1427" s="428"/>
      <c r="G1427" s="428"/>
      <c r="H1427" s="428"/>
      <c r="I1427" s="428"/>
      <c r="J1427" s="430"/>
      <c r="K1427" s="428"/>
      <c r="L1427" s="428"/>
      <c r="M1427" s="430"/>
      <c r="N1427" s="23"/>
      <c r="O1427" s="23"/>
    </row>
    <row r="1428" spans="1:15">
      <c r="A1428" s="485"/>
      <c r="B1428" s="438" t="s">
        <v>679</v>
      </c>
      <c r="C1428" s="506"/>
      <c r="D1428" s="427" t="s">
        <v>680</v>
      </c>
      <c r="E1428" s="94">
        <f t="shared" si="476"/>
        <v>0</v>
      </c>
      <c r="F1428" s="428">
        <f t="shared" ref="F1428:M1428" si="486">F1429+F1430+F1431+F1432+F1433+F1434+F1435+F1436+F1437+F1438+F1439</f>
        <v>0</v>
      </c>
      <c r="G1428" s="428">
        <f t="shared" si="486"/>
        <v>0</v>
      </c>
      <c r="H1428" s="428">
        <f t="shared" si="486"/>
        <v>0</v>
      </c>
      <c r="I1428" s="428">
        <f t="shared" si="486"/>
        <v>0</v>
      </c>
      <c r="J1428" s="428">
        <f t="shared" si="486"/>
        <v>0</v>
      </c>
      <c r="K1428" s="428">
        <f t="shared" si="486"/>
        <v>0</v>
      </c>
      <c r="L1428" s="428">
        <f t="shared" si="486"/>
        <v>0</v>
      </c>
      <c r="M1428" s="428">
        <f t="shared" si="486"/>
        <v>0</v>
      </c>
      <c r="N1428" s="23"/>
      <c r="O1428" s="23"/>
    </row>
    <row r="1429" spans="1:15" hidden="1">
      <c r="A1429" s="485"/>
      <c r="B1429" s="441" t="s">
        <v>681</v>
      </c>
      <c r="C1429" s="506"/>
      <c r="D1429" s="427" t="s">
        <v>682</v>
      </c>
      <c r="E1429" s="94">
        <f t="shared" si="476"/>
        <v>0</v>
      </c>
      <c r="F1429" s="428"/>
      <c r="G1429" s="428"/>
      <c r="H1429" s="428"/>
      <c r="I1429" s="428"/>
      <c r="J1429" s="430"/>
      <c r="K1429" s="428"/>
      <c r="L1429" s="428"/>
      <c r="M1429" s="430"/>
      <c r="N1429" s="23"/>
      <c r="O1429" s="23"/>
    </row>
    <row r="1430" spans="1:15" hidden="1">
      <c r="A1430" s="485"/>
      <c r="B1430" s="441" t="s">
        <v>683</v>
      </c>
      <c r="C1430" s="458"/>
      <c r="D1430" s="427" t="s">
        <v>684</v>
      </c>
      <c r="E1430" s="94">
        <f t="shared" si="476"/>
        <v>0</v>
      </c>
      <c r="F1430" s="428"/>
      <c r="G1430" s="428"/>
      <c r="H1430" s="428"/>
      <c r="I1430" s="428"/>
      <c r="J1430" s="430"/>
      <c r="K1430" s="428"/>
      <c r="L1430" s="428"/>
      <c r="M1430" s="430"/>
      <c r="N1430" s="23"/>
      <c r="O1430" s="23"/>
    </row>
    <row r="1431" spans="1:15" hidden="1">
      <c r="A1431" s="485"/>
      <c r="B1431" s="441" t="s">
        <v>685</v>
      </c>
      <c r="C1431" s="506"/>
      <c r="D1431" s="427" t="s">
        <v>686</v>
      </c>
      <c r="E1431" s="94">
        <f t="shared" si="476"/>
        <v>0</v>
      </c>
      <c r="F1431" s="428"/>
      <c r="G1431" s="428"/>
      <c r="H1431" s="428"/>
      <c r="I1431" s="428"/>
      <c r="J1431" s="430"/>
      <c r="K1431" s="428"/>
      <c r="L1431" s="428"/>
      <c r="M1431" s="430"/>
      <c r="N1431" s="23"/>
      <c r="O1431" s="23"/>
    </row>
    <row r="1432" spans="1:15" hidden="1">
      <c r="A1432" s="485"/>
      <c r="B1432" s="441" t="s">
        <v>687</v>
      </c>
      <c r="C1432" s="507"/>
      <c r="D1432" s="427" t="s">
        <v>688</v>
      </c>
      <c r="E1432" s="94">
        <f t="shared" si="476"/>
        <v>0</v>
      </c>
      <c r="F1432" s="428"/>
      <c r="G1432" s="428"/>
      <c r="H1432" s="428"/>
      <c r="I1432" s="428"/>
      <c r="J1432" s="430"/>
      <c r="K1432" s="428"/>
      <c r="L1432" s="428"/>
      <c r="M1432" s="430"/>
      <c r="N1432" s="23"/>
      <c r="O1432" s="23"/>
    </row>
    <row r="1433" spans="1:15" hidden="1">
      <c r="A1433" s="485"/>
      <c r="B1433" s="563" t="s">
        <v>689</v>
      </c>
      <c r="C1433" s="509"/>
      <c r="D1433" s="427" t="s">
        <v>690</v>
      </c>
      <c r="E1433" s="94">
        <f t="shared" si="476"/>
        <v>0</v>
      </c>
      <c r="F1433" s="428"/>
      <c r="G1433" s="428"/>
      <c r="H1433" s="428"/>
      <c r="I1433" s="428"/>
      <c r="J1433" s="430"/>
      <c r="K1433" s="428"/>
      <c r="L1433" s="428"/>
      <c r="M1433" s="430"/>
      <c r="N1433" s="23"/>
      <c r="O1433" s="23"/>
    </row>
    <row r="1434" spans="1:15" hidden="1">
      <c r="A1434" s="485"/>
      <c r="B1434" s="564" t="s">
        <v>691</v>
      </c>
      <c r="C1434" s="458"/>
      <c r="D1434" s="443" t="s">
        <v>692</v>
      </c>
      <c r="E1434" s="94">
        <f t="shared" si="476"/>
        <v>0</v>
      </c>
      <c r="F1434" s="428"/>
      <c r="G1434" s="428"/>
      <c r="H1434" s="428"/>
      <c r="I1434" s="428"/>
      <c r="J1434" s="430"/>
      <c r="K1434" s="428"/>
      <c r="L1434" s="428"/>
      <c r="M1434" s="430"/>
      <c r="N1434" s="23"/>
      <c r="O1434" s="23"/>
    </row>
    <row r="1435" spans="1:15" hidden="1">
      <c r="A1435" s="485"/>
      <c r="B1435" s="563" t="s">
        <v>693</v>
      </c>
      <c r="C1435" s="506"/>
      <c r="D1435" s="427" t="s">
        <v>694</v>
      </c>
      <c r="E1435" s="94">
        <f t="shared" si="476"/>
        <v>0</v>
      </c>
      <c r="F1435" s="428"/>
      <c r="G1435" s="428"/>
      <c r="H1435" s="428"/>
      <c r="I1435" s="428"/>
      <c r="J1435" s="430"/>
      <c r="K1435" s="428"/>
      <c r="L1435" s="428"/>
      <c r="M1435" s="430"/>
      <c r="N1435" s="23"/>
      <c r="O1435" s="23"/>
    </row>
    <row r="1436" spans="1:15" hidden="1">
      <c r="A1436" s="485"/>
      <c r="B1436" s="563" t="s">
        <v>695</v>
      </c>
      <c r="C1436" s="506"/>
      <c r="D1436" s="427" t="s">
        <v>696</v>
      </c>
      <c r="E1436" s="94">
        <f t="shared" si="476"/>
        <v>0</v>
      </c>
      <c r="F1436" s="428"/>
      <c r="G1436" s="428"/>
      <c r="H1436" s="428"/>
      <c r="I1436" s="428"/>
      <c r="J1436" s="430"/>
      <c r="K1436" s="428"/>
      <c r="L1436" s="428"/>
      <c r="M1436" s="430"/>
      <c r="N1436" s="23"/>
      <c r="O1436" s="23"/>
    </row>
    <row r="1437" spans="1:15" hidden="1">
      <c r="A1437" s="485"/>
      <c r="B1437" s="441" t="s">
        <v>697</v>
      </c>
      <c r="C1437" s="565"/>
      <c r="D1437" s="443" t="s">
        <v>698</v>
      </c>
      <c r="E1437" s="94">
        <f t="shared" si="476"/>
        <v>0</v>
      </c>
      <c r="F1437" s="428"/>
      <c r="G1437" s="428"/>
      <c r="H1437" s="428"/>
      <c r="I1437" s="428"/>
      <c r="J1437" s="430"/>
      <c r="K1437" s="428"/>
      <c r="L1437" s="428"/>
      <c r="M1437" s="430"/>
      <c r="N1437" s="23"/>
      <c r="O1437" s="23"/>
    </row>
    <row r="1438" spans="1:15" hidden="1">
      <c r="A1438" s="485"/>
      <c r="B1438" s="563" t="s">
        <v>699</v>
      </c>
      <c r="C1438" s="506"/>
      <c r="D1438" s="427" t="s">
        <v>700</v>
      </c>
      <c r="E1438" s="94">
        <f t="shared" si="476"/>
        <v>0</v>
      </c>
      <c r="F1438" s="428"/>
      <c r="G1438" s="428"/>
      <c r="H1438" s="428"/>
      <c r="I1438" s="428"/>
      <c r="J1438" s="430"/>
      <c r="K1438" s="428"/>
      <c r="L1438" s="428"/>
      <c r="M1438" s="430"/>
      <c r="N1438" s="23"/>
      <c r="O1438" s="23"/>
    </row>
    <row r="1439" spans="1:15" hidden="1">
      <c r="A1439" s="485"/>
      <c r="B1439" s="566" t="s">
        <v>701</v>
      </c>
      <c r="C1439" s="565"/>
      <c r="D1439" s="443" t="s">
        <v>702</v>
      </c>
      <c r="E1439" s="94">
        <f t="shared" si="476"/>
        <v>0</v>
      </c>
      <c r="F1439" s="428"/>
      <c r="G1439" s="428"/>
      <c r="H1439" s="428"/>
      <c r="I1439" s="428"/>
      <c r="J1439" s="430"/>
      <c r="K1439" s="428"/>
      <c r="L1439" s="428"/>
      <c r="M1439" s="430"/>
      <c r="N1439" s="23"/>
      <c r="O1439" s="23"/>
    </row>
    <row r="1440" spans="1:15" hidden="1">
      <c r="A1440" s="485"/>
      <c r="B1440" s="425"/>
      <c r="C1440" s="426"/>
      <c r="D1440" s="427"/>
      <c r="E1440" s="94">
        <f t="shared" si="476"/>
        <v>0</v>
      </c>
      <c r="F1440" s="428"/>
      <c r="G1440" s="428"/>
      <c r="H1440" s="428"/>
      <c r="I1440" s="428"/>
      <c r="J1440" s="430"/>
      <c r="K1440" s="428"/>
      <c r="L1440" s="428"/>
      <c r="M1440" s="430"/>
      <c r="N1440" s="23"/>
      <c r="O1440" s="23"/>
    </row>
    <row r="1441" spans="1:15">
      <c r="A1441" s="485"/>
      <c r="B1441" s="467" t="s">
        <v>714</v>
      </c>
      <c r="C1441" s="466"/>
      <c r="D1441" s="443" t="s">
        <v>715</v>
      </c>
      <c r="E1441" s="471">
        <f t="shared" si="476"/>
        <v>3715</v>
      </c>
      <c r="F1441" s="428">
        <f t="shared" ref="F1441:M1441" si="487">F1442+F1452</f>
        <v>0</v>
      </c>
      <c r="G1441" s="428">
        <f t="shared" si="487"/>
        <v>2205</v>
      </c>
      <c r="H1441" s="428">
        <f t="shared" si="487"/>
        <v>0</v>
      </c>
      <c r="I1441" s="428">
        <f t="shared" si="487"/>
        <v>710</v>
      </c>
      <c r="J1441" s="428">
        <f t="shared" si="487"/>
        <v>800</v>
      </c>
      <c r="K1441" s="428">
        <f t="shared" si="487"/>
        <v>0</v>
      </c>
      <c r="L1441" s="428">
        <f t="shared" si="487"/>
        <v>0</v>
      </c>
      <c r="M1441" s="428">
        <f t="shared" si="487"/>
        <v>0</v>
      </c>
      <c r="N1441" s="23"/>
      <c r="O1441" s="23"/>
    </row>
    <row r="1442" spans="1:15">
      <c r="A1442" s="485"/>
      <c r="B1442" s="461" t="s">
        <v>716</v>
      </c>
      <c r="C1442" s="426"/>
      <c r="D1442" s="427" t="s">
        <v>717</v>
      </c>
      <c r="E1442" s="471">
        <f t="shared" si="476"/>
        <v>3715</v>
      </c>
      <c r="F1442" s="428">
        <f t="shared" ref="F1442:M1442" si="488">F1443+F1448+F1450</f>
        <v>0</v>
      </c>
      <c r="G1442" s="428">
        <f t="shared" si="488"/>
        <v>2205</v>
      </c>
      <c r="H1442" s="428">
        <f t="shared" si="488"/>
        <v>0</v>
      </c>
      <c r="I1442" s="428">
        <f t="shared" si="488"/>
        <v>710</v>
      </c>
      <c r="J1442" s="428">
        <f t="shared" si="488"/>
        <v>800</v>
      </c>
      <c r="K1442" s="428">
        <f t="shared" si="488"/>
        <v>0</v>
      </c>
      <c r="L1442" s="428">
        <f t="shared" si="488"/>
        <v>0</v>
      </c>
      <c r="M1442" s="428">
        <f t="shared" si="488"/>
        <v>0</v>
      </c>
      <c r="N1442" s="23"/>
      <c r="O1442" s="23"/>
    </row>
    <row r="1443" spans="1:15">
      <c r="A1443" s="485"/>
      <c r="B1443" s="425" t="s">
        <v>718</v>
      </c>
      <c r="C1443" s="426"/>
      <c r="D1443" s="427" t="s">
        <v>719</v>
      </c>
      <c r="E1443" s="471">
        <f t="shared" si="476"/>
        <v>1503</v>
      </c>
      <c r="F1443" s="428">
        <f t="shared" ref="F1443:M1443" si="489">F1444+F1445+F1446+F1447</f>
        <v>0</v>
      </c>
      <c r="G1443" s="428">
        <f t="shared" si="489"/>
        <v>1493</v>
      </c>
      <c r="H1443" s="428">
        <f t="shared" si="489"/>
        <v>0</v>
      </c>
      <c r="I1443" s="428">
        <f t="shared" si="489"/>
        <v>10</v>
      </c>
      <c r="J1443" s="428">
        <f t="shared" si="489"/>
        <v>0</v>
      </c>
      <c r="K1443" s="428">
        <f t="shared" si="489"/>
        <v>0</v>
      </c>
      <c r="L1443" s="428">
        <f t="shared" si="489"/>
        <v>0</v>
      </c>
      <c r="M1443" s="428">
        <f t="shared" si="489"/>
        <v>0</v>
      </c>
      <c r="N1443" s="23"/>
      <c r="O1443" s="23"/>
    </row>
    <row r="1444" spans="1:15">
      <c r="A1444" s="537"/>
      <c r="B1444" s="429"/>
      <c r="C1444" s="426" t="s">
        <v>720</v>
      </c>
      <c r="D1444" s="427" t="s">
        <v>721</v>
      </c>
      <c r="E1444" s="94">
        <f t="shared" si="476"/>
        <v>0</v>
      </c>
      <c r="F1444" s="452"/>
      <c r="G1444" s="452"/>
      <c r="H1444" s="452"/>
      <c r="I1444" s="452"/>
      <c r="J1444" s="430"/>
      <c r="K1444" s="452">
        <v>0</v>
      </c>
      <c r="L1444" s="452">
        <v>0</v>
      </c>
      <c r="M1444" s="430">
        <v>0</v>
      </c>
      <c r="N1444" s="23"/>
      <c r="O1444" s="23"/>
    </row>
    <row r="1445" spans="1:15">
      <c r="A1445" s="537"/>
      <c r="B1445" s="429"/>
      <c r="C1445" s="426" t="s">
        <v>722</v>
      </c>
      <c r="D1445" s="427" t="s">
        <v>723</v>
      </c>
      <c r="E1445" s="94">
        <f t="shared" si="476"/>
        <v>1348</v>
      </c>
      <c r="F1445" s="452"/>
      <c r="G1445" s="452">
        <f>1306+32</f>
        <v>1338</v>
      </c>
      <c r="H1445" s="452"/>
      <c r="I1445" s="452">
        <v>10</v>
      </c>
      <c r="J1445" s="430"/>
      <c r="K1445" s="452"/>
      <c r="L1445" s="452"/>
      <c r="M1445" s="430"/>
      <c r="N1445" s="23"/>
      <c r="O1445" s="23"/>
    </row>
    <row r="1446" spans="1:15">
      <c r="A1446" s="537"/>
      <c r="B1446" s="429"/>
      <c r="C1446" s="432" t="s">
        <v>724</v>
      </c>
      <c r="D1446" s="427" t="s">
        <v>725</v>
      </c>
      <c r="E1446" s="94">
        <f t="shared" si="476"/>
        <v>45</v>
      </c>
      <c r="F1446" s="452"/>
      <c r="G1446" s="452">
        <v>45</v>
      </c>
      <c r="H1446" s="452">
        <v>0</v>
      </c>
      <c r="I1446" s="452">
        <v>0</v>
      </c>
      <c r="J1446" s="430">
        <v>0</v>
      </c>
      <c r="K1446" s="452">
        <v>0</v>
      </c>
      <c r="L1446" s="452">
        <v>0</v>
      </c>
      <c r="M1446" s="430">
        <v>0</v>
      </c>
      <c r="N1446" s="23"/>
      <c r="O1446" s="23"/>
    </row>
    <row r="1447" spans="1:15">
      <c r="A1447" s="537"/>
      <c r="B1447" s="429"/>
      <c r="C1447" s="432" t="s">
        <v>726</v>
      </c>
      <c r="D1447" s="427" t="s">
        <v>727</v>
      </c>
      <c r="E1447" s="94">
        <f t="shared" si="476"/>
        <v>110</v>
      </c>
      <c r="F1447" s="452"/>
      <c r="G1447" s="452">
        <f>20+90</f>
        <v>110</v>
      </c>
      <c r="H1447" s="452"/>
      <c r="I1447" s="452"/>
      <c r="J1447" s="430"/>
      <c r="K1447" s="452"/>
      <c r="L1447" s="452"/>
      <c r="M1447" s="430"/>
      <c r="N1447" s="23"/>
      <c r="O1447" s="23"/>
    </row>
    <row r="1448" spans="1:15">
      <c r="A1448" s="485"/>
      <c r="B1448" s="434" t="s">
        <v>728</v>
      </c>
      <c r="C1448" s="466"/>
      <c r="D1448" s="443" t="s">
        <v>729</v>
      </c>
      <c r="E1448" s="94">
        <f t="shared" si="476"/>
        <v>0</v>
      </c>
      <c r="F1448" s="428">
        <f t="shared" ref="F1448:M1448" si="490">F1449</f>
        <v>0</v>
      </c>
      <c r="G1448" s="428">
        <f t="shared" si="490"/>
        <v>0</v>
      </c>
      <c r="H1448" s="428">
        <f t="shared" si="490"/>
        <v>0</v>
      </c>
      <c r="I1448" s="428">
        <f t="shared" si="490"/>
        <v>0</v>
      </c>
      <c r="J1448" s="428">
        <f t="shared" si="490"/>
        <v>0</v>
      </c>
      <c r="K1448" s="428">
        <f t="shared" si="490"/>
        <v>0</v>
      </c>
      <c r="L1448" s="428">
        <f t="shared" si="490"/>
        <v>0</v>
      </c>
      <c r="M1448" s="428">
        <f t="shared" si="490"/>
        <v>0</v>
      </c>
      <c r="N1448" s="23"/>
      <c r="O1448" s="23"/>
    </row>
    <row r="1449" spans="1:15">
      <c r="A1449" s="485"/>
      <c r="B1449" s="429"/>
      <c r="C1449" s="432" t="s">
        <v>730</v>
      </c>
      <c r="D1449" s="427" t="s">
        <v>731</v>
      </c>
      <c r="E1449" s="94">
        <f t="shared" si="476"/>
        <v>0</v>
      </c>
      <c r="F1449" s="452"/>
      <c r="G1449" s="452"/>
      <c r="H1449" s="452"/>
      <c r="I1449" s="452"/>
      <c r="J1449" s="430"/>
      <c r="K1449" s="452"/>
      <c r="L1449" s="452"/>
      <c r="M1449" s="430"/>
      <c r="N1449" s="23"/>
      <c r="O1449" s="23"/>
    </row>
    <row r="1450" spans="1:15">
      <c r="A1450" s="485"/>
      <c r="B1450" s="434" t="s">
        <v>732</v>
      </c>
      <c r="C1450" s="466"/>
      <c r="D1450" s="443" t="s">
        <v>733</v>
      </c>
      <c r="E1450" s="94">
        <f t="shared" si="476"/>
        <v>2212</v>
      </c>
      <c r="F1450" s="428"/>
      <c r="G1450" s="428">
        <v>712</v>
      </c>
      <c r="H1450" s="428"/>
      <c r="I1450" s="428">
        <v>700</v>
      </c>
      <c r="J1450" s="430">
        <v>800</v>
      </c>
      <c r="K1450" s="428"/>
      <c r="L1450" s="428"/>
      <c r="M1450" s="430"/>
      <c r="N1450" s="23"/>
      <c r="O1450" s="23"/>
    </row>
    <row r="1451" spans="1:15" ht="0.75" customHeight="1">
      <c r="A1451" s="485"/>
      <c r="B1451" s="434"/>
      <c r="C1451" s="466"/>
      <c r="D1451" s="443"/>
      <c r="E1451" s="94">
        <f t="shared" si="476"/>
        <v>0</v>
      </c>
      <c r="F1451" s="428"/>
      <c r="G1451" s="428"/>
      <c r="H1451" s="428"/>
      <c r="I1451" s="428"/>
      <c r="J1451" s="430"/>
      <c r="K1451" s="428"/>
      <c r="L1451" s="428"/>
      <c r="M1451" s="430"/>
      <c r="N1451" s="23"/>
      <c r="O1451" s="23"/>
    </row>
    <row r="1452" spans="1:15">
      <c r="A1452" s="485"/>
      <c r="B1452" s="429" t="s">
        <v>734</v>
      </c>
      <c r="C1452" s="466"/>
      <c r="D1452" s="443" t="s">
        <v>735</v>
      </c>
      <c r="E1452" s="94">
        <f t="shared" si="476"/>
        <v>0</v>
      </c>
      <c r="F1452" s="428">
        <f t="shared" ref="F1452:M1453" si="491">F1453</f>
        <v>0</v>
      </c>
      <c r="G1452" s="428">
        <f t="shared" si="491"/>
        <v>0</v>
      </c>
      <c r="H1452" s="428">
        <f t="shared" si="491"/>
        <v>0</v>
      </c>
      <c r="I1452" s="428">
        <f t="shared" si="491"/>
        <v>0</v>
      </c>
      <c r="J1452" s="428">
        <f t="shared" si="491"/>
        <v>0</v>
      </c>
      <c r="K1452" s="428">
        <f t="shared" si="491"/>
        <v>0</v>
      </c>
      <c r="L1452" s="428">
        <f t="shared" si="491"/>
        <v>0</v>
      </c>
      <c r="M1452" s="428">
        <f t="shared" si="491"/>
        <v>0</v>
      </c>
      <c r="N1452" s="23"/>
      <c r="O1452" s="23"/>
    </row>
    <row r="1453" spans="1:15">
      <c r="A1453" s="485"/>
      <c r="B1453" s="768" t="s">
        <v>736</v>
      </c>
      <c r="C1453" s="769"/>
      <c r="D1453" s="427" t="s">
        <v>737</v>
      </c>
      <c r="E1453" s="94">
        <f t="shared" si="476"/>
        <v>0</v>
      </c>
      <c r="F1453" s="452">
        <f t="shared" si="491"/>
        <v>0</v>
      </c>
      <c r="G1453" s="452">
        <f t="shared" si="491"/>
        <v>0</v>
      </c>
      <c r="H1453" s="452">
        <f t="shared" si="491"/>
        <v>0</v>
      </c>
      <c r="I1453" s="452">
        <f t="shared" si="491"/>
        <v>0</v>
      </c>
      <c r="J1453" s="452">
        <f t="shared" si="491"/>
        <v>0</v>
      </c>
      <c r="K1453" s="452">
        <f t="shared" si="491"/>
        <v>0</v>
      </c>
      <c r="L1453" s="452">
        <f t="shared" si="491"/>
        <v>0</v>
      </c>
      <c r="M1453" s="452">
        <f t="shared" si="491"/>
        <v>0</v>
      </c>
      <c r="N1453" s="23"/>
      <c r="O1453" s="23"/>
    </row>
    <row r="1454" spans="1:15" ht="12" customHeight="1">
      <c r="A1454" s="485"/>
      <c r="B1454" s="429"/>
      <c r="C1454" s="432" t="s">
        <v>738</v>
      </c>
      <c r="D1454" s="427" t="s">
        <v>739</v>
      </c>
      <c r="E1454" s="94">
        <f t="shared" si="476"/>
        <v>0</v>
      </c>
      <c r="F1454" s="452"/>
      <c r="G1454" s="452"/>
      <c r="H1454" s="452"/>
      <c r="I1454" s="452"/>
      <c r="J1454" s="430"/>
      <c r="K1454" s="452"/>
      <c r="L1454" s="452"/>
      <c r="M1454" s="430"/>
      <c r="N1454" s="23"/>
      <c r="O1454" s="23"/>
    </row>
    <row r="1455" spans="1:15" hidden="1">
      <c r="A1455" s="485"/>
      <c r="B1455" s="434"/>
      <c r="C1455" s="466"/>
      <c r="D1455" s="443"/>
      <c r="E1455" s="94">
        <f t="shared" si="476"/>
        <v>0</v>
      </c>
      <c r="F1455" s="428"/>
      <c r="G1455" s="428"/>
      <c r="H1455" s="428"/>
      <c r="I1455" s="428"/>
      <c r="J1455" s="430"/>
      <c r="K1455" s="428"/>
      <c r="L1455" s="428"/>
      <c r="M1455" s="430"/>
      <c r="N1455" s="23"/>
      <c r="O1455" s="23"/>
    </row>
    <row r="1456" spans="1:15">
      <c r="A1456" s="485"/>
      <c r="B1456" s="434" t="s">
        <v>626</v>
      </c>
      <c r="C1456" s="466"/>
      <c r="D1456" s="443" t="s">
        <v>627</v>
      </c>
      <c r="E1456" s="94">
        <f t="shared" si="476"/>
        <v>0</v>
      </c>
      <c r="F1456" s="428">
        <f t="shared" ref="F1456:M1456" si="492">F1457</f>
        <v>0</v>
      </c>
      <c r="G1456" s="428">
        <f t="shared" si="492"/>
        <v>0</v>
      </c>
      <c r="H1456" s="428">
        <f t="shared" si="492"/>
        <v>0</v>
      </c>
      <c r="I1456" s="428">
        <f t="shared" si="492"/>
        <v>0</v>
      </c>
      <c r="J1456" s="428">
        <f t="shared" si="492"/>
        <v>0</v>
      </c>
      <c r="K1456" s="428">
        <f t="shared" si="492"/>
        <v>0</v>
      </c>
      <c r="L1456" s="428">
        <f t="shared" si="492"/>
        <v>0</v>
      </c>
      <c r="M1456" s="428">
        <f t="shared" si="492"/>
        <v>0</v>
      </c>
      <c r="N1456" s="23"/>
      <c r="O1456" s="23"/>
    </row>
    <row r="1457" spans="1:15">
      <c r="A1457" s="417"/>
      <c r="B1457" s="429" t="s">
        <v>628</v>
      </c>
      <c r="C1457" s="432"/>
      <c r="D1457" s="427" t="s">
        <v>629</v>
      </c>
      <c r="E1457" s="94">
        <f t="shared" ref="E1457:E1523" si="493">G1457+H1457+I1457+J1457</f>
        <v>0</v>
      </c>
      <c r="F1457" s="452"/>
      <c r="G1457" s="452"/>
      <c r="H1457" s="452"/>
      <c r="I1457" s="452"/>
      <c r="J1457" s="430"/>
      <c r="K1457" s="452"/>
      <c r="L1457" s="452"/>
      <c r="M1457" s="430"/>
      <c r="N1457" s="23"/>
      <c r="O1457" s="23"/>
    </row>
    <row r="1458" spans="1:15">
      <c r="A1458" s="520" t="s">
        <v>755</v>
      </c>
      <c r="B1458" s="521"/>
      <c r="C1458" s="521"/>
      <c r="D1458" s="522"/>
      <c r="E1458" s="94">
        <f t="shared" si="493"/>
        <v>0</v>
      </c>
      <c r="F1458" s="452"/>
      <c r="G1458" s="452"/>
      <c r="H1458" s="452"/>
      <c r="I1458" s="452"/>
      <c r="J1458" s="770"/>
      <c r="K1458" s="452"/>
      <c r="L1458" s="452"/>
      <c r="M1458" s="770"/>
      <c r="N1458" s="23"/>
      <c r="O1458" s="23"/>
    </row>
    <row r="1459" spans="1:15">
      <c r="A1459" s="523"/>
      <c r="B1459" s="572" t="s">
        <v>799</v>
      </c>
      <c r="C1459" s="569"/>
      <c r="D1459" s="522" t="s">
        <v>800</v>
      </c>
      <c r="E1459" s="94">
        <f t="shared" si="493"/>
        <v>0</v>
      </c>
      <c r="F1459" s="452">
        <f t="shared" ref="F1459:M1459" si="494">F1460</f>
        <v>0</v>
      </c>
      <c r="G1459" s="452">
        <f t="shared" si="494"/>
        <v>0</v>
      </c>
      <c r="H1459" s="452">
        <f t="shared" si="494"/>
        <v>0</v>
      </c>
      <c r="I1459" s="452">
        <f t="shared" si="494"/>
        <v>0</v>
      </c>
      <c r="J1459" s="452">
        <f t="shared" si="494"/>
        <v>0</v>
      </c>
      <c r="K1459" s="452">
        <f t="shared" si="494"/>
        <v>0</v>
      </c>
      <c r="L1459" s="452">
        <f t="shared" si="494"/>
        <v>0</v>
      </c>
      <c r="M1459" s="452">
        <f t="shared" si="494"/>
        <v>0</v>
      </c>
      <c r="N1459" s="23"/>
      <c r="O1459" s="23"/>
    </row>
    <row r="1460" spans="1:15">
      <c r="A1460" s="523"/>
      <c r="B1460" s="572"/>
      <c r="C1460" s="527" t="s">
        <v>801</v>
      </c>
      <c r="D1460" s="528" t="s">
        <v>802</v>
      </c>
      <c r="E1460" s="94">
        <f t="shared" si="493"/>
        <v>0</v>
      </c>
      <c r="F1460" s="452"/>
      <c r="G1460" s="452"/>
      <c r="H1460" s="452"/>
      <c r="I1460" s="452"/>
      <c r="J1460" s="770"/>
      <c r="K1460" s="452"/>
      <c r="L1460" s="452"/>
      <c r="M1460" s="770"/>
      <c r="N1460" s="23"/>
      <c r="O1460" s="23"/>
    </row>
    <row r="1461" spans="1:15">
      <c r="A1461" s="523"/>
      <c r="B1461" s="572" t="s">
        <v>803</v>
      </c>
      <c r="C1461" s="569"/>
      <c r="D1461" s="522" t="s">
        <v>804</v>
      </c>
      <c r="E1461" s="217">
        <f t="shared" si="493"/>
        <v>9710</v>
      </c>
      <c r="F1461" s="218"/>
      <c r="G1461" s="218">
        <f>G1403+G1343</f>
        <v>3655</v>
      </c>
      <c r="H1461" s="218">
        <f t="shared" ref="H1461:M1461" si="495">H1403+H1343</f>
        <v>1420</v>
      </c>
      <c r="I1461" s="218">
        <f t="shared" si="495"/>
        <v>2230</v>
      </c>
      <c r="J1461" s="218">
        <f t="shared" si="495"/>
        <v>2405</v>
      </c>
      <c r="K1461" s="218">
        <f t="shared" si="495"/>
        <v>6000</v>
      </c>
      <c r="L1461" s="218">
        <f t="shared" si="495"/>
        <v>6000</v>
      </c>
      <c r="M1461" s="218">
        <f t="shared" si="495"/>
        <v>6000</v>
      </c>
      <c r="N1461" s="23"/>
      <c r="O1461" s="23"/>
    </row>
    <row r="1462" spans="1:15" ht="11.25" customHeight="1">
      <c r="A1462" s="523"/>
      <c r="B1462" s="572" t="s">
        <v>805</v>
      </c>
      <c r="C1462" s="569"/>
      <c r="D1462" s="522" t="s">
        <v>806</v>
      </c>
      <c r="E1462" s="94">
        <f t="shared" si="493"/>
        <v>0</v>
      </c>
      <c r="F1462" s="452"/>
      <c r="G1462" s="452"/>
      <c r="H1462" s="452"/>
      <c r="I1462" s="452"/>
      <c r="J1462" s="770"/>
      <c r="K1462" s="452"/>
      <c r="L1462" s="452"/>
      <c r="M1462" s="770"/>
      <c r="N1462" s="23"/>
      <c r="O1462" s="23"/>
    </row>
    <row r="1463" spans="1:15" hidden="1">
      <c r="A1463" s="529"/>
      <c r="B1463" s="530"/>
      <c r="C1463" s="530"/>
      <c r="D1463" s="522"/>
      <c r="E1463" s="154">
        <f t="shared" si="493"/>
        <v>0</v>
      </c>
      <c r="F1463" s="63"/>
      <c r="G1463" s="63"/>
      <c r="H1463" s="63"/>
      <c r="I1463" s="63"/>
      <c r="J1463" s="151"/>
      <c r="K1463" s="63"/>
      <c r="L1463" s="63"/>
      <c r="M1463" s="151"/>
      <c r="N1463" s="23"/>
      <c r="O1463" s="23"/>
    </row>
    <row r="1464" spans="1:15">
      <c r="A1464" s="1327" t="s">
        <v>807</v>
      </c>
      <c r="B1464" s="1328"/>
      <c r="C1464" s="1329"/>
      <c r="D1464" s="771" t="s">
        <v>808</v>
      </c>
      <c r="E1464" s="100">
        <f t="shared" si="493"/>
        <v>343917.08</v>
      </c>
      <c r="F1464" s="401">
        <f t="shared" ref="F1464:M1464" si="496">F1465+F1602+F1729+F1869</f>
        <v>0</v>
      </c>
      <c r="G1464" s="401">
        <f t="shared" si="496"/>
        <v>135239</v>
      </c>
      <c r="H1464" s="401">
        <f t="shared" si="496"/>
        <v>76980.08</v>
      </c>
      <c r="I1464" s="401">
        <f t="shared" si="496"/>
        <v>70174</v>
      </c>
      <c r="J1464" s="401">
        <f t="shared" si="496"/>
        <v>61524</v>
      </c>
      <c r="K1464" s="401">
        <f t="shared" si="496"/>
        <v>276569</v>
      </c>
      <c r="L1464" s="401">
        <f t="shared" si="496"/>
        <v>281244</v>
      </c>
      <c r="M1464" s="401">
        <f t="shared" si="496"/>
        <v>286851</v>
      </c>
      <c r="N1464" s="23"/>
      <c r="O1464" s="23"/>
    </row>
    <row r="1465" spans="1:15">
      <c r="A1465" s="772" t="s">
        <v>809</v>
      </c>
      <c r="B1465" s="773"/>
      <c r="C1465" s="774"/>
      <c r="D1465" s="577" t="s">
        <v>810</v>
      </c>
      <c r="E1465" s="154">
        <f t="shared" si="493"/>
        <v>22195</v>
      </c>
      <c r="F1465" s="579">
        <f t="shared" ref="F1465:M1465" si="497">F1587+F1590+F1594+F1595+F1597+F1600</f>
        <v>0</v>
      </c>
      <c r="G1465" s="579">
        <f t="shared" si="497"/>
        <v>6047</v>
      </c>
      <c r="H1465" s="579">
        <f t="shared" si="497"/>
        <v>7238</v>
      </c>
      <c r="I1465" s="579">
        <f t="shared" si="497"/>
        <v>5392</v>
      </c>
      <c r="J1465" s="579">
        <f t="shared" si="497"/>
        <v>3518</v>
      </c>
      <c r="K1465" s="579">
        <f t="shared" si="497"/>
        <v>21939</v>
      </c>
      <c r="L1465" s="579">
        <f t="shared" si="497"/>
        <v>22089</v>
      </c>
      <c r="M1465" s="579">
        <f t="shared" si="497"/>
        <v>22232</v>
      </c>
      <c r="N1465" s="23"/>
      <c r="O1465" s="23"/>
    </row>
    <row r="1466" spans="1:15">
      <c r="A1466" s="1288" t="s">
        <v>505</v>
      </c>
      <c r="B1466" s="1393"/>
      <c r="C1466" s="1394"/>
      <c r="D1466" s="580"/>
      <c r="E1466" s="154">
        <f t="shared" si="493"/>
        <v>22195</v>
      </c>
      <c r="F1466" s="272"/>
      <c r="G1466" s="272">
        <f>G1468+G1529</f>
        <v>6047</v>
      </c>
      <c r="H1466" s="272">
        <f t="shared" ref="H1466:M1466" si="498">H1468+H1529</f>
        <v>7238</v>
      </c>
      <c r="I1466" s="272">
        <f t="shared" si="498"/>
        <v>5392</v>
      </c>
      <c r="J1466" s="272">
        <f t="shared" si="498"/>
        <v>3518</v>
      </c>
      <c r="K1466" s="272">
        <f t="shared" si="498"/>
        <v>21939</v>
      </c>
      <c r="L1466" s="272">
        <f t="shared" si="498"/>
        <v>22089</v>
      </c>
      <c r="M1466" s="272">
        <f t="shared" si="498"/>
        <v>22232</v>
      </c>
      <c r="N1466" s="23"/>
      <c r="O1466" s="23"/>
    </row>
    <row r="1467" spans="1:15">
      <c r="A1467" s="772"/>
      <c r="B1467" s="418" t="s">
        <v>506</v>
      </c>
      <c r="C1467" s="775"/>
      <c r="D1467" s="580"/>
      <c r="E1467" s="406">
        <f t="shared" si="493"/>
        <v>21895</v>
      </c>
      <c r="F1467" s="579"/>
      <c r="G1467" s="579">
        <f t="shared" ref="G1467:M1467" si="499">G1469+G1530</f>
        <v>5917</v>
      </c>
      <c r="H1467" s="579">
        <f t="shared" si="499"/>
        <v>7238</v>
      </c>
      <c r="I1467" s="579">
        <f t="shared" si="499"/>
        <v>5222</v>
      </c>
      <c r="J1467" s="579">
        <f t="shared" si="499"/>
        <v>3518</v>
      </c>
      <c r="K1467" s="579">
        <f t="shared" si="499"/>
        <v>21939</v>
      </c>
      <c r="L1467" s="579">
        <f t="shared" si="499"/>
        <v>22089</v>
      </c>
      <c r="M1467" s="579">
        <f t="shared" si="499"/>
        <v>22232</v>
      </c>
      <c r="N1467" s="23"/>
      <c r="O1467" s="23"/>
    </row>
    <row r="1468" spans="1:15">
      <c r="A1468" s="758"/>
      <c r="B1468" s="276" t="s">
        <v>507</v>
      </c>
      <c r="C1468" s="277"/>
      <c r="D1468" s="278"/>
      <c r="E1468" s="279">
        <f t="shared" si="493"/>
        <v>21895</v>
      </c>
      <c r="F1468" s="280">
        <f t="shared" ref="F1468:M1468" si="500">F1469+F1527</f>
        <v>0</v>
      </c>
      <c r="G1468" s="280">
        <f t="shared" si="500"/>
        <v>5917</v>
      </c>
      <c r="H1468" s="280">
        <f t="shared" si="500"/>
        <v>7238</v>
      </c>
      <c r="I1468" s="280">
        <f t="shared" si="500"/>
        <v>5222</v>
      </c>
      <c r="J1468" s="280">
        <f t="shared" si="500"/>
        <v>3518</v>
      </c>
      <c r="K1468" s="280">
        <f t="shared" si="500"/>
        <v>21939</v>
      </c>
      <c r="L1468" s="280">
        <f t="shared" si="500"/>
        <v>22089</v>
      </c>
      <c r="M1468" s="280">
        <f t="shared" si="500"/>
        <v>22232</v>
      </c>
      <c r="N1468" s="23"/>
      <c r="O1468" s="23"/>
    </row>
    <row r="1469" spans="1:15">
      <c r="A1469" s="414"/>
      <c r="B1469" s="418" t="s">
        <v>508</v>
      </c>
      <c r="C1469" s="776"/>
      <c r="D1469" s="777" t="s">
        <v>509</v>
      </c>
      <c r="E1469" s="154">
        <f t="shared" si="493"/>
        <v>21895</v>
      </c>
      <c r="F1469" s="101">
        <f t="shared" ref="F1469:M1469" si="501">F1470+F1471+F1472+F1477+F1481+F1483+F1496+F1502+F1509</f>
        <v>0</v>
      </c>
      <c r="G1469" s="101">
        <f t="shared" si="501"/>
        <v>5917</v>
      </c>
      <c r="H1469" s="101">
        <f t="shared" si="501"/>
        <v>7238</v>
      </c>
      <c r="I1469" s="101">
        <f t="shared" si="501"/>
        <v>5222</v>
      </c>
      <c r="J1469" s="101">
        <f t="shared" si="501"/>
        <v>3518</v>
      </c>
      <c r="K1469" s="101">
        <f t="shared" si="501"/>
        <v>21939</v>
      </c>
      <c r="L1469" s="101">
        <f t="shared" si="501"/>
        <v>22089</v>
      </c>
      <c r="M1469" s="101">
        <f t="shared" si="501"/>
        <v>22232</v>
      </c>
      <c r="N1469" s="23"/>
      <c r="O1469" s="23"/>
    </row>
    <row r="1470" spans="1:15">
      <c r="A1470" s="417"/>
      <c r="B1470" s="418"/>
      <c r="C1470" s="419" t="s">
        <v>510</v>
      </c>
      <c r="D1470" s="420" t="s">
        <v>511</v>
      </c>
      <c r="E1470" s="94">
        <f t="shared" si="493"/>
        <v>1113</v>
      </c>
      <c r="F1470" s="421"/>
      <c r="G1470" s="63">
        <v>270</v>
      </c>
      <c r="H1470" s="63">
        <v>290</v>
      </c>
      <c r="I1470" s="63">
        <v>270</v>
      </c>
      <c r="J1470" s="158">
        <v>283</v>
      </c>
      <c r="K1470" s="63">
        <v>910</v>
      </c>
      <c r="L1470" s="63">
        <v>910</v>
      </c>
      <c r="M1470" s="63">
        <v>910</v>
      </c>
      <c r="N1470" s="23"/>
      <c r="O1470" s="23"/>
    </row>
    <row r="1471" spans="1:15">
      <c r="A1471" s="417"/>
      <c r="B1471" s="422"/>
      <c r="C1471" s="423" t="s">
        <v>512</v>
      </c>
      <c r="D1471" s="424" t="s">
        <v>513</v>
      </c>
      <c r="E1471" s="94">
        <f t="shared" si="493"/>
        <v>3000</v>
      </c>
      <c r="F1471" s="421"/>
      <c r="G1471" s="63">
        <v>747</v>
      </c>
      <c r="H1471" s="63">
        <v>748</v>
      </c>
      <c r="I1471" s="63">
        <v>752</v>
      </c>
      <c r="J1471" s="158">
        <v>753</v>
      </c>
      <c r="K1471" s="63">
        <v>3140</v>
      </c>
      <c r="L1471" s="63">
        <v>3190</v>
      </c>
      <c r="M1471" s="63">
        <v>3230</v>
      </c>
      <c r="N1471" s="23"/>
      <c r="O1471" s="23"/>
    </row>
    <row r="1472" spans="1:15" ht="0.75" customHeight="1">
      <c r="A1472" s="417"/>
      <c r="B1472" s="778" t="s">
        <v>514</v>
      </c>
      <c r="C1472" s="779"/>
      <c r="D1472" s="424" t="s">
        <v>515</v>
      </c>
      <c r="E1472" s="94">
        <f t="shared" si="493"/>
        <v>0</v>
      </c>
      <c r="F1472" s="101">
        <f t="shared" ref="F1472:M1472" si="502">F1473+F1474+F1475</f>
        <v>0</v>
      </c>
      <c r="G1472" s="101">
        <f t="shared" si="502"/>
        <v>0</v>
      </c>
      <c r="H1472" s="101">
        <f t="shared" si="502"/>
        <v>0</v>
      </c>
      <c r="I1472" s="101">
        <f t="shared" si="502"/>
        <v>0</v>
      </c>
      <c r="J1472" s="101">
        <f t="shared" si="502"/>
        <v>0</v>
      </c>
      <c r="K1472" s="101">
        <f t="shared" si="502"/>
        <v>0</v>
      </c>
      <c r="L1472" s="101">
        <f t="shared" si="502"/>
        <v>0</v>
      </c>
      <c r="M1472" s="101">
        <f t="shared" si="502"/>
        <v>0</v>
      </c>
      <c r="N1472" s="23"/>
      <c r="O1472" s="23"/>
    </row>
    <row r="1473" spans="1:15" hidden="1">
      <c r="A1473" s="485"/>
      <c r="B1473" s="429" t="s">
        <v>516</v>
      </c>
      <c r="C1473" s="426"/>
      <c r="D1473" s="427" t="s">
        <v>517</v>
      </c>
      <c r="E1473" s="94">
        <f t="shared" si="493"/>
        <v>0</v>
      </c>
      <c r="F1473" s="452"/>
      <c r="G1473" s="452"/>
      <c r="H1473" s="63"/>
      <c r="I1473" s="63"/>
      <c r="J1473" s="158"/>
      <c r="K1473" s="63"/>
      <c r="L1473" s="63"/>
      <c r="M1473" s="158"/>
      <c r="N1473" s="23"/>
      <c r="O1473" s="23"/>
    </row>
    <row r="1474" spans="1:15" hidden="1">
      <c r="A1474" s="485"/>
      <c r="B1474" s="431" t="s">
        <v>518</v>
      </c>
      <c r="C1474" s="432"/>
      <c r="D1474" s="427" t="s">
        <v>129</v>
      </c>
      <c r="E1474" s="94">
        <f t="shared" si="493"/>
        <v>0</v>
      </c>
      <c r="F1474" s="452"/>
      <c r="G1474" s="452"/>
      <c r="H1474" s="63"/>
      <c r="I1474" s="63"/>
      <c r="J1474" s="158"/>
      <c r="K1474" s="63"/>
      <c r="L1474" s="63"/>
      <c r="M1474" s="158"/>
      <c r="N1474" s="23"/>
      <c r="O1474" s="23"/>
    </row>
    <row r="1475" spans="1:15" hidden="1">
      <c r="A1475" s="485"/>
      <c r="B1475" s="429" t="s">
        <v>519</v>
      </c>
      <c r="C1475" s="433"/>
      <c r="D1475" s="427" t="s">
        <v>520</v>
      </c>
      <c r="E1475" s="94">
        <f t="shared" si="493"/>
        <v>0</v>
      </c>
      <c r="F1475" s="452"/>
      <c r="G1475" s="452"/>
      <c r="H1475" s="63"/>
      <c r="I1475" s="63"/>
      <c r="J1475" s="158"/>
      <c r="K1475" s="63"/>
      <c r="L1475" s="63"/>
      <c r="M1475" s="158"/>
      <c r="N1475" s="23"/>
      <c r="O1475" s="23"/>
    </row>
    <row r="1476" spans="1:15" hidden="1">
      <c r="A1476" s="485"/>
      <c r="B1476" s="434"/>
      <c r="C1476" s="433"/>
      <c r="D1476" s="427"/>
      <c r="E1476" s="94">
        <f t="shared" si="493"/>
        <v>0</v>
      </c>
      <c r="F1476" s="428"/>
      <c r="G1476" s="428"/>
      <c r="H1476" s="421"/>
      <c r="I1476" s="421"/>
      <c r="J1476" s="158"/>
      <c r="K1476" s="421"/>
      <c r="L1476" s="421"/>
      <c r="M1476" s="158"/>
      <c r="N1476" s="23"/>
      <c r="O1476" s="23"/>
    </row>
    <row r="1477" spans="1:15" hidden="1">
      <c r="A1477" s="417"/>
      <c r="B1477" s="780" t="s">
        <v>521</v>
      </c>
      <c r="C1477" s="781"/>
      <c r="D1477" s="424" t="s">
        <v>522</v>
      </c>
      <c r="E1477" s="94">
        <f t="shared" si="493"/>
        <v>0</v>
      </c>
      <c r="F1477" s="101">
        <f t="shared" ref="F1477:M1477" si="503">F1478+F1479+F1480</f>
        <v>0</v>
      </c>
      <c r="G1477" s="101">
        <f t="shared" si="503"/>
        <v>0</v>
      </c>
      <c r="H1477" s="101">
        <f t="shared" si="503"/>
        <v>0</v>
      </c>
      <c r="I1477" s="101">
        <f t="shared" si="503"/>
        <v>0</v>
      </c>
      <c r="J1477" s="101">
        <f t="shared" si="503"/>
        <v>0</v>
      </c>
      <c r="K1477" s="101">
        <f t="shared" si="503"/>
        <v>0</v>
      </c>
      <c r="L1477" s="101">
        <f t="shared" si="503"/>
        <v>0</v>
      </c>
      <c r="M1477" s="101">
        <f t="shared" si="503"/>
        <v>0</v>
      </c>
      <c r="N1477" s="23"/>
      <c r="O1477" s="23"/>
    </row>
    <row r="1478" spans="1:15" hidden="1">
      <c r="A1478" s="417"/>
      <c r="B1478" s="780"/>
      <c r="C1478" s="781" t="s">
        <v>523</v>
      </c>
      <c r="D1478" s="424" t="s">
        <v>524</v>
      </c>
      <c r="E1478" s="94">
        <f t="shared" si="493"/>
        <v>0</v>
      </c>
      <c r="F1478" s="421"/>
      <c r="G1478" s="421"/>
      <c r="H1478" s="421"/>
      <c r="I1478" s="421"/>
      <c r="J1478" s="158"/>
      <c r="K1478" s="421"/>
      <c r="L1478" s="421"/>
      <c r="M1478" s="158"/>
      <c r="N1478" s="23"/>
      <c r="O1478" s="23"/>
    </row>
    <row r="1479" spans="1:15" hidden="1">
      <c r="A1479" s="417"/>
      <c r="B1479" s="780"/>
      <c r="C1479" s="782" t="s">
        <v>525</v>
      </c>
      <c r="D1479" s="783" t="s">
        <v>526</v>
      </c>
      <c r="E1479" s="94">
        <f t="shared" si="493"/>
        <v>0</v>
      </c>
      <c r="F1479" s="421"/>
      <c r="G1479" s="421"/>
      <c r="H1479" s="421"/>
      <c r="I1479" s="421"/>
      <c r="J1479" s="158"/>
      <c r="K1479" s="421"/>
      <c r="L1479" s="421"/>
      <c r="M1479" s="158"/>
      <c r="N1479" s="23"/>
      <c r="O1479" s="23"/>
    </row>
    <row r="1480" spans="1:15" hidden="1">
      <c r="A1480" s="417"/>
      <c r="B1480" s="784"/>
      <c r="C1480" s="779" t="s">
        <v>527</v>
      </c>
      <c r="D1480" s="543" t="s">
        <v>528</v>
      </c>
      <c r="E1480" s="94">
        <f t="shared" si="493"/>
        <v>0</v>
      </c>
      <c r="F1480" s="421"/>
      <c r="G1480" s="421"/>
      <c r="H1480" s="421"/>
      <c r="I1480" s="421"/>
      <c r="J1480" s="158"/>
      <c r="K1480" s="421"/>
      <c r="L1480" s="421"/>
      <c r="M1480" s="158"/>
      <c r="N1480" s="23"/>
      <c r="O1480" s="23"/>
    </row>
    <row r="1481" spans="1:15" hidden="1">
      <c r="A1481" s="417"/>
      <c r="B1481" s="785" t="s">
        <v>529</v>
      </c>
      <c r="C1481" s="786"/>
      <c r="D1481" s="787" t="s">
        <v>530</v>
      </c>
      <c r="E1481" s="94">
        <f t="shared" si="493"/>
        <v>0</v>
      </c>
      <c r="F1481" s="101">
        <f t="shared" ref="F1481:M1481" si="504">F1482</f>
        <v>0</v>
      </c>
      <c r="G1481" s="101">
        <f t="shared" si="504"/>
        <v>0</v>
      </c>
      <c r="H1481" s="101">
        <f t="shared" si="504"/>
        <v>0</v>
      </c>
      <c r="I1481" s="101">
        <f t="shared" si="504"/>
        <v>0</v>
      </c>
      <c r="J1481" s="101">
        <f t="shared" si="504"/>
        <v>0</v>
      </c>
      <c r="K1481" s="101">
        <f t="shared" si="504"/>
        <v>0</v>
      </c>
      <c r="L1481" s="101">
        <f t="shared" si="504"/>
        <v>0</v>
      </c>
      <c r="M1481" s="101">
        <f t="shared" si="504"/>
        <v>0</v>
      </c>
      <c r="N1481" s="23"/>
      <c r="O1481" s="23"/>
    </row>
    <row r="1482" spans="1:15" hidden="1">
      <c r="A1482" s="417"/>
      <c r="B1482" s="479" t="s">
        <v>531</v>
      </c>
      <c r="C1482" s="788"/>
      <c r="D1482" s="787" t="s">
        <v>532</v>
      </c>
      <c r="E1482" s="94">
        <f t="shared" si="493"/>
        <v>0</v>
      </c>
      <c r="F1482" s="421"/>
      <c r="G1482" s="421"/>
      <c r="H1482" s="421"/>
      <c r="I1482" s="421"/>
      <c r="J1482" s="158"/>
      <c r="K1482" s="421"/>
      <c r="L1482" s="421"/>
      <c r="M1482" s="158"/>
      <c r="N1482" s="23"/>
      <c r="O1482" s="23"/>
    </row>
    <row r="1483" spans="1:15" ht="21">
      <c r="A1483" s="417"/>
      <c r="B1483" s="441"/>
      <c r="C1483" s="433" t="s">
        <v>533</v>
      </c>
      <c r="D1483" s="440" t="s">
        <v>534</v>
      </c>
      <c r="E1483" s="94">
        <f t="shared" si="493"/>
        <v>0</v>
      </c>
      <c r="F1483" s="428">
        <f t="shared" ref="F1483:M1483" si="505">F1484</f>
        <v>0</v>
      </c>
      <c r="G1483" s="428">
        <f t="shared" si="505"/>
        <v>0</v>
      </c>
      <c r="H1483" s="428">
        <f t="shared" si="505"/>
        <v>0</v>
      </c>
      <c r="I1483" s="428">
        <f t="shared" si="505"/>
        <v>0</v>
      </c>
      <c r="J1483" s="428">
        <f t="shared" si="505"/>
        <v>0</v>
      </c>
      <c r="K1483" s="428">
        <f t="shared" si="505"/>
        <v>0</v>
      </c>
      <c r="L1483" s="428">
        <f t="shared" si="505"/>
        <v>0</v>
      </c>
      <c r="M1483" s="428">
        <f t="shared" si="505"/>
        <v>0</v>
      </c>
      <c r="N1483" s="23"/>
      <c r="O1483" s="23"/>
    </row>
    <row r="1484" spans="1:15">
      <c r="A1484" s="417"/>
      <c r="B1484" s="1289" t="s">
        <v>743</v>
      </c>
      <c r="C1484" s="1290"/>
      <c r="D1484" s="443" t="s">
        <v>536</v>
      </c>
      <c r="E1484" s="94">
        <f t="shared" si="493"/>
        <v>0</v>
      </c>
      <c r="F1484" s="428">
        <f>F1485+F1486+F1487+F1488+F1489+F1490+F1491+F1492+F1493+F1494</f>
        <v>0</v>
      </c>
      <c r="G1484" s="428">
        <f>G1485+G1486+G1487+G1488+G1489+G1490+G1491+G1492+G1493+G1494+G1495</f>
        <v>0</v>
      </c>
      <c r="H1484" s="428">
        <f t="shared" ref="H1484:M1484" si="506">H1485+H1486+H1487+H1488+H1489+H1490+H1491+H1492+H1493+H1494+H1495</f>
        <v>0</v>
      </c>
      <c r="I1484" s="428">
        <f t="shared" si="506"/>
        <v>0</v>
      </c>
      <c r="J1484" s="428">
        <f t="shared" si="506"/>
        <v>0</v>
      </c>
      <c r="K1484" s="428">
        <f t="shared" si="506"/>
        <v>0</v>
      </c>
      <c r="L1484" s="428">
        <f t="shared" si="506"/>
        <v>0</v>
      </c>
      <c r="M1484" s="428">
        <f t="shared" si="506"/>
        <v>0</v>
      </c>
      <c r="N1484" s="23"/>
      <c r="O1484" s="23"/>
    </row>
    <row r="1485" spans="1:15" ht="12" customHeight="1">
      <c r="A1485" s="417"/>
      <c r="B1485" s="444"/>
      <c r="C1485" s="445" t="s">
        <v>537</v>
      </c>
      <c r="D1485" s="446" t="s">
        <v>538</v>
      </c>
      <c r="E1485" s="94">
        <f t="shared" si="493"/>
        <v>0</v>
      </c>
      <c r="F1485" s="428"/>
      <c r="G1485" s="428"/>
      <c r="H1485" s="428"/>
      <c r="I1485" s="428"/>
      <c r="J1485" s="430"/>
      <c r="K1485" s="428"/>
      <c r="L1485" s="428"/>
      <c r="M1485" s="430"/>
      <c r="N1485" s="23"/>
      <c r="O1485" s="23"/>
    </row>
    <row r="1486" spans="1:15" hidden="1">
      <c r="A1486" s="417"/>
      <c r="B1486" s="447"/>
      <c r="C1486" s="448" t="s">
        <v>539</v>
      </c>
      <c r="D1486" s="449" t="s">
        <v>540</v>
      </c>
      <c r="E1486" s="94">
        <f t="shared" si="493"/>
        <v>0</v>
      </c>
      <c r="F1486" s="428"/>
      <c r="G1486" s="428"/>
      <c r="H1486" s="428"/>
      <c r="I1486" s="428"/>
      <c r="J1486" s="430"/>
      <c r="K1486" s="428"/>
      <c r="L1486" s="428"/>
      <c r="M1486" s="430"/>
      <c r="N1486" s="23"/>
      <c r="O1486" s="23"/>
    </row>
    <row r="1487" spans="1:15" hidden="1">
      <c r="A1487" s="417"/>
      <c r="B1487" s="450"/>
      <c r="C1487" s="451" t="s">
        <v>541</v>
      </c>
      <c r="D1487" s="443" t="s">
        <v>542</v>
      </c>
      <c r="E1487" s="94">
        <f t="shared" si="493"/>
        <v>0</v>
      </c>
      <c r="F1487" s="428"/>
      <c r="G1487" s="428"/>
      <c r="H1487" s="428"/>
      <c r="I1487" s="428"/>
      <c r="J1487" s="430"/>
      <c r="K1487" s="428"/>
      <c r="L1487" s="428"/>
      <c r="M1487" s="430"/>
      <c r="N1487" s="23"/>
      <c r="O1487" s="23"/>
    </row>
    <row r="1488" spans="1:15" hidden="1">
      <c r="A1488" s="417"/>
      <c r="B1488" s="434"/>
      <c r="C1488" s="426" t="s">
        <v>543</v>
      </c>
      <c r="D1488" s="427" t="s">
        <v>544</v>
      </c>
      <c r="E1488" s="94">
        <f t="shared" si="493"/>
        <v>0</v>
      </c>
      <c r="F1488" s="428"/>
      <c r="G1488" s="428"/>
      <c r="H1488" s="428"/>
      <c r="I1488" s="428"/>
      <c r="J1488" s="430"/>
      <c r="K1488" s="428"/>
      <c r="L1488" s="428"/>
      <c r="M1488" s="430"/>
      <c r="N1488" s="23"/>
      <c r="O1488" s="23"/>
    </row>
    <row r="1489" spans="1:15" hidden="1">
      <c r="A1489" s="417"/>
      <c r="B1489" s="434"/>
      <c r="C1489" s="432" t="s">
        <v>545</v>
      </c>
      <c r="D1489" s="427" t="s">
        <v>546</v>
      </c>
      <c r="E1489" s="94">
        <f t="shared" si="493"/>
        <v>0</v>
      </c>
      <c r="F1489" s="428"/>
      <c r="G1489" s="428"/>
      <c r="H1489" s="428"/>
      <c r="I1489" s="428"/>
      <c r="J1489" s="430"/>
      <c r="K1489" s="428"/>
      <c r="L1489" s="428"/>
      <c r="M1489" s="430"/>
      <c r="N1489" s="23"/>
      <c r="O1489" s="23"/>
    </row>
    <row r="1490" spans="1:15" ht="21" hidden="1">
      <c r="A1490" s="417"/>
      <c r="B1490" s="434"/>
      <c r="C1490" s="433" t="s">
        <v>547</v>
      </c>
      <c r="D1490" s="427" t="s">
        <v>548</v>
      </c>
      <c r="E1490" s="94">
        <f t="shared" si="493"/>
        <v>0</v>
      </c>
      <c r="F1490" s="428"/>
      <c r="G1490" s="428"/>
      <c r="H1490" s="428"/>
      <c r="I1490" s="428"/>
      <c r="J1490" s="430"/>
      <c r="K1490" s="428"/>
      <c r="L1490" s="428"/>
      <c r="M1490" s="430"/>
      <c r="N1490" s="23"/>
      <c r="O1490" s="23"/>
    </row>
    <row r="1491" spans="1:15" ht="21" hidden="1">
      <c r="A1491" s="417"/>
      <c r="B1491" s="434"/>
      <c r="C1491" s="433" t="s">
        <v>549</v>
      </c>
      <c r="D1491" s="427" t="s">
        <v>550</v>
      </c>
      <c r="E1491" s="94">
        <f t="shared" si="493"/>
        <v>0</v>
      </c>
      <c r="F1491" s="428"/>
      <c r="G1491" s="428"/>
      <c r="H1491" s="428"/>
      <c r="I1491" s="428"/>
      <c r="J1491" s="430"/>
      <c r="K1491" s="428"/>
      <c r="L1491" s="428"/>
      <c r="M1491" s="430"/>
      <c r="N1491" s="23"/>
      <c r="O1491" s="23"/>
    </row>
    <row r="1492" spans="1:15" ht="21" hidden="1">
      <c r="A1492" s="417"/>
      <c r="B1492" s="431"/>
      <c r="C1492" s="433" t="s">
        <v>551</v>
      </c>
      <c r="D1492" s="427" t="s">
        <v>552</v>
      </c>
      <c r="E1492" s="94">
        <f t="shared" si="493"/>
        <v>0</v>
      </c>
      <c r="F1492" s="428"/>
      <c r="G1492" s="428"/>
      <c r="H1492" s="428"/>
      <c r="I1492" s="428"/>
      <c r="J1492" s="430"/>
      <c r="K1492" s="428"/>
      <c r="L1492" s="428"/>
      <c r="M1492" s="430"/>
      <c r="N1492" s="23"/>
      <c r="O1492" s="23"/>
    </row>
    <row r="1493" spans="1:15" ht="21" hidden="1">
      <c r="A1493" s="417"/>
      <c r="B1493" s="431"/>
      <c r="C1493" s="433" t="s">
        <v>553</v>
      </c>
      <c r="D1493" s="427" t="s">
        <v>554</v>
      </c>
      <c r="E1493" s="94">
        <f t="shared" si="493"/>
        <v>0</v>
      </c>
      <c r="F1493" s="428"/>
      <c r="G1493" s="428"/>
      <c r="H1493" s="428"/>
      <c r="I1493" s="428"/>
      <c r="J1493" s="430"/>
      <c r="K1493" s="428"/>
      <c r="L1493" s="428"/>
      <c r="M1493" s="430"/>
      <c r="N1493" s="23"/>
      <c r="O1493" s="23"/>
    </row>
    <row r="1494" spans="1:15" hidden="1">
      <c r="A1494" s="417"/>
      <c r="B1494" s="431"/>
      <c r="C1494" s="433" t="s">
        <v>555</v>
      </c>
      <c r="D1494" s="427" t="s">
        <v>556</v>
      </c>
      <c r="E1494" s="94">
        <f t="shared" si="493"/>
        <v>0</v>
      </c>
      <c r="F1494" s="428"/>
      <c r="G1494" s="428"/>
      <c r="H1494" s="428"/>
      <c r="I1494" s="428"/>
      <c r="J1494" s="430"/>
      <c r="K1494" s="428"/>
      <c r="L1494" s="428"/>
      <c r="M1494" s="430"/>
      <c r="N1494" s="23"/>
      <c r="O1494" s="23"/>
    </row>
    <row r="1495" spans="1:15" ht="31.35">
      <c r="A1495" s="417"/>
      <c r="B1495" s="431"/>
      <c r="C1495" s="433" t="s">
        <v>557</v>
      </c>
      <c r="D1495" s="427" t="s">
        <v>558</v>
      </c>
      <c r="E1495" s="94">
        <f t="shared" si="493"/>
        <v>0</v>
      </c>
      <c r="F1495" s="428"/>
      <c r="G1495" s="428"/>
      <c r="H1495" s="428"/>
      <c r="I1495" s="428"/>
      <c r="J1495" s="430"/>
      <c r="K1495" s="428"/>
      <c r="L1495" s="428"/>
      <c r="M1495" s="430"/>
      <c r="N1495" s="23"/>
      <c r="O1495" s="23"/>
    </row>
    <row r="1496" spans="1:15">
      <c r="A1496" s="417"/>
      <c r="B1496" s="431"/>
      <c r="C1496" s="432" t="s">
        <v>561</v>
      </c>
      <c r="D1496" s="427" t="s">
        <v>562</v>
      </c>
      <c r="E1496" s="94">
        <f t="shared" si="493"/>
        <v>0</v>
      </c>
      <c r="F1496" s="428">
        <f t="shared" ref="F1496:M1496" si="507">F1497+F1499</f>
        <v>0</v>
      </c>
      <c r="G1496" s="428">
        <f t="shared" si="507"/>
        <v>0</v>
      </c>
      <c r="H1496" s="428">
        <f t="shared" si="507"/>
        <v>0</v>
      </c>
      <c r="I1496" s="428">
        <f t="shared" si="507"/>
        <v>0</v>
      </c>
      <c r="J1496" s="428">
        <f t="shared" si="507"/>
        <v>0</v>
      </c>
      <c r="K1496" s="428">
        <f t="shared" si="507"/>
        <v>0</v>
      </c>
      <c r="L1496" s="428">
        <f t="shared" si="507"/>
        <v>0</v>
      </c>
      <c r="M1496" s="428">
        <f t="shared" si="507"/>
        <v>0</v>
      </c>
      <c r="N1496" s="23"/>
      <c r="O1496" s="23"/>
    </row>
    <row r="1497" spans="1:15">
      <c r="A1497" s="417"/>
      <c r="B1497" s="431" t="s">
        <v>563</v>
      </c>
      <c r="C1497" s="433" t="s">
        <v>564</v>
      </c>
      <c r="D1497" s="427" t="s">
        <v>565</v>
      </c>
      <c r="E1497" s="94">
        <f t="shared" si="493"/>
        <v>0</v>
      </c>
      <c r="F1497" s="428">
        <f t="shared" ref="F1497:M1497" si="508">F1498</f>
        <v>0</v>
      </c>
      <c r="G1497" s="428">
        <f t="shared" si="508"/>
        <v>0</v>
      </c>
      <c r="H1497" s="428">
        <f t="shared" si="508"/>
        <v>0</v>
      </c>
      <c r="I1497" s="428">
        <f t="shared" si="508"/>
        <v>0</v>
      </c>
      <c r="J1497" s="428">
        <f t="shared" si="508"/>
        <v>0</v>
      </c>
      <c r="K1497" s="428">
        <f t="shared" si="508"/>
        <v>0</v>
      </c>
      <c r="L1497" s="428">
        <f t="shared" si="508"/>
        <v>0</v>
      </c>
      <c r="M1497" s="428">
        <f t="shared" si="508"/>
        <v>0</v>
      </c>
      <c r="N1497" s="23"/>
      <c r="O1497" s="23"/>
    </row>
    <row r="1498" spans="1:15">
      <c r="A1498" s="417"/>
      <c r="B1498" s="431"/>
      <c r="C1498" s="432" t="s">
        <v>762</v>
      </c>
      <c r="D1498" s="427" t="s">
        <v>763</v>
      </c>
      <c r="E1498" s="94">
        <f t="shared" si="493"/>
        <v>0</v>
      </c>
      <c r="F1498" s="428"/>
      <c r="G1498" s="428"/>
      <c r="H1498" s="428"/>
      <c r="I1498" s="428"/>
      <c r="J1498" s="430"/>
      <c r="K1498" s="428"/>
      <c r="L1498" s="428"/>
      <c r="M1498" s="430"/>
      <c r="N1498" s="23"/>
      <c r="O1498" s="23"/>
    </row>
    <row r="1499" spans="1:15" ht="12" customHeight="1">
      <c r="A1499" s="417"/>
      <c r="B1499" s="453" t="s">
        <v>570</v>
      </c>
      <c r="C1499" s="454"/>
      <c r="D1499" s="437" t="s">
        <v>571</v>
      </c>
      <c r="E1499" s="94">
        <f t="shared" si="493"/>
        <v>0</v>
      </c>
      <c r="F1499" s="428">
        <f t="shared" ref="F1499:M1499" si="509">F1500+F1501</f>
        <v>0</v>
      </c>
      <c r="G1499" s="428">
        <f t="shared" si="509"/>
        <v>0</v>
      </c>
      <c r="H1499" s="428">
        <f t="shared" si="509"/>
        <v>0</v>
      </c>
      <c r="I1499" s="428">
        <f t="shared" si="509"/>
        <v>0</v>
      </c>
      <c r="J1499" s="428">
        <f t="shared" si="509"/>
        <v>0</v>
      </c>
      <c r="K1499" s="428">
        <f t="shared" si="509"/>
        <v>0</v>
      </c>
      <c r="L1499" s="428">
        <f t="shared" si="509"/>
        <v>0</v>
      </c>
      <c r="M1499" s="428">
        <f t="shared" si="509"/>
        <v>0</v>
      </c>
      <c r="N1499" s="23"/>
      <c r="O1499" s="23"/>
    </row>
    <row r="1500" spans="1:15" hidden="1">
      <c r="A1500" s="417"/>
      <c r="B1500" s="453"/>
      <c r="C1500" s="454" t="s">
        <v>572</v>
      </c>
      <c r="D1500" s="437" t="s">
        <v>573</v>
      </c>
      <c r="E1500" s="94">
        <f t="shared" si="493"/>
        <v>0</v>
      </c>
      <c r="F1500" s="428"/>
      <c r="G1500" s="428"/>
      <c r="H1500" s="428"/>
      <c r="I1500" s="428"/>
      <c r="J1500" s="430"/>
      <c r="K1500" s="428"/>
      <c r="L1500" s="428"/>
      <c r="M1500" s="430"/>
      <c r="N1500" s="23"/>
      <c r="O1500" s="23"/>
    </row>
    <row r="1501" spans="1:15" hidden="1">
      <c r="A1501" s="417"/>
      <c r="B1501" s="436"/>
      <c r="C1501" s="426" t="s">
        <v>574</v>
      </c>
      <c r="D1501" s="427" t="s">
        <v>575</v>
      </c>
      <c r="E1501" s="94">
        <f t="shared" si="493"/>
        <v>0</v>
      </c>
      <c r="F1501" s="452"/>
      <c r="G1501" s="428"/>
      <c r="H1501" s="428"/>
      <c r="I1501" s="428"/>
      <c r="J1501" s="430"/>
      <c r="K1501" s="428"/>
      <c r="L1501" s="428"/>
      <c r="M1501" s="430"/>
      <c r="N1501" s="23"/>
      <c r="O1501" s="23"/>
    </row>
    <row r="1502" spans="1:15">
      <c r="A1502" s="417"/>
      <c r="B1502" s="429" t="s">
        <v>745</v>
      </c>
      <c r="C1502" s="434"/>
      <c r="D1502" s="443" t="s">
        <v>577</v>
      </c>
      <c r="E1502" s="94">
        <f t="shared" si="493"/>
        <v>17782</v>
      </c>
      <c r="F1502" s="428">
        <f t="shared" ref="F1502:M1502" si="510">F1503</f>
        <v>0</v>
      </c>
      <c r="G1502" s="428">
        <f t="shared" si="510"/>
        <v>4900</v>
      </c>
      <c r="H1502" s="428">
        <f t="shared" si="510"/>
        <v>6200</v>
      </c>
      <c r="I1502" s="428">
        <f t="shared" si="510"/>
        <v>4200</v>
      </c>
      <c r="J1502" s="428">
        <f t="shared" si="510"/>
        <v>2482</v>
      </c>
      <c r="K1502" s="428">
        <f t="shared" si="510"/>
        <v>17889</v>
      </c>
      <c r="L1502" s="428">
        <f t="shared" si="510"/>
        <v>17989</v>
      </c>
      <c r="M1502" s="428">
        <f t="shared" si="510"/>
        <v>18092</v>
      </c>
      <c r="N1502" s="23"/>
      <c r="O1502" s="23"/>
    </row>
    <row r="1503" spans="1:15">
      <c r="A1503" s="417"/>
      <c r="B1503" s="456" t="s">
        <v>578</v>
      </c>
      <c r="C1503" s="426"/>
      <c r="D1503" s="427" t="s">
        <v>579</v>
      </c>
      <c r="E1503" s="94">
        <f t="shared" si="493"/>
        <v>17782</v>
      </c>
      <c r="F1503" s="428">
        <f>F1504+F1505+F1506+F1507</f>
        <v>0</v>
      </c>
      <c r="G1503" s="452">
        <f>G1504+G1505</f>
        <v>4900</v>
      </c>
      <c r="H1503" s="452">
        <f t="shared" ref="H1503:M1503" si="511">H1504+H1505</f>
        <v>6200</v>
      </c>
      <c r="I1503" s="452">
        <f t="shared" si="511"/>
        <v>4200</v>
      </c>
      <c r="J1503" s="452">
        <f t="shared" si="511"/>
        <v>2482</v>
      </c>
      <c r="K1503" s="452">
        <f t="shared" si="511"/>
        <v>17889</v>
      </c>
      <c r="L1503" s="452">
        <f t="shared" si="511"/>
        <v>17989</v>
      </c>
      <c r="M1503" s="452">
        <f t="shared" si="511"/>
        <v>18092</v>
      </c>
      <c r="N1503" s="23"/>
      <c r="O1503" s="23"/>
    </row>
    <row r="1504" spans="1:15" ht="14.25" customHeight="1">
      <c r="A1504" s="417"/>
      <c r="B1504" s="457"/>
      <c r="C1504" s="426" t="s">
        <v>580</v>
      </c>
      <c r="D1504" s="427" t="s">
        <v>581</v>
      </c>
      <c r="E1504" s="94">
        <f t="shared" si="493"/>
        <v>3236</v>
      </c>
      <c r="F1504" s="428"/>
      <c r="G1504" s="452">
        <v>900</v>
      </c>
      <c r="H1504" s="452">
        <v>900</v>
      </c>
      <c r="I1504" s="452">
        <v>600</v>
      </c>
      <c r="J1504" s="430">
        <v>836</v>
      </c>
      <c r="K1504" s="452">
        <v>3343</v>
      </c>
      <c r="L1504" s="452">
        <v>3443</v>
      </c>
      <c r="M1504" s="430">
        <v>3546</v>
      </c>
      <c r="N1504" s="23"/>
      <c r="O1504" s="23"/>
    </row>
    <row r="1505" spans="1:15" ht="15.75" customHeight="1">
      <c r="A1505" s="417"/>
      <c r="B1505" s="441"/>
      <c r="C1505" s="458" t="s">
        <v>582</v>
      </c>
      <c r="D1505" s="427" t="s">
        <v>583</v>
      </c>
      <c r="E1505" s="94">
        <f t="shared" si="493"/>
        <v>14546</v>
      </c>
      <c r="F1505" s="428"/>
      <c r="G1505" s="452">
        <v>4000</v>
      </c>
      <c r="H1505" s="452">
        <v>5300</v>
      </c>
      <c r="I1505" s="452">
        <v>3600</v>
      </c>
      <c r="J1505" s="430">
        <v>1646</v>
      </c>
      <c r="K1505" s="452">
        <v>14546</v>
      </c>
      <c r="L1505" s="452">
        <v>14546</v>
      </c>
      <c r="M1505" s="430">
        <v>14546</v>
      </c>
      <c r="N1505" s="23"/>
      <c r="O1505" s="23"/>
    </row>
    <row r="1506" spans="1:15" ht="14.25" hidden="1" customHeight="1">
      <c r="A1506" s="417"/>
      <c r="B1506" s="459"/>
      <c r="C1506" s="432" t="s">
        <v>584</v>
      </c>
      <c r="D1506" s="443" t="s">
        <v>585</v>
      </c>
      <c r="E1506" s="94">
        <f t="shared" si="493"/>
        <v>0</v>
      </c>
      <c r="F1506" s="428"/>
      <c r="G1506" s="428"/>
      <c r="H1506" s="428"/>
      <c r="I1506" s="428"/>
      <c r="J1506" s="430"/>
      <c r="K1506" s="428"/>
      <c r="L1506" s="428"/>
      <c r="M1506" s="430"/>
      <c r="N1506" s="23"/>
      <c r="O1506" s="23"/>
    </row>
    <row r="1507" spans="1:15" ht="12" hidden="1" customHeight="1">
      <c r="A1507" s="417"/>
      <c r="B1507" s="434"/>
      <c r="C1507" s="460" t="s">
        <v>586</v>
      </c>
      <c r="D1507" s="427" t="s">
        <v>587</v>
      </c>
      <c r="E1507" s="94">
        <f t="shared" si="493"/>
        <v>0</v>
      </c>
      <c r="F1507" s="428"/>
      <c r="G1507" s="428"/>
      <c r="H1507" s="428"/>
      <c r="I1507" s="428"/>
      <c r="J1507" s="430"/>
      <c r="K1507" s="428"/>
      <c r="L1507" s="428"/>
      <c r="M1507" s="430"/>
      <c r="N1507" s="23"/>
      <c r="O1507" s="23"/>
    </row>
    <row r="1508" spans="1:15" ht="12" hidden="1" customHeight="1">
      <c r="A1508" s="417"/>
      <c r="B1508" s="425"/>
      <c r="C1508" s="460"/>
      <c r="D1508" s="427"/>
      <c r="E1508" s="94">
        <f t="shared" si="493"/>
        <v>0</v>
      </c>
      <c r="F1508" s="428"/>
      <c r="G1508" s="428"/>
      <c r="H1508" s="428"/>
      <c r="I1508" s="428"/>
      <c r="J1508" s="430"/>
      <c r="K1508" s="428"/>
      <c r="L1508" s="428"/>
      <c r="M1508" s="430"/>
      <c r="N1508" s="23"/>
      <c r="O1508" s="23"/>
    </row>
    <row r="1509" spans="1:15" ht="11.25" customHeight="1">
      <c r="A1509" s="417"/>
      <c r="B1509" s="425" t="s">
        <v>588</v>
      </c>
      <c r="C1509" s="460"/>
      <c r="D1509" s="427" t="s">
        <v>589</v>
      </c>
      <c r="E1509" s="94">
        <f t="shared" si="493"/>
        <v>0</v>
      </c>
      <c r="F1509" s="428">
        <f t="shared" ref="F1509:M1509" si="512">F1510+F1511+F1512+F1513+F1514+F1515+F1516+F1517+F1518</f>
        <v>0</v>
      </c>
      <c r="G1509" s="428">
        <f t="shared" si="512"/>
        <v>0</v>
      </c>
      <c r="H1509" s="428">
        <f t="shared" si="512"/>
        <v>0</v>
      </c>
      <c r="I1509" s="428">
        <f t="shared" si="512"/>
        <v>0</v>
      </c>
      <c r="J1509" s="428">
        <f t="shared" si="512"/>
        <v>0</v>
      </c>
      <c r="K1509" s="428">
        <f t="shared" si="512"/>
        <v>0</v>
      </c>
      <c r="L1509" s="428">
        <f t="shared" si="512"/>
        <v>0</v>
      </c>
      <c r="M1509" s="428">
        <f t="shared" si="512"/>
        <v>0</v>
      </c>
      <c r="N1509" s="23"/>
      <c r="O1509" s="23"/>
    </row>
    <row r="1510" spans="1:15">
      <c r="A1510" s="417"/>
      <c r="B1510" s="461" t="s">
        <v>590</v>
      </c>
      <c r="C1510" s="460"/>
      <c r="D1510" s="427" t="s">
        <v>591</v>
      </c>
      <c r="E1510" s="94">
        <f t="shared" si="493"/>
        <v>0</v>
      </c>
      <c r="F1510" s="452"/>
      <c r="G1510" s="452"/>
      <c r="H1510" s="428"/>
      <c r="I1510" s="428">
        <v>0</v>
      </c>
      <c r="J1510" s="430"/>
      <c r="K1510" s="428"/>
      <c r="L1510" s="428"/>
      <c r="M1510" s="430"/>
      <c r="N1510" s="23"/>
      <c r="O1510" s="23"/>
    </row>
    <row r="1511" spans="1:15" hidden="1">
      <c r="A1511" s="417"/>
      <c r="B1511" s="461" t="s">
        <v>592</v>
      </c>
      <c r="C1511" s="460"/>
      <c r="D1511" s="463" t="s">
        <v>593</v>
      </c>
      <c r="E1511" s="94">
        <f t="shared" si="493"/>
        <v>0</v>
      </c>
      <c r="F1511" s="452"/>
      <c r="G1511" s="452"/>
      <c r="H1511" s="428"/>
      <c r="I1511" s="428"/>
      <c r="J1511" s="430"/>
      <c r="K1511" s="428"/>
      <c r="L1511" s="428"/>
      <c r="M1511" s="430"/>
      <c r="N1511" s="23"/>
      <c r="O1511" s="23"/>
    </row>
    <row r="1512" spans="1:15" hidden="1">
      <c r="A1512" s="417"/>
      <c r="B1512" s="346" t="s">
        <v>594</v>
      </c>
      <c r="C1512" s="746"/>
      <c r="D1512" s="437" t="s">
        <v>595</v>
      </c>
      <c r="E1512" s="94">
        <f t="shared" si="493"/>
        <v>0</v>
      </c>
      <c r="F1512" s="452"/>
      <c r="G1512" s="452"/>
      <c r="H1512" s="428"/>
      <c r="I1512" s="428"/>
      <c r="J1512" s="430"/>
      <c r="K1512" s="428"/>
      <c r="L1512" s="428"/>
      <c r="M1512" s="430"/>
      <c r="N1512" s="23"/>
      <c r="O1512" s="23"/>
    </row>
    <row r="1513" spans="1:15">
      <c r="A1513" s="417"/>
      <c r="B1513" s="429" t="s">
        <v>596</v>
      </c>
      <c r="C1513" s="432"/>
      <c r="D1513" s="427" t="s">
        <v>597</v>
      </c>
      <c r="E1513" s="94">
        <f t="shared" si="493"/>
        <v>0</v>
      </c>
      <c r="F1513" s="452"/>
      <c r="G1513" s="452"/>
      <c r="H1513" s="428"/>
      <c r="I1513" s="428"/>
      <c r="J1513" s="430"/>
      <c r="K1513" s="428"/>
      <c r="L1513" s="428"/>
      <c r="M1513" s="430"/>
      <c r="N1513" s="23"/>
      <c r="O1513" s="23"/>
    </row>
    <row r="1514" spans="1:15">
      <c r="A1514" s="417"/>
      <c r="B1514" s="431" t="s">
        <v>598</v>
      </c>
      <c r="C1514" s="432"/>
      <c r="D1514" s="427" t="s">
        <v>599</v>
      </c>
      <c r="E1514" s="94">
        <f t="shared" si="493"/>
        <v>0</v>
      </c>
      <c r="F1514" s="452"/>
      <c r="G1514" s="452"/>
      <c r="H1514" s="428"/>
      <c r="I1514" s="428"/>
      <c r="J1514" s="430"/>
      <c r="K1514" s="428"/>
      <c r="L1514" s="428"/>
      <c r="M1514" s="430"/>
      <c r="N1514" s="23"/>
      <c r="O1514" s="23"/>
    </row>
    <row r="1515" spans="1:15" ht="19.5" customHeight="1">
      <c r="A1515" s="417"/>
      <c r="B1515" s="747" t="s">
        <v>600</v>
      </c>
      <c r="C1515" s="748"/>
      <c r="D1515" s="427" t="s">
        <v>601</v>
      </c>
      <c r="E1515" s="94">
        <f t="shared" si="493"/>
        <v>0</v>
      </c>
      <c r="F1515" s="452"/>
      <c r="G1515" s="452"/>
      <c r="H1515" s="428"/>
      <c r="I1515" s="428"/>
      <c r="J1515" s="430"/>
      <c r="K1515" s="428"/>
      <c r="L1515" s="428"/>
      <c r="M1515" s="430"/>
      <c r="N1515" s="23"/>
      <c r="O1515" s="23"/>
    </row>
    <row r="1516" spans="1:15" ht="18" customHeight="1">
      <c r="A1516" s="417"/>
      <c r="B1516" s="747" t="s">
        <v>604</v>
      </c>
      <c r="C1516" s="748"/>
      <c r="D1516" s="427" t="s">
        <v>605</v>
      </c>
      <c r="E1516" s="94">
        <f t="shared" si="493"/>
        <v>0</v>
      </c>
      <c r="F1516" s="452"/>
      <c r="G1516" s="452"/>
      <c r="H1516" s="428"/>
      <c r="I1516" s="428"/>
      <c r="J1516" s="430"/>
      <c r="K1516" s="428"/>
      <c r="L1516" s="428"/>
      <c r="M1516" s="430"/>
      <c r="N1516" s="23"/>
      <c r="O1516" s="23"/>
    </row>
    <row r="1517" spans="1:15" ht="17.25" customHeight="1">
      <c r="A1517" s="417"/>
      <c r="B1517" s="431" t="s">
        <v>606</v>
      </c>
      <c r="C1517" s="432"/>
      <c r="D1517" s="427" t="s">
        <v>607</v>
      </c>
      <c r="E1517" s="94">
        <f t="shared" si="493"/>
        <v>0</v>
      </c>
      <c r="F1517" s="452"/>
      <c r="G1517" s="452"/>
      <c r="H1517" s="428"/>
      <c r="I1517" s="428"/>
      <c r="J1517" s="430"/>
      <c r="K1517" s="428"/>
      <c r="L1517" s="428"/>
      <c r="M1517" s="430"/>
      <c r="N1517" s="23"/>
      <c r="O1517" s="23"/>
    </row>
    <row r="1518" spans="1:15" ht="13.5" customHeight="1">
      <c r="A1518" s="417"/>
      <c r="B1518" s="431" t="s">
        <v>608</v>
      </c>
      <c r="C1518" s="432"/>
      <c r="D1518" s="427" t="s">
        <v>609</v>
      </c>
      <c r="E1518" s="94">
        <f t="shared" si="493"/>
        <v>0</v>
      </c>
      <c r="F1518" s="452"/>
      <c r="G1518" s="452"/>
      <c r="H1518" s="428"/>
      <c r="I1518" s="428"/>
      <c r="J1518" s="430"/>
      <c r="K1518" s="428"/>
      <c r="L1518" s="428"/>
      <c r="M1518" s="430"/>
      <c r="N1518" s="23"/>
      <c r="O1518" s="23"/>
    </row>
    <row r="1519" spans="1:15">
      <c r="A1519" s="417"/>
      <c r="B1519" s="467" t="s">
        <v>612</v>
      </c>
      <c r="C1519" s="472"/>
      <c r="D1519" s="443" t="s">
        <v>613</v>
      </c>
      <c r="E1519" s="94">
        <f t="shared" si="493"/>
        <v>0</v>
      </c>
      <c r="F1519" s="428">
        <f t="shared" ref="F1519:M1519" si="513">F1520+F1524</f>
        <v>0</v>
      </c>
      <c r="G1519" s="428">
        <f t="shared" si="513"/>
        <v>0</v>
      </c>
      <c r="H1519" s="428">
        <f t="shared" si="513"/>
        <v>0</v>
      </c>
      <c r="I1519" s="428">
        <f t="shared" si="513"/>
        <v>0</v>
      </c>
      <c r="J1519" s="428">
        <f t="shared" si="513"/>
        <v>0</v>
      </c>
      <c r="K1519" s="428">
        <f t="shared" si="513"/>
        <v>0</v>
      </c>
      <c r="L1519" s="428">
        <f t="shared" si="513"/>
        <v>0</v>
      </c>
      <c r="M1519" s="428">
        <f t="shared" si="513"/>
        <v>0</v>
      </c>
      <c r="N1519" s="23"/>
      <c r="O1519" s="23"/>
    </row>
    <row r="1520" spans="1:15">
      <c r="A1520" s="417"/>
      <c r="B1520" s="431" t="s">
        <v>614</v>
      </c>
      <c r="C1520" s="472"/>
      <c r="D1520" s="443" t="s">
        <v>615</v>
      </c>
      <c r="E1520" s="94">
        <f t="shared" si="493"/>
        <v>0</v>
      </c>
      <c r="F1520" s="428">
        <f t="shared" ref="F1520:M1520" si="514">F1521+F1522</f>
        <v>0</v>
      </c>
      <c r="G1520" s="428">
        <f t="shared" si="514"/>
        <v>0</v>
      </c>
      <c r="H1520" s="428">
        <f t="shared" si="514"/>
        <v>0</v>
      </c>
      <c r="I1520" s="428">
        <f t="shared" si="514"/>
        <v>0</v>
      </c>
      <c r="J1520" s="428">
        <f t="shared" si="514"/>
        <v>0</v>
      </c>
      <c r="K1520" s="428">
        <f t="shared" si="514"/>
        <v>0</v>
      </c>
      <c r="L1520" s="428">
        <f t="shared" si="514"/>
        <v>0</v>
      </c>
      <c r="M1520" s="428">
        <f t="shared" si="514"/>
        <v>0</v>
      </c>
      <c r="N1520" s="23"/>
      <c r="O1520" s="23"/>
    </row>
    <row r="1521" spans="1:15" ht="21.4" hidden="1">
      <c r="A1521" s="417"/>
      <c r="B1521" s="456"/>
      <c r="C1521" s="473" t="s">
        <v>616</v>
      </c>
      <c r="D1521" s="443" t="s">
        <v>617</v>
      </c>
      <c r="E1521" s="94">
        <f t="shared" si="493"/>
        <v>0</v>
      </c>
      <c r="F1521" s="428"/>
      <c r="G1521" s="428"/>
      <c r="H1521" s="428"/>
      <c r="I1521" s="428"/>
      <c r="J1521" s="430"/>
      <c r="K1521" s="428"/>
      <c r="L1521" s="428"/>
      <c r="M1521" s="430"/>
      <c r="N1521" s="23"/>
      <c r="O1521" s="23"/>
    </row>
    <row r="1522" spans="1:15" hidden="1">
      <c r="A1522" s="417"/>
      <c r="B1522" s="683" t="s">
        <v>618</v>
      </c>
      <c r="C1522" s="475"/>
      <c r="D1522" s="427" t="s">
        <v>619</v>
      </c>
      <c r="E1522" s="94">
        <f t="shared" si="493"/>
        <v>0</v>
      </c>
      <c r="F1522" s="428"/>
      <c r="G1522" s="428"/>
      <c r="H1522" s="428"/>
      <c r="I1522" s="428"/>
      <c r="J1522" s="430"/>
      <c r="K1522" s="428"/>
      <c r="L1522" s="428"/>
      <c r="M1522" s="430"/>
      <c r="N1522" s="23"/>
      <c r="O1522" s="23"/>
    </row>
    <row r="1523" spans="1:15" hidden="1">
      <c r="A1523" s="417"/>
      <c r="B1523" s="476"/>
      <c r="C1523" s="455"/>
      <c r="D1523" s="449"/>
      <c r="E1523" s="94">
        <f t="shared" si="493"/>
        <v>0</v>
      </c>
      <c r="F1523" s="428"/>
      <c r="G1523" s="428"/>
      <c r="H1523" s="428"/>
      <c r="I1523" s="428"/>
      <c r="J1523" s="430"/>
      <c r="K1523" s="428"/>
      <c r="L1523" s="428"/>
      <c r="M1523" s="430"/>
      <c r="N1523" s="23"/>
      <c r="O1523" s="23"/>
    </row>
    <row r="1524" spans="1:15" ht="10.5" customHeight="1">
      <c r="A1524" s="417"/>
      <c r="B1524" s="477" t="s">
        <v>620</v>
      </c>
      <c r="C1524" s="478"/>
      <c r="D1524" s="443" t="s">
        <v>621</v>
      </c>
      <c r="E1524" s="94">
        <f t="shared" ref="E1524:E1589" si="515">G1524+H1524+I1524+J1524</f>
        <v>0</v>
      </c>
      <c r="F1524" s="428">
        <f t="shared" ref="F1524:M1524" si="516">F1525+F1526</f>
        <v>0</v>
      </c>
      <c r="G1524" s="428">
        <f t="shared" si="516"/>
        <v>0</v>
      </c>
      <c r="H1524" s="428">
        <f t="shared" si="516"/>
        <v>0</v>
      </c>
      <c r="I1524" s="428">
        <f t="shared" si="516"/>
        <v>0</v>
      </c>
      <c r="J1524" s="428">
        <f t="shared" si="516"/>
        <v>0</v>
      </c>
      <c r="K1524" s="428">
        <f t="shared" si="516"/>
        <v>0</v>
      </c>
      <c r="L1524" s="428">
        <f t="shared" si="516"/>
        <v>0</v>
      </c>
      <c r="M1524" s="428">
        <f t="shared" si="516"/>
        <v>0</v>
      </c>
      <c r="N1524" s="23"/>
      <c r="O1524" s="23"/>
    </row>
    <row r="1525" spans="1:15" hidden="1">
      <c r="A1525" s="417"/>
      <c r="B1525" s="431" t="s">
        <v>622</v>
      </c>
      <c r="C1525" s="432"/>
      <c r="D1525" s="427" t="s">
        <v>623</v>
      </c>
      <c r="E1525" s="94">
        <f t="shared" si="515"/>
        <v>0</v>
      </c>
      <c r="F1525" s="452"/>
      <c r="G1525" s="452"/>
      <c r="H1525" s="428"/>
      <c r="I1525" s="428"/>
      <c r="J1525" s="430"/>
      <c r="K1525" s="428"/>
      <c r="L1525" s="428"/>
      <c r="M1525" s="430"/>
      <c r="N1525" s="23"/>
      <c r="O1525" s="23"/>
    </row>
    <row r="1526" spans="1:15" hidden="1">
      <c r="A1526" s="417"/>
      <c r="B1526" s="429" t="s">
        <v>624</v>
      </c>
      <c r="C1526" s="433"/>
      <c r="D1526" s="427" t="s">
        <v>625</v>
      </c>
      <c r="E1526" s="94">
        <f t="shared" si="515"/>
        <v>0</v>
      </c>
      <c r="F1526" s="452"/>
      <c r="G1526" s="452"/>
      <c r="H1526" s="428"/>
      <c r="I1526" s="428"/>
      <c r="J1526" s="430"/>
      <c r="K1526" s="428"/>
      <c r="L1526" s="428"/>
      <c r="M1526" s="430"/>
      <c r="N1526" s="23"/>
      <c r="O1526" s="23"/>
    </row>
    <row r="1527" spans="1:15">
      <c r="A1527" s="417"/>
      <c r="B1527" s="441" t="s">
        <v>626</v>
      </c>
      <c r="C1527" s="458"/>
      <c r="D1527" s="427" t="s">
        <v>627</v>
      </c>
      <c r="E1527" s="94">
        <f t="shared" si="515"/>
        <v>0</v>
      </c>
      <c r="F1527" s="428">
        <f t="shared" ref="F1527:M1527" si="517">F1528</f>
        <v>0</v>
      </c>
      <c r="G1527" s="428">
        <f t="shared" si="517"/>
        <v>0</v>
      </c>
      <c r="H1527" s="428">
        <f t="shared" si="517"/>
        <v>0</v>
      </c>
      <c r="I1527" s="428">
        <f t="shared" si="517"/>
        <v>0</v>
      </c>
      <c r="J1527" s="428">
        <f t="shared" si="517"/>
        <v>0</v>
      </c>
      <c r="K1527" s="428">
        <f t="shared" si="517"/>
        <v>0</v>
      </c>
      <c r="L1527" s="428">
        <f t="shared" si="517"/>
        <v>0</v>
      </c>
      <c r="M1527" s="428">
        <f t="shared" si="517"/>
        <v>0</v>
      </c>
      <c r="N1527" s="23"/>
      <c r="O1527" s="23"/>
    </row>
    <row r="1528" spans="1:15">
      <c r="A1528" s="417"/>
      <c r="B1528" s="479" t="s">
        <v>628</v>
      </c>
      <c r="C1528" s="480"/>
      <c r="D1528" s="424" t="s">
        <v>629</v>
      </c>
      <c r="E1528" s="94">
        <f t="shared" si="515"/>
        <v>0</v>
      </c>
      <c r="F1528" s="421"/>
      <c r="G1528" s="421"/>
      <c r="H1528" s="421"/>
      <c r="I1528" s="421"/>
      <c r="J1528" s="158"/>
      <c r="K1528" s="421"/>
      <c r="L1528" s="421"/>
      <c r="M1528" s="158"/>
      <c r="N1528" s="23"/>
      <c r="O1528" s="23"/>
    </row>
    <row r="1529" spans="1:15">
      <c r="A1529" s="1300" t="s">
        <v>630</v>
      </c>
      <c r="B1529" s="1301"/>
      <c r="C1529" s="1302"/>
      <c r="D1529" s="481"/>
      <c r="E1529" s="154">
        <f t="shared" si="515"/>
        <v>300</v>
      </c>
      <c r="F1529" s="482">
        <f>F1569</f>
        <v>0</v>
      </c>
      <c r="G1529" s="482">
        <f>G1569+G1555</f>
        <v>130</v>
      </c>
      <c r="H1529" s="482">
        <f t="shared" ref="H1529:M1529" si="518">H1569+H1555</f>
        <v>0</v>
      </c>
      <c r="I1529" s="482">
        <f t="shared" si="518"/>
        <v>170</v>
      </c>
      <c r="J1529" s="482">
        <f t="shared" si="518"/>
        <v>0</v>
      </c>
      <c r="K1529" s="482">
        <f t="shared" si="518"/>
        <v>0</v>
      </c>
      <c r="L1529" s="482">
        <f t="shared" si="518"/>
        <v>0</v>
      </c>
      <c r="M1529" s="482">
        <f t="shared" si="518"/>
        <v>0</v>
      </c>
      <c r="N1529" s="23"/>
      <c r="O1529" s="23"/>
    </row>
    <row r="1530" spans="1:15">
      <c r="A1530" s="789"/>
      <c r="B1530" s="411" t="s">
        <v>747</v>
      </c>
      <c r="C1530" s="790"/>
      <c r="D1530" s="481"/>
      <c r="E1530" s="154">
        <f t="shared" si="515"/>
        <v>0</v>
      </c>
      <c r="F1530" s="482"/>
      <c r="G1530" s="482">
        <f t="shared" ref="G1530:M1530" si="519">G1531+G1542+G1555</f>
        <v>0</v>
      </c>
      <c r="H1530" s="482">
        <f t="shared" si="519"/>
        <v>0</v>
      </c>
      <c r="I1530" s="482">
        <f t="shared" si="519"/>
        <v>0</v>
      </c>
      <c r="J1530" s="482">
        <f t="shared" si="519"/>
        <v>0</v>
      </c>
      <c r="K1530" s="482">
        <f t="shared" si="519"/>
        <v>0</v>
      </c>
      <c r="L1530" s="482">
        <f t="shared" si="519"/>
        <v>0</v>
      </c>
      <c r="M1530" s="482">
        <f t="shared" si="519"/>
        <v>0</v>
      </c>
      <c r="N1530" s="23"/>
      <c r="O1530" s="23"/>
    </row>
    <row r="1531" spans="1:15">
      <c r="A1531" s="417"/>
      <c r="B1531" s="791" t="s">
        <v>633</v>
      </c>
      <c r="C1531" s="542"/>
      <c r="D1531" s="543" t="s">
        <v>634</v>
      </c>
      <c r="E1531" s="94">
        <f t="shared" si="515"/>
        <v>0</v>
      </c>
      <c r="F1531" s="428">
        <f t="shared" ref="F1531:M1531" si="520">F1532</f>
        <v>0</v>
      </c>
      <c r="G1531" s="428">
        <f t="shared" si="520"/>
        <v>0</v>
      </c>
      <c r="H1531" s="428">
        <f t="shared" si="520"/>
        <v>0</v>
      </c>
      <c r="I1531" s="428">
        <f t="shared" si="520"/>
        <v>0</v>
      </c>
      <c r="J1531" s="428">
        <f t="shared" si="520"/>
        <v>0</v>
      </c>
      <c r="K1531" s="428">
        <f t="shared" si="520"/>
        <v>0</v>
      </c>
      <c r="L1531" s="428">
        <f t="shared" si="520"/>
        <v>0</v>
      </c>
      <c r="M1531" s="428">
        <f t="shared" si="520"/>
        <v>0</v>
      </c>
      <c r="N1531" s="23"/>
      <c r="O1531" s="23"/>
    </row>
    <row r="1532" spans="1:15">
      <c r="A1532" s="417"/>
      <c r="B1532" s="785" t="s">
        <v>635</v>
      </c>
      <c r="C1532" s="480"/>
      <c r="D1532" s="544" t="s">
        <v>636</v>
      </c>
      <c r="E1532" s="94">
        <f t="shared" si="515"/>
        <v>0</v>
      </c>
      <c r="F1532" s="428">
        <f t="shared" ref="F1532:M1532" si="521">F1533+F1534+F1535+F1536+F1537+F1538+F1539+F1540</f>
        <v>0</v>
      </c>
      <c r="G1532" s="428">
        <f t="shared" si="521"/>
        <v>0</v>
      </c>
      <c r="H1532" s="428">
        <f t="shared" si="521"/>
        <v>0</v>
      </c>
      <c r="I1532" s="428">
        <f t="shared" si="521"/>
        <v>0</v>
      </c>
      <c r="J1532" s="428">
        <f t="shared" si="521"/>
        <v>0</v>
      </c>
      <c r="K1532" s="428">
        <f t="shared" si="521"/>
        <v>0</v>
      </c>
      <c r="L1532" s="428">
        <f t="shared" si="521"/>
        <v>0</v>
      </c>
      <c r="M1532" s="428">
        <f t="shared" si="521"/>
        <v>0</v>
      </c>
      <c r="N1532" s="23"/>
      <c r="O1532" s="23"/>
    </row>
    <row r="1533" spans="1:15" ht="0.75" customHeight="1">
      <c r="A1533" s="417"/>
      <c r="B1533" s="545"/>
      <c r="C1533" s="546" t="s">
        <v>637</v>
      </c>
      <c r="D1533" s="543" t="s">
        <v>638</v>
      </c>
      <c r="E1533" s="94">
        <f t="shared" si="515"/>
        <v>0</v>
      </c>
      <c r="F1533" s="428"/>
      <c r="G1533" s="428"/>
      <c r="H1533" s="428"/>
      <c r="I1533" s="428"/>
      <c r="J1533" s="430"/>
      <c r="K1533" s="428"/>
      <c r="L1533" s="428"/>
      <c r="M1533" s="430"/>
      <c r="N1533" s="23"/>
      <c r="O1533" s="23"/>
    </row>
    <row r="1534" spans="1:15" ht="31.35" hidden="1">
      <c r="A1534" s="417"/>
      <c r="B1534" s="545"/>
      <c r="C1534" s="547" t="s">
        <v>639</v>
      </c>
      <c r="D1534" s="548" t="s">
        <v>640</v>
      </c>
      <c r="E1534" s="94">
        <f t="shared" si="515"/>
        <v>0</v>
      </c>
      <c r="F1534" s="428"/>
      <c r="G1534" s="428"/>
      <c r="H1534" s="428"/>
      <c r="I1534" s="428"/>
      <c r="J1534" s="430"/>
      <c r="K1534" s="428"/>
      <c r="L1534" s="428"/>
      <c r="M1534" s="430"/>
      <c r="N1534" s="23"/>
      <c r="O1534" s="23"/>
    </row>
    <row r="1535" spans="1:15" ht="21" hidden="1">
      <c r="A1535" s="417"/>
      <c r="B1535" s="545"/>
      <c r="C1535" s="547" t="s">
        <v>641</v>
      </c>
      <c r="D1535" s="548" t="s">
        <v>642</v>
      </c>
      <c r="E1535" s="94">
        <f t="shared" si="515"/>
        <v>0</v>
      </c>
      <c r="F1535" s="428"/>
      <c r="G1535" s="428"/>
      <c r="H1535" s="428"/>
      <c r="I1535" s="428"/>
      <c r="J1535" s="430"/>
      <c r="K1535" s="428"/>
      <c r="L1535" s="428"/>
      <c r="M1535" s="430"/>
      <c r="N1535" s="23"/>
      <c r="O1535" s="23"/>
    </row>
    <row r="1536" spans="1:15" ht="20.65" hidden="1">
      <c r="A1536" s="417"/>
      <c r="B1536" s="545"/>
      <c r="C1536" s="546" t="s">
        <v>643</v>
      </c>
      <c r="D1536" s="543" t="s">
        <v>644</v>
      </c>
      <c r="E1536" s="94">
        <f t="shared" si="515"/>
        <v>0</v>
      </c>
      <c r="F1536" s="428"/>
      <c r="G1536" s="428"/>
      <c r="H1536" s="428"/>
      <c r="I1536" s="428"/>
      <c r="J1536" s="430"/>
      <c r="K1536" s="428"/>
      <c r="L1536" s="428"/>
      <c r="M1536" s="430"/>
      <c r="N1536" s="23"/>
      <c r="O1536" s="23"/>
    </row>
    <row r="1537" spans="1:15" ht="31.35" hidden="1">
      <c r="A1537" s="417"/>
      <c r="B1537" s="549"/>
      <c r="C1537" s="550" t="s">
        <v>645</v>
      </c>
      <c r="D1537" s="551" t="s">
        <v>646</v>
      </c>
      <c r="E1537" s="94">
        <f t="shared" si="515"/>
        <v>0</v>
      </c>
      <c r="F1537" s="428"/>
      <c r="G1537" s="428"/>
      <c r="H1537" s="428"/>
      <c r="I1537" s="428"/>
      <c r="J1537" s="430"/>
      <c r="K1537" s="428"/>
      <c r="L1537" s="428"/>
      <c r="M1537" s="430"/>
      <c r="N1537" s="23"/>
      <c r="O1537" s="23"/>
    </row>
    <row r="1538" spans="1:15" ht="20.65" hidden="1">
      <c r="A1538" s="417"/>
      <c r="B1538" s="493"/>
      <c r="C1538" s="494" t="s">
        <v>647</v>
      </c>
      <c r="D1538" s="552" t="s">
        <v>648</v>
      </c>
      <c r="E1538" s="94">
        <f t="shared" si="515"/>
        <v>0</v>
      </c>
      <c r="F1538" s="428"/>
      <c r="G1538" s="428"/>
      <c r="H1538" s="428"/>
      <c r="I1538" s="428"/>
      <c r="J1538" s="430"/>
      <c r="K1538" s="428"/>
      <c r="L1538" s="428"/>
      <c r="M1538" s="430"/>
      <c r="N1538" s="23"/>
      <c r="O1538" s="23"/>
    </row>
    <row r="1539" spans="1:15" ht="20.65" hidden="1">
      <c r="A1539" s="417"/>
      <c r="B1539" s="553"/>
      <c r="C1539" s="554" t="s">
        <v>649</v>
      </c>
      <c r="D1539" s="555" t="s">
        <v>650</v>
      </c>
      <c r="E1539" s="94">
        <f t="shared" si="515"/>
        <v>0</v>
      </c>
      <c r="F1539" s="428"/>
      <c r="G1539" s="428"/>
      <c r="H1539" s="428"/>
      <c r="I1539" s="428"/>
      <c r="J1539" s="430"/>
      <c r="K1539" s="428"/>
      <c r="L1539" s="428"/>
      <c r="M1539" s="430"/>
      <c r="N1539" s="23"/>
      <c r="O1539" s="23"/>
    </row>
    <row r="1540" spans="1:15" hidden="1">
      <c r="A1540" s="417"/>
      <c r="B1540" s="497"/>
      <c r="C1540" s="435" t="s">
        <v>651</v>
      </c>
      <c r="D1540" s="443" t="s">
        <v>652</v>
      </c>
      <c r="E1540" s="94">
        <f t="shared" si="515"/>
        <v>0</v>
      </c>
      <c r="F1540" s="428"/>
      <c r="G1540" s="428"/>
      <c r="H1540" s="428"/>
      <c r="I1540" s="428"/>
      <c r="J1540" s="430"/>
      <c r="K1540" s="428"/>
      <c r="L1540" s="428"/>
      <c r="M1540" s="430"/>
      <c r="N1540" s="23"/>
      <c r="O1540" s="23"/>
    </row>
    <row r="1541" spans="1:15" hidden="1">
      <c r="A1541" s="417"/>
      <c r="B1541" s="498"/>
      <c r="C1541" s="767"/>
      <c r="D1541" s="449"/>
      <c r="E1541" s="94">
        <f t="shared" si="515"/>
        <v>0</v>
      </c>
      <c r="F1541" s="428"/>
      <c r="G1541" s="428"/>
      <c r="H1541" s="428"/>
      <c r="I1541" s="428"/>
      <c r="J1541" s="430"/>
      <c r="K1541" s="428"/>
      <c r="L1541" s="428"/>
      <c r="M1541" s="430"/>
      <c r="N1541" s="23"/>
      <c r="O1541" s="23"/>
    </row>
    <row r="1542" spans="1:15">
      <c r="A1542" s="417"/>
      <c r="B1542" s="438" t="s">
        <v>657</v>
      </c>
      <c r="C1542" s="500"/>
      <c r="D1542" s="443" t="s">
        <v>658</v>
      </c>
      <c r="E1542" s="94">
        <f t="shared" si="515"/>
        <v>0</v>
      </c>
      <c r="F1542" s="428">
        <f t="shared" ref="F1542:M1542" si="522">F1543</f>
        <v>0</v>
      </c>
      <c r="G1542" s="428">
        <f t="shared" si="522"/>
        <v>0</v>
      </c>
      <c r="H1542" s="428">
        <f t="shared" si="522"/>
        <v>0</v>
      </c>
      <c r="I1542" s="428">
        <f t="shared" si="522"/>
        <v>0</v>
      </c>
      <c r="J1542" s="428">
        <f t="shared" si="522"/>
        <v>0</v>
      </c>
      <c r="K1542" s="428">
        <f t="shared" si="522"/>
        <v>0</v>
      </c>
      <c r="L1542" s="428">
        <f t="shared" si="522"/>
        <v>0</v>
      </c>
      <c r="M1542" s="428">
        <f t="shared" si="522"/>
        <v>0</v>
      </c>
      <c r="N1542" s="23"/>
      <c r="O1542" s="23"/>
    </row>
    <row r="1543" spans="1:15" ht="12" customHeight="1">
      <c r="A1543" s="417"/>
      <c r="B1543" s="561" t="s">
        <v>659</v>
      </c>
      <c r="C1543" s="458"/>
      <c r="D1543" s="427" t="s">
        <v>565</v>
      </c>
      <c r="E1543" s="94">
        <f t="shared" si="515"/>
        <v>0</v>
      </c>
      <c r="F1543" s="428">
        <f t="shared" ref="F1543:M1543" si="523">F1547+F1548+F1549+F1550+F1551+F1552+F1553</f>
        <v>0</v>
      </c>
      <c r="G1543" s="428">
        <f t="shared" si="523"/>
        <v>0</v>
      </c>
      <c r="H1543" s="428">
        <f t="shared" si="523"/>
        <v>0</v>
      </c>
      <c r="I1543" s="428">
        <f t="shared" si="523"/>
        <v>0</v>
      </c>
      <c r="J1543" s="428">
        <f t="shared" si="523"/>
        <v>0</v>
      </c>
      <c r="K1543" s="428">
        <f t="shared" si="523"/>
        <v>0</v>
      </c>
      <c r="L1543" s="428">
        <f t="shared" si="523"/>
        <v>0</v>
      </c>
      <c r="M1543" s="428">
        <f t="shared" si="523"/>
        <v>0</v>
      </c>
      <c r="N1543" s="23"/>
      <c r="O1543" s="23"/>
    </row>
    <row r="1544" spans="1:15" hidden="1">
      <c r="A1544" s="417"/>
      <c r="B1544" s="502"/>
      <c r="C1544" s="503" t="s">
        <v>660</v>
      </c>
      <c r="D1544" s="562" t="s">
        <v>661</v>
      </c>
      <c r="E1544" s="94">
        <f t="shared" si="515"/>
        <v>0</v>
      </c>
      <c r="F1544" s="428"/>
      <c r="G1544" s="428"/>
      <c r="H1544" s="428"/>
      <c r="I1544" s="428"/>
      <c r="J1544" s="430"/>
      <c r="K1544" s="428"/>
      <c r="L1544" s="428"/>
      <c r="M1544" s="430"/>
      <c r="N1544" s="23"/>
      <c r="O1544" s="23"/>
    </row>
    <row r="1545" spans="1:15" hidden="1">
      <c r="A1545" s="417"/>
      <c r="B1545" s="502"/>
      <c r="C1545" s="503" t="s">
        <v>662</v>
      </c>
      <c r="D1545" s="562" t="s">
        <v>663</v>
      </c>
      <c r="E1545" s="94">
        <f t="shared" si="515"/>
        <v>0</v>
      </c>
      <c r="F1545" s="428"/>
      <c r="G1545" s="428"/>
      <c r="H1545" s="428"/>
      <c r="I1545" s="428"/>
      <c r="J1545" s="430"/>
      <c r="K1545" s="428"/>
      <c r="L1545" s="428"/>
      <c r="M1545" s="430"/>
      <c r="N1545" s="23"/>
      <c r="O1545" s="23"/>
    </row>
    <row r="1546" spans="1:15" hidden="1">
      <c r="A1546" s="417"/>
      <c r="B1546" s="502"/>
      <c r="C1546" s="503" t="s">
        <v>664</v>
      </c>
      <c r="D1546" s="562" t="s">
        <v>665</v>
      </c>
      <c r="E1546" s="94">
        <f t="shared" si="515"/>
        <v>0</v>
      </c>
      <c r="F1546" s="428"/>
      <c r="G1546" s="428"/>
      <c r="H1546" s="428"/>
      <c r="I1546" s="428"/>
      <c r="J1546" s="430"/>
      <c r="K1546" s="428"/>
      <c r="L1546" s="428"/>
      <c r="M1546" s="430"/>
      <c r="N1546" s="23"/>
      <c r="O1546" s="23"/>
    </row>
    <row r="1547" spans="1:15" hidden="1">
      <c r="A1547" s="417"/>
      <c r="B1547" s="501"/>
      <c r="C1547" s="458" t="s">
        <v>666</v>
      </c>
      <c r="D1547" s="427" t="s">
        <v>667</v>
      </c>
      <c r="E1547" s="94">
        <f t="shared" si="515"/>
        <v>0</v>
      </c>
      <c r="F1547" s="428"/>
      <c r="G1547" s="428"/>
      <c r="H1547" s="428"/>
      <c r="I1547" s="428"/>
      <c r="J1547" s="430"/>
      <c r="K1547" s="428"/>
      <c r="L1547" s="428"/>
      <c r="M1547" s="430"/>
      <c r="N1547" s="23"/>
      <c r="O1547" s="23"/>
    </row>
    <row r="1548" spans="1:15" hidden="1">
      <c r="A1548" s="417"/>
      <c r="B1548" s="501"/>
      <c r="C1548" s="458" t="s">
        <v>668</v>
      </c>
      <c r="D1548" s="427" t="s">
        <v>669</v>
      </c>
      <c r="E1548" s="94">
        <f t="shared" si="515"/>
        <v>0</v>
      </c>
      <c r="F1548" s="428"/>
      <c r="G1548" s="428"/>
      <c r="H1548" s="428"/>
      <c r="I1548" s="428"/>
      <c r="J1548" s="430"/>
      <c r="K1548" s="428"/>
      <c r="L1548" s="428"/>
      <c r="M1548" s="430"/>
      <c r="N1548" s="23"/>
      <c r="O1548" s="23"/>
    </row>
    <row r="1549" spans="1:15" hidden="1">
      <c r="A1549" s="417"/>
      <c r="B1549" s="501"/>
      <c r="C1549" s="458" t="s">
        <v>670</v>
      </c>
      <c r="D1549" s="427" t="s">
        <v>671</v>
      </c>
      <c r="E1549" s="94">
        <f t="shared" si="515"/>
        <v>0</v>
      </c>
      <c r="F1549" s="428"/>
      <c r="G1549" s="428"/>
      <c r="H1549" s="428"/>
      <c r="I1549" s="428"/>
      <c r="J1549" s="430"/>
      <c r="K1549" s="428"/>
      <c r="L1549" s="428"/>
      <c r="M1549" s="430"/>
      <c r="N1549" s="23"/>
      <c r="O1549" s="23"/>
    </row>
    <row r="1550" spans="1:15" hidden="1">
      <c r="A1550" s="417"/>
      <c r="B1550" s="501"/>
      <c r="C1550" s="458" t="s">
        <v>672</v>
      </c>
      <c r="D1550" s="427" t="s">
        <v>673</v>
      </c>
      <c r="E1550" s="94">
        <f t="shared" si="515"/>
        <v>0</v>
      </c>
      <c r="F1550" s="428"/>
      <c r="G1550" s="428"/>
      <c r="H1550" s="428"/>
      <c r="I1550" s="428"/>
      <c r="J1550" s="430"/>
      <c r="K1550" s="428"/>
      <c r="L1550" s="428"/>
      <c r="M1550" s="430"/>
      <c r="N1550" s="23"/>
      <c r="O1550" s="23"/>
    </row>
    <row r="1551" spans="1:15" hidden="1">
      <c r="A1551" s="417"/>
      <c r="B1551" s="501"/>
      <c r="C1551" s="458" t="s">
        <v>674</v>
      </c>
      <c r="D1551" s="427" t="s">
        <v>567</v>
      </c>
      <c r="E1551" s="94">
        <f t="shared" si="515"/>
        <v>0</v>
      </c>
      <c r="F1551" s="428"/>
      <c r="G1551" s="428"/>
      <c r="H1551" s="428"/>
      <c r="I1551" s="428"/>
      <c r="J1551" s="430"/>
      <c r="K1551" s="428"/>
      <c r="L1551" s="428"/>
      <c r="M1551" s="430"/>
      <c r="N1551" s="23"/>
      <c r="O1551" s="23"/>
    </row>
    <row r="1552" spans="1:15" hidden="1">
      <c r="A1552" s="417"/>
      <c r="B1552" s="501"/>
      <c r="C1552" s="458" t="s">
        <v>675</v>
      </c>
      <c r="D1552" s="427" t="s">
        <v>676</v>
      </c>
      <c r="E1552" s="94">
        <f t="shared" si="515"/>
        <v>0</v>
      </c>
      <c r="F1552" s="428"/>
      <c r="G1552" s="428"/>
      <c r="H1552" s="428"/>
      <c r="I1552" s="428"/>
      <c r="J1552" s="430"/>
      <c r="K1552" s="428"/>
      <c r="L1552" s="428"/>
      <c r="M1552" s="430"/>
      <c r="N1552" s="23"/>
      <c r="O1552" s="23"/>
    </row>
    <row r="1553" spans="1:15" hidden="1">
      <c r="A1553" s="417"/>
      <c r="B1553" s="501"/>
      <c r="C1553" s="458" t="s">
        <v>677</v>
      </c>
      <c r="D1553" s="427" t="s">
        <v>678</v>
      </c>
      <c r="E1553" s="94">
        <f t="shared" si="515"/>
        <v>0</v>
      </c>
      <c r="F1553" s="428"/>
      <c r="G1553" s="428"/>
      <c r="H1553" s="428"/>
      <c r="I1553" s="428"/>
      <c r="J1553" s="430"/>
      <c r="K1553" s="428"/>
      <c r="L1553" s="428"/>
      <c r="M1553" s="430"/>
      <c r="N1553" s="23"/>
      <c r="O1553" s="23"/>
    </row>
    <row r="1554" spans="1:15" hidden="1">
      <c r="A1554" s="417"/>
      <c r="B1554" s="441"/>
      <c r="C1554" s="506"/>
      <c r="D1554" s="427"/>
      <c r="E1554" s="94">
        <f t="shared" si="515"/>
        <v>0</v>
      </c>
      <c r="F1554" s="428"/>
      <c r="G1554" s="428"/>
      <c r="H1554" s="428"/>
      <c r="I1554" s="428"/>
      <c r="J1554" s="430"/>
      <c r="K1554" s="428"/>
      <c r="L1554" s="428"/>
      <c r="M1554" s="430"/>
      <c r="N1554" s="23"/>
      <c r="O1554" s="23"/>
    </row>
    <row r="1555" spans="1:15" ht="12" customHeight="1">
      <c r="A1555" s="417"/>
      <c r="B1555" s="438" t="s">
        <v>679</v>
      </c>
      <c r="C1555" s="506"/>
      <c r="D1555" s="427" t="s">
        <v>680</v>
      </c>
      <c r="E1555" s="94">
        <f t="shared" si="515"/>
        <v>0</v>
      </c>
      <c r="F1555" s="428">
        <f>F1556+F1557+F1558+F1559+F1560+F1561+F1562+F1563+F1564+F1565+F1566</f>
        <v>0</v>
      </c>
      <c r="G1555" s="428">
        <f t="shared" ref="G1555:M1555" si="524">G1567</f>
        <v>0</v>
      </c>
      <c r="H1555" s="428">
        <f t="shared" si="524"/>
        <v>0</v>
      </c>
      <c r="I1555" s="428">
        <f t="shared" si="524"/>
        <v>0</v>
      </c>
      <c r="J1555" s="428">
        <f t="shared" si="524"/>
        <v>0</v>
      </c>
      <c r="K1555" s="428">
        <f t="shared" si="524"/>
        <v>0</v>
      </c>
      <c r="L1555" s="428">
        <f t="shared" si="524"/>
        <v>0</v>
      </c>
      <c r="M1555" s="428">
        <f t="shared" si="524"/>
        <v>0</v>
      </c>
      <c r="N1555" s="23"/>
      <c r="O1555" s="23"/>
    </row>
    <row r="1556" spans="1:15" hidden="1">
      <c r="A1556" s="417"/>
      <c r="B1556" s="441" t="s">
        <v>681</v>
      </c>
      <c r="C1556" s="506"/>
      <c r="D1556" s="427" t="s">
        <v>682</v>
      </c>
      <c r="E1556" s="94">
        <f t="shared" si="515"/>
        <v>0</v>
      </c>
      <c r="F1556" s="428"/>
      <c r="G1556" s="428"/>
      <c r="H1556" s="428"/>
      <c r="I1556" s="428"/>
      <c r="J1556" s="430"/>
      <c r="K1556" s="428"/>
      <c r="L1556" s="428"/>
      <c r="M1556" s="430"/>
      <c r="N1556" s="23"/>
      <c r="O1556" s="23"/>
    </row>
    <row r="1557" spans="1:15" hidden="1">
      <c r="A1557" s="417"/>
      <c r="B1557" s="441" t="s">
        <v>683</v>
      </c>
      <c r="C1557" s="458"/>
      <c r="D1557" s="427" t="s">
        <v>684</v>
      </c>
      <c r="E1557" s="94">
        <f t="shared" si="515"/>
        <v>0</v>
      </c>
      <c r="F1557" s="428"/>
      <c r="G1557" s="428"/>
      <c r="H1557" s="428"/>
      <c r="I1557" s="428"/>
      <c r="J1557" s="430"/>
      <c r="K1557" s="428"/>
      <c r="L1557" s="428"/>
      <c r="M1557" s="430"/>
      <c r="N1557" s="23"/>
      <c r="O1557" s="23"/>
    </row>
    <row r="1558" spans="1:15" hidden="1">
      <c r="A1558" s="417"/>
      <c r="B1558" s="441" t="s">
        <v>685</v>
      </c>
      <c r="C1558" s="506"/>
      <c r="D1558" s="427" t="s">
        <v>686</v>
      </c>
      <c r="E1558" s="94">
        <f t="shared" si="515"/>
        <v>0</v>
      </c>
      <c r="F1558" s="428"/>
      <c r="G1558" s="428"/>
      <c r="H1558" s="428"/>
      <c r="I1558" s="428"/>
      <c r="J1558" s="430"/>
      <c r="K1558" s="428"/>
      <c r="L1558" s="428"/>
      <c r="M1558" s="430"/>
      <c r="N1558" s="23"/>
      <c r="O1558" s="23"/>
    </row>
    <row r="1559" spans="1:15" hidden="1">
      <c r="A1559" s="417"/>
      <c r="B1559" s="441" t="s">
        <v>687</v>
      </c>
      <c r="C1559" s="507"/>
      <c r="D1559" s="427" t="s">
        <v>688</v>
      </c>
      <c r="E1559" s="94">
        <f t="shared" si="515"/>
        <v>0</v>
      </c>
      <c r="F1559" s="428"/>
      <c r="G1559" s="428"/>
      <c r="H1559" s="428"/>
      <c r="I1559" s="428"/>
      <c r="J1559" s="430"/>
      <c r="K1559" s="428"/>
      <c r="L1559" s="428"/>
      <c r="M1559" s="430"/>
      <c r="N1559" s="23"/>
      <c r="O1559" s="23"/>
    </row>
    <row r="1560" spans="1:15" hidden="1">
      <c r="A1560" s="417"/>
      <c r="B1560" s="563" t="s">
        <v>689</v>
      </c>
      <c r="C1560" s="509"/>
      <c r="D1560" s="427" t="s">
        <v>690</v>
      </c>
      <c r="E1560" s="94">
        <f t="shared" si="515"/>
        <v>0</v>
      </c>
      <c r="F1560" s="428"/>
      <c r="G1560" s="428"/>
      <c r="H1560" s="428"/>
      <c r="I1560" s="428"/>
      <c r="J1560" s="430"/>
      <c r="K1560" s="428"/>
      <c r="L1560" s="428"/>
      <c r="M1560" s="430"/>
      <c r="N1560" s="23"/>
      <c r="O1560" s="23"/>
    </row>
    <row r="1561" spans="1:15" hidden="1">
      <c r="A1561" s="417"/>
      <c r="B1561" s="564" t="s">
        <v>691</v>
      </c>
      <c r="C1561" s="458"/>
      <c r="D1561" s="443" t="s">
        <v>692</v>
      </c>
      <c r="E1561" s="94">
        <f t="shared" si="515"/>
        <v>0</v>
      </c>
      <c r="F1561" s="428"/>
      <c r="G1561" s="428"/>
      <c r="H1561" s="428"/>
      <c r="I1561" s="428"/>
      <c r="J1561" s="430"/>
      <c r="K1561" s="428"/>
      <c r="L1561" s="428"/>
      <c r="M1561" s="430"/>
      <c r="N1561" s="23"/>
      <c r="O1561" s="23"/>
    </row>
    <row r="1562" spans="1:15" hidden="1">
      <c r="A1562" s="417"/>
      <c r="B1562" s="563" t="s">
        <v>693</v>
      </c>
      <c r="C1562" s="506"/>
      <c r="D1562" s="427" t="s">
        <v>694</v>
      </c>
      <c r="E1562" s="94">
        <f t="shared" si="515"/>
        <v>0</v>
      </c>
      <c r="F1562" s="428"/>
      <c r="G1562" s="428"/>
      <c r="H1562" s="428"/>
      <c r="I1562" s="428"/>
      <c r="J1562" s="430"/>
      <c r="K1562" s="428"/>
      <c r="L1562" s="428"/>
      <c r="M1562" s="430"/>
      <c r="N1562" s="23"/>
      <c r="O1562" s="23"/>
    </row>
    <row r="1563" spans="1:15" hidden="1">
      <c r="A1563" s="417"/>
      <c r="B1563" s="563" t="s">
        <v>695</v>
      </c>
      <c r="C1563" s="506"/>
      <c r="D1563" s="427" t="s">
        <v>696</v>
      </c>
      <c r="E1563" s="94">
        <f t="shared" si="515"/>
        <v>0</v>
      </c>
      <c r="F1563" s="428"/>
      <c r="G1563" s="428"/>
      <c r="H1563" s="428"/>
      <c r="I1563" s="428"/>
      <c r="J1563" s="430"/>
      <c r="K1563" s="428"/>
      <c r="L1563" s="428"/>
      <c r="M1563" s="430"/>
      <c r="N1563" s="23"/>
      <c r="O1563" s="23"/>
    </row>
    <row r="1564" spans="1:15" hidden="1">
      <c r="A1564" s="417"/>
      <c r="B1564" s="441" t="s">
        <v>697</v>
      </c>
      <c r="C1564" s="565"/>
      <c r="D1564" s="443" t="s">
        <v>698</v>
      </c>
      <c r="E1564" s="94">
        <f t="shared" si="515"/>
        <v>0</v>
      </c>
      <c r="F1564" s="428"/>
      <c r="G1564" s="428"/>
      <c r="H1564" s="428"/>
      <c r="I1564" s="428"/>
      <c r="J1564" s="430"/>
      <c r="K1564" s="428"/>
      <c r="L1564" s="428"/>
      <c r="M1564" s="430"/>
      <c r="N1564" s="23"/>
      <c r="O1564" s="23"/>
    </row>
    <row r="1565" spans="1:15" hidden="1">
      <c r="A1565" s="417"/>
      <c r="B1565" s="563" t="s">
        <v>699</v>
      </c>
      <c r="C1565" s="506"/>
      <c r="D1565" s="427" t="s">
        <v>700</v>
      </c>
      <c r="E1565" s="94">
        <f t="shared" si="515"/>
        <v>0</v>
      </c>
      <c r="F1565" s="428"/>
      <c r="G1565" s="428"/>
      <c r="H1565" s="428"/>
      <c r="I1565" s="428"/>
      <c r="J1565" s="430"/>
      <c r="K1565" s="428"/>
      <c r="L1565" s="428"/>
      <c r="M1565" s="430"/>
      <c r="N1565" s="23"/>
      <c r="O1565" s="23"/>
    </row>
    <row r="1566" spans="1:15" ht="11.25" hidden="1" customHeight="1">
      <c r="A1566" s="417"/>
      <c r="B1566" s="566" t="s">
        <v>701</v>
      </c>
      <c r="C1566" s="565"/>
      <c r="D1566" s="443" t="s">
        <v>702</v>
      </c>
      <c r="E1566" s="94">
        <f t="shared" si="515"/>
        <v>0</v>
      </c>
      <c r="F1566" s="428"/>
      <c r="G1566" s="428"/>
      <c r="H1566" s="428"/>
      <c r="I1566" s="428"/>
      <c r="J1566" s="430"/>
      <c r="K1566" s="428"/>
      <c r="L1566" s="428"/>
      <c r="M1566" s="430"/>
      <c r="N1566" s="23"/>
      <c r="O1566" s="23"/>
    </row>
    <row r="1567" spans="1:15" ht="11.25" customHeight="1">
      <c r="A1567" s="417"/>
      <c r="B1567" s="441" t="s">
        <v>681</v>
      </c>
      <c r="C1567" s="506"/>
      <c r="D1567" s="427" t="s">
        <v>682</v>
      </c>
      <c r="E1567" s="94">
        <f t="shared" si="515"/>
        <v>0</v>
      </c>
      <c r="F1567" s="428"/>
      <c r="G1567" s="428">
        <v>0</v>
      </c>
      <c r="H1567" s="428"/>
      <c r="I1567" s="428">
        <v>0</v>
      </c>
      <c r="J1567" s="430">
        <v>0</v>
      </c>
      <c r="K1567" s="428"/>
      <c r="L1567" s="428"/>
      <c r="M1567" s="430"/>
      <c r="N1567" s="23"/>
      <c r="O1567" s="23"/>
    </row>
    <row r="1568" spans="1:15" ht="9.75" hidden="1" customHeight="1">
      <c r="A1568" s="417"/>
      <c r="B1568" s="434"/>
      <c r="C1568" s="426"/>
      <c r="D1568" s="427"/>
      <c r="E1568" s="94"/>
      <c r="F1568" s="428"/>
      <c r="G1568" s="428"/>
      <c r="H1568" s="428"/>
      <c r="I1568" s="428"/>
      <c r="J1568" s="430"/>
      <c r="K1568" s="428"/>
      <c r="L1568" s="428"/>
      <c r="M1568" s="430"/>
      <c r="N1568" s="23"/>
      <c r="O1568" s="23"/>
    </row>
    <row r="1569" spans="1:15">
      <c r="A1569" s="417"/>
      <c r="B1569" s="467" t="s">
        <v>714</v>
      </c>
      <c r="C1569" s="466"/>
      <c r="D1569" s="443" t="s">
        <v>715</v>
      </c>
      <c r="E1569" s="94">
        <f t="shared" si="515"/>
        <v>300</v>
      </c>
      <c r="F1569" s="428">
        <f t="shared" ref="F1569:M1569" si="525">F1570+F1580</f>
        <v>0</v>
      </c>
      <c r="G1569" s="428">
        <f t="shared" si="525"/>
        <v>130</v>
      </c>
      <c r="H1569" s="428">
        <f t="shared" si="525"/>
        <v>0</v>
      </c>
      <c r="I1569" s="428">
        <f t="shared" si="525"/>
        <v>170</v>
      </c>
      <c r="J1569" s="428">
        <f t="shared" si="525"/>
        <v>0</v>
      </c>
      <c r="K1569" s="428">
        <f t="shared" si="525"/>
        <v>0</v>
      </c>
      <c r="L1569" s="428">
        <f t="shared" si="525"/>
        <v>0</v>
      </c>
      <c r="M1569" s="428">
        <f t="shared" si="525"/>
        <v>0</v>
      </c>
      <c r="N1569" s="23"/>
      <c r="O1569" s="23"/>
    </row>
    <row r="1570" spans="1:15">
      <c r="A1570" s="417"/>
      <c r="B1570" s="461" t="s">
        <v>716</v>
      </c>
      <c r="C1570" s="426"/>
      <c r="D1570" s="427" t="s">
        <v>717</v>
      </c>
      <c r="E1570" s="94">
        <f t="shared" si="515"/>
        <v>300</v>
      </c>
      <c r="F1570" s="452">
        <f t="shared" ref="F1570:M1570" si="526">F1571+F1576+F1578</f>
        <v>0</v>
      </c>
      <c r="G1570" s="452">
        <f t="shared" si="526"/>
        <v>130</v>
      </c>
      <c r="H1570" s="452">
        <f t="shared" si="526"/>
        <v>0</v>
      </c>
      <c r="I1570" s="452">
        <f t="shared" si="526"/>
        <v>170</v>
      </c>
      <c r="J1570" s="452">
        <f t="shared" si="526"/>
        <v>0</v>
      </c>
      <c r="K1570" s="452">
        <f t="shared" si="526"/>
        <v>0</v>
      </c>
      <c r="L1570" s="452">
        <f t="shared" si="526"/>
        <v>0</v>
      </c>
      <c r="M1570" s="452">
        <f t="shared" si="526"/>
        <v>0</v>
      </c>
      <c r="N1570" s="23"/>
      <c r="O1570" s="23"/>
    </row>
    <row r="1571" spans="1:15">
      <c r="A1571" s="417"/>
      <c r="B1571" s="425" t="s">
        <v>718</v>
      </c>
      <c r="C1571" s="426"/>
      <c r="D1571" s="427" t="s">
        <v>719</v>
      </c>
      <c r="E1571" s="94">
        <f t="shared" si="515"/>
        <v>300</v>
      </c>
      <c r="F1571" s="452">
        <f t="shared" ref="F1571:M1571" si="527">F1572+F1573+F1574+F1575</f>
        <v>0</v>
      </c>
      <c r="G1571" s="452">
        <f t="shared" si="527"/>
        <v>130</v>
      </c>
      <c r="H1571" s="452">
        <f t="shared" si="527"/>
        <v>0</v>
      </c>
      <c r="I1571" s="452">
        <f t="shared" si="527"/>
        <v>170</v>
      </c>
      <c r="J1571" s="452">
        <f t="shared" si="527"/>
        <v>0</v>
      </c>
      <c r="K1571" s="452">
        <f t="shared" si="527"/>
        <v>0</v>
      </c>
      <c r="L1571" s="452">
        <f t="shared" si="527"/>
        <v>0</v>
      </c>
      <c r="M1571" s="452">
        <f t="shared" si="527"/>
        <v>0</v>
      </c>
      <c r="N1571" s="23"/>
      <c r="O1571" s="23"/>
    </row>
    <row r="1572" spans="1:15">
      <c r="A1572" s="792"/>
      <c r="B1572" s="429"/>
      <c r="C1572" s="426" t="s">
        <v>720</v>
      </c>
      <c r="D1572" s="427" t="s">
        <v>721</v>
      </c>
      <c r="E1572" s="94">
        <f t="shared" si="515"/>
        <v>0</v>
      </c>
      <c r="F1572" s="452"/>
      <c r="G1572" s="452">
        <f>20+250+16+259-20-16-9-500</f>
        <v>0</v>
      </c>
      <c r="H1572" s="452">
        <v>0</v>
      </c>
      <c r="I1572" s="452"/>
      <c r="J1572" s="430"/>
      <c r="K1572" s="452"/>
      <c r="L1572" s="452"/>
      <c r="M1572" s="430"/>
      <c r="N1572" s="23"/>
      <c r="O1572" s="23"/>
    </row>
    <row r="1573" spans="1:15">
      <c r="A1573" s="792"/>
      <c r="B1573" s="429"/>
      <c r="C1573" s="426" t="s">
        <v>722</v>
      </c>
      <c r="D1573" s="427" t="s">
        <v>723</v>
      </c>
      <c r="E1573" s="94">
        <f t="shared" si="515"/>
        <v>0</v>
      </c>
      <c r="F1573" s="452"/>
      <c r="G1573" s="452"/>
      <c r="H1573" s="452"/>
      <c r="I1573" s="452">
        <v>0</v>
      </c>
      <c r="J1573" s="430"/>
      <c r="K1573" s="452">
        <v>0</v>
      </c>
      <c r="L1573" s="452">
        <v>0</v>
      </c>
      <c r="M1573" s="430">
        <v>0</v>
      </c>
      <c r="N1573" s="23"/>
      <c r="O1573" s="23"/>
    </row>
    <row r="1574" spans="1:15">
      <c r="A1574" s="792"/>
      <c r="B1574" s="429"/>
      <c r="C1574" s="432" t="s">
        <v>724</v>
      </c>
      <c r="D1574" s="427" t="s">
        <v>725</v>
      </c>
      <c r="E1574" s="94">
        <f t="shared" si="515"/>
        <v>0</v>
      </c>
      <c r="F1574" s="452"/>
      <c r="G1574" s="452">
        <v>0</v>
      </c>
      <c r="H1574" s="452"/>
      <c r="I1574" s="452"/>
      <c r="J1574" s="430">
        <v>0</v>
      </c>
      <c r="K1574" s="452">
        <v>0</v>
      </c>
      <c r="L1574" s="452">
        <v>0</v>
      </c>
      <c r="M1574" s="430">
        <v>0</v>
      </c>
      <c r="N1574" s="23"/>
      <c r="O1574" s="23"/>
    </row>
    <row r="1575" spans="1:15">
      <c r="A1575" s="792"/>
      <c r="B1575" s="429"/>
      <c r="C1575" s="432" t="s">
        <v>726</v>
      </c>
      <c r="D1575" s="427" t="s">
        <v>727</v>
      </c>
      <c r="E1575" s="94">
        <f t="shared" si="515"/>
        <v>300</v>
      </c>
      <c r="F1575" s="452"/>
      <c r="G1575" s="452">
        <v>130</v>
      </c>
      <c r="H1575" s="452"/>
      <c r="I1575" s="452">
        <f>157+13</f>
        <v>170</v>
      </c>
      <c r="J1575" s="430"/>
      <c r="K1575" s="452">
        <v>0</v>
      </c>
      <c r="L1575" s="452">
        <v>0</v>
      </c>
      <c r="M1575" s="430">
        <v>0</v>
      </c>
      <c r="N1575" s="23"/>
      <c r="O1575" s="23"/>
    </row>
    <row r="1576" spans="1:15">
      <c r="A1576" s="417"/>
      <c r="B1576" s="434" t="s">
        <v>728</v>
      </c>
      <c r="C1576" s="466"/>
      <c r="D1576" s="443" t="s">
        <v>729</v>
      </c>
      <c r="E1576" s="94">
        <f t="shared" si="515"/>
        <v>0</v>
      </c>
      <c r="F1576" s="428">
        <f t="shared" ref="F1576:M1576" si="528">F1577</f>
        <v>0</v>
      </c>
      <c r="G1576" s="428">
        <f t="shared" si="528"/>
        <v>0</v>
      </c>
      <c r="H1576" s="428">
        <f t="shared" si="528"/>
        <v>0</v>
      </c>
      <c r="I1576" s="428">
        <f t="shared" si="528"/>
        <v>0</v>
      </c>
      <c r="J1576" s="428">
        <f t="shared" si="528"/>
        <v>0</v>
      </c>
      <c r="K1576" s="428">
        <f t="shared" si="528"/>
        <v>0</v>
      </c>
      <c r="L1576" s="428">
        <f t="shared" si="528"/>
        <v>0</v>
      </c>
      <c r="M1576" s="428">
        <f t="shared" si="528"/>
        <v>0</v>
      </c>
      <c r="N1576" s="23"/>
      <c r="O1576" s="23"/>
    </row>
    <row r="1577" spans="1:15">
      <c r="A1577" s="417"/>
      <c r="B1577" s="429"/>
      <c r="C1577" s="432" t="s">
        <v>730</v>
      </c>
      <c r="D1577" s="427" t="s">
        <v>731</v>
      </c>
      <c r="E1577" s="94">
        <f t="shared" si="515"/>
        <v>0</v>
      </c>
      <c r="F1577" s="428"/>
      <c r="G1577" s="428"/>
      <c r="H1577" s="428"/>
      <c r="I1577" s="428"/>
      <c r="J1577" s="430"/>
      <c r="K1577" s="428"/>
      <c r="L1577" s="428"/>
      <c r="M1577" s="430"/>
      <c r="N1577" s="23"/>
      <c r="O1577" s="23"/>
    </row>
    <row r="1578" spans="1:15" ht="12" customHeight="1">
      <c r="A1578" s="417"/>
      <c r="B1578" s="434" t="s">
        <v>732</v>
      </c>
      <c r="C1578" s="466"/>
      <c r="D1578" s="443" t="s">
        <v>733</v>
      </c>
      <c r="E1578" s="94">
        <f t="shared" si="515"/>
        <v>0</v>
      </c>
      <c r="F1578" s="428"/>
      <c r="G1578" s="428">
        <v>0</v>
      </c>
      <c r="H1578" s="428"/>
      <c r="I1578" s="428"/>
      <c r="J1578" s="430"/>
      <c r="K1578" s="428"/>
      <c r="L1578" s="428"/>
      <c r="M1578" s="430">
        <v>0</v>
      </c>
      <c r="N1578" s="23"/>
      <c r="O1578" s="23"/>
    </row>
    <row r="1579" spans="1:15" hidden="1">
      <c r="A1579" s="417"/>
      <c r="B1579" s="434"/>
      <c r="C1579" s="466"/>
      <c r="D1579" s="443"/>
      <c r="E1579" s="94">
        <f t="shared" si="515"/>
        <v>0</v>
      </c>
      <c r="F1579" s="428"/>
      <c r="G1579" s="428"/>
      <c r="H1579" s="428"/>
      <c r="I1579" s="428"/>
      <c r="J1579" s="430"/>
      <c r="K1579" s="428"/>
      <c r="L1579" s="428"/>
      <c r="M1579" s="430"/>
      <c r="N1579" s="23"/>
      <c r="O1579" s="23"/>
    </row>
    <row r="1580" spans="1:15">
      <c r="A1580" s="417"/>
      <c r="B1580" s="429" t="s">
        <v>734</v>
      </c>
      <c r="C1580" s="466"/>
      <c r="D1580" s="443" t="s">
        <v>735</v>
      </c>
      <c r="E1580" s="94">
        <f t="shared" si="515"/>
        <v>0</v>
      </c>
      <c r="F1580" s="428">
        <f t="shared" ref="F1580:M1581" si="529">F1581</f>
        <v>0</v>
      </c>
      <c r="G1580" s="428">
        <f t="shared" si="529"/>
        <v>0</v>
      </c>
      <c r="H1580" s="428">
        <f t="shared" si="529"/>
        <v>0</v>
      </c>
      <c r="I1580" s="428">
        <f t="shared" si="529"/>
        <v>0</v>
      </c>
      <c r="J1580" s="428">
        <f t="shared" si="529"/>
        <v>0</v>
      </c>
      <c r="K1580" s="428">
        <f t="shared" si="529"/>
        <v>0</v>
      </c>
      <c r="L1580" s="428">
        <f t="shared" si="529"/>
        <v>0</v>
      </c>
      <c r="M1580" s="428">
        <f t="shared" si="529"/>
        <v>0</v>
      </c>
      <c r="N1580" s="23"/>
      <c r="O1580" s="23"/>
    </row>
    <row r="1581" spans="1:15">
      <c r="A1581" s="417"/>
      <c r="B1581" s="518" t="s">
        <v>736</v>
      </c>
      <c r="C1581" s="519"/>
      <c r="D1581" s="443" t="s">
        <v>737</v>
      </c>
      <c r="E1581" s="94">
        <f t="shared" si="515"/>
        <v>0</v>
      </c>
      <c r="F1581" s="428">
        <f t="shared" si="529"/>
        <v>0</v>
      </c>
      <c r="G1581" s="428">
        <f t="shared" si="529"/>
        <v>0</v>
      </c>
      <c r="H1581" s="428">
        <f t="shared" si="529"/>
        <v>0</v>
      </c>
      <c r="I1581" s="428">
        <f t="shared" si="529"/>
        <v>0</v>
      </c>
      <c r="J1581" s="428">
        <f t="shared" si="529"/>
        <v>0</v>
      </c>
      <c r="K1581" s="428">
        <f t="shared" si="529"/>
        <v>0</v>
      </c>
      <c r="L1581" s="428">
        <f t="shared" si="529"/>
        <v>0</v>
      </c>
      <c r="M1581" s="428">
        <f t="shared" si="529"/>
        <v>0</v>
      </c>
      <c r="N1581" s="23"/>
      <c r="O1581" s="23"/>
    </row>
    <row r="1582" spans="1:15" ht="12" customHeight="1">
      <c r="A1582" s="417"/>
      <c r="B1582" s="434"/>
      <c r="C1582" s="432" t="s">
        <v>738</v>
      </c>
      <c r="D1582" s="443" t="s">
        <v>739</v>
      </c>
      <c r="E1582" s="94">
        <f t="shared" si="515"/>
        <v>0</v>
      </c>
      <c r="F1582" s="428"/>
      <c r="G1582" s="428"/>
      <c r="H1582" s="428"/>
      <c r="I1582" s="428"/>
      <c r="J1582" s="430"/>
      <c r="K1582" s="428"/>
      <c r="L1582" s="428"/>
      <c r="M1582" s="430"/>
      <c r="N1582" s="23"/>
      <c r="O1582" s="23"/>
    </row>
    <row r="1583" spans="1:15" hidden="1">
      <c r="A1583" s="417"/>
      <c r="B1583" s="434"/>
      <c r="C1583" s="466"/>
      <c r="D1583" s="443"/>
      <c r="E1583" s="94">
        <f t="shared" si="515"/>
        <v>0</v>
      </c>
      <c r="F1583" s="428"/>
      <c r="G1583" s="428"/>
      <c r="H1583" s="428"/>
      <c r="I1583" s="428"/>
      <c r="J1583" s="430"/>
      <c r="K1583" s="428"/>
      <c r="L1583" s="428"/>
      <c r="M1583" s="430"/>
      <c r="N1583" s="23"/>
      <c r="O1583" s="23"/>
    </row>
    <row r="1584" spans="1:15">
      <c r="A1584" s="417"/>
      <c r="B1584" s="429" t="s">
        <v>626</v>
      </c>
      <c r="C1584" s="466"/>
      <c r="D1584" s="443" t="s">
        <v>627</v>
      </c>
      <c r="E1584" s="94">
        <f t="shared" si="515"/>
        <v>0</v>
      </c>
      <c r="F1584" s="428">
        <f t="shared" ref="F1584:M1584" si="530">F1585</f>
        <v>0</v>
      </c>
      <c r="G1584" s="428">
        <f t="shared" si="530"/>
        <v>0</v>
      </c>
      <c r="H1584" s="428">
        <f t="shared" si="530"/>
        <v>0</v>
      </c>
      <c r="I1584" s="428">
        <f t="shared" si="530"/>
        <v>0</v>
      </c>
      <c r="J1584" s="428">
        <f t="shared" si="530"/>
        <v>0</v>
      </c>
      <c r="K1584" s="428">
        <f t="shared" si="530"/>
        <v>0</v>
      </c>
      <c r="L1584" s="428">
        <f t="shared" si="530"/>
        <v>0</v>
      </c>
      <c r="M1584" s="428">
        <f t="shared" si="530"/>
        <v>0</v>
      </c>
      <c r="N1584" s="23"/>
      <c r="O1584" s="23"/>
    </row>
    <row r="1585" spans="1:15">
      <c r="A1585" s="417"/>
      <c r="B1585" s="429" t="s">
        <v>628</v>
      </c>
      <c r="C1585" s="466"/>
      <c r="D1585" s="443" t="s">
        <v>629</v>
      </c>
      <c r="E1585" s="94">
        <f t="shared" si="515"/>
        <v>0</v>
      </c>
      <c r="F1585" s="428"/>
      <c r="G1585" s="428"/>
      <c r="H1585" s="428"/>
      <c r="I1585" s="428"/>
      <c r="J1585" s="430"/>
      <c r="K1585" s="428"/>
      <c r="L1585" s="428"/>
      <c r="M1585" s="430"/>
      <c r="N1585" s="23"/>
      <c r="O1585" s="23"/>
    </row>
    <row r="1586" spans="1:15">
      <c r="A1586" s="520" t="s">
        <v>755</v>
      </c>
      <c r="B1586" s="521"/>
      <c r="C1586" s="521"/>
      <c r="D1586" s="522"/>
      <c r="E1586" s="217">
        <f t="shared" si="515"/>
        <v>22195</v>
      </c>
      <c r="F1586" s="218"/>
      <c r="G1586" s="218">
        <f>G1596+G1597+G1600</f>
        <v>6047</v>
      </c>
      <c r="H1586" s="218">
        <f t="shared" ref="H1586:M1586" si="531">H1596+H1597+H1600</f>
        <v>7238</v>
      </c>
      <c r="I1586" s="218">
        <f t="shared" si="531"/>
        <v>5392</v>
      </c>
      <c r="J1586" s="218">
        <f t="shared" si="531"/>
        <v>3518</v>
      </c>
      <c r="K1586" s="218">
        <f t="shared" si="531"/>
        <v>21939</v>
      </c>
      <c r="L1586" s="218">
        <f t="shared" si="531"/>
        <v>22089</v>
      </c>
      <c r="M1586" s="218">
        <f t="shared" si="531"/>
        <v>22232</v>
      </c>
      <c r="N1586" s="23"/>
      <c r="O1586" s="23"/>
    </row>
    <row r="1587" spans="1:15">
      <c r="A1587" s="523"/>
      <c r="B1587" s="793" t="s">
        <v>811</v>
      </c>
      <c r="C1587" s="794"/>
      <c r="D1587" s="522" t="s">
        <v>812</v>
      </c>
      <c r="E1587" s="94">
        <f t="shared" si="515"/>
        <v>0</v>
      </c>
      <c r="F1587" s="452">
        <f t="shared" ref="F1587:M1587" si="532">F1588+F1589</f>
        <v>0</v>
      </c>
      <c r="G1587" s="452">
        <f t="shared" si="532"/>
        <v>0</v>
      </c>
      <c r="H1587" s="452">
        <f t="shared" si="532"/>
        <v>0</v>
      </c>
      <c r="I1587" s="452">
        <f t="shared" si="532"/>
        <v>0</v>
      </c>
      <c r="J1587" s="452">
        <f t="shared" si="532"/>
        <v>0</v>
      </c>
      <c r="K1587" s="452">
        <f t="shared" si="532"/>
        <v>0</v>
      </c>
      <c r="L1587" s="452">
        <f t="shared" si="532"/>
        <v>0</v>
      </c>
      <c r="M1587" s="452">
        <f t="shared" si="532"/>
        <v>0</v>
      </c>
      <c r="N1587" s="23"/>
      <c r="O1587" s="23"/>
    </row>
    <row r="1588" spans="1:15">
      <c r="A1588" s="523"/>
      <c r="B1588" s="793"/>
      <c r="C1588" s="793" t="s">
        <v>813</v>
      </c>
      <c r="D1588" s="528" t="s">
        <v>814</v>
      </c>
      <c r="E1588" s="94">
        <f t="shared" si="515"/>
        <v>0</v>
      </c>
      <c r="F1588" s="452"/>
      <c r="G1588" s="452"/>
      <c r="H1588" s="452"/>
      <c r="I1588" s="452"/>
      <c r="J1588" s="770"/>
      <c r="K1588" s="452"/>
      <c r="L1588" s="452"/>
      <c r="M1588" s="770"/>
      <c r="N1588" s="23"/>
      <c r="O1588" s="23"/>
    </row>
    <row r="1589" spans="1:15">
      <c r="A1589" s="523"/>
      <c r="B1589" s="793"/>
      <c r="C1589" s="793" t="s">
        <v>815</v>
      </c>
      <c r="D1589" s="528" t="s">
        <v>816</v>
      </c>
      <c r="E1589" s="94">
        <f t="shared" si="515"/>
        <v>0</v>
      </c>
      <c r="F1589" s="452"/>
      <c r="G1589" s="452"/>
      <c r="H1589" s="452"/>
      <c r="I1589" s="452"/>
      <c r="J1589" s="770"/>
      <c r="K1589" s="452"/>
      <c r="L1589" s="452"/>
      <c r="M1589" s="770"/>
      <c r="N1589" s="23"/>
      <c r="O1589" s="23"/>
    </row>
    <row r="1590" spans="1:15">
      <c r="A1590" s="523"/>
      <c r="B1590" s="793" t="s">
        <v>817</v>
      </c>
      <c r="C1590" s="795"/>
      <c r="D1590" s="522" t="s">
        <v>818</v>
      </c>
      <c r="E1590" s="94">
        <f t="shared" ref="E1590:E1655" si="533">G1590+H1590+I1590+J1590</f>
        <v>0</v>
      </c>
      <c r="F1590" s="452">
        <f t="shared" ref="F1590:M1590" si="534">F1591+F1592+F1593</f>
        <v>0</v>
      </c>
      <c r="G1590" s="452">
        <f t="shared" si="534"/>
        <v>0</v>
      </c>
      <c r="H1590" s="452">
        <f t="shared" si="534"/>
        <v>0</v>
      </c>
      <c r="I1590" s="452">
        <f t="shared" si="534"/>
        <v>0</v>
      </c>
      <c r="J1590" s="452">
        <f t="shared" si="534"/>
        <v>0</v>
      </c>
      <c r="K1590" s="452">
        <f t="shared" si="534"/>
        <v>0</v>
      </c>
      <c r="L1590" s="452">
        <f t="shared" si="534"/>
        <v>0</v>
      </c>
      <c r="M1590" s="452">
        <f t="shared" si="534"/>
        <v>0</v>
      </c>
      <c r="N1590" s="23"/>
      <c r="O1590" s="23"/>
    </row>
    <row r="1591" spans="1:15">
      <c r="A1591" s="523"/>
      <c r="B1591" s="793"/>
      <c r="C1591" s="527" t="s">
        <v>819</v>
      </c>
      <c r="D1591" s="528" t="s">
        <v>820</v>
      </c>
      <c r="E1591" s="94">
        <f t="shared" si="533"/>
        <v>0</v>
      </c>
      <c r="F1591" s="452"/>
      <c r="G1591" s="452"/>
      <c r="H1591" s="452"/>
      <c r="I1591" s="452"/>
      <c r="J1591" s="770"/>
      <c r="K1591" s="452"/>
      <c r="L1591" s="452"/>
      <c r="M1591" s="770"/>
      <c r="N1591" s="23"/>
      <c r="O1591" s="23"/>
    </row>
    <row r="1592" spans="1:15">
      <c r="A1592" s="523"/>
      <c r="B1592" s="793"/>
      <c r="C1592" s="527" t="s">
        <v>821</v>
      </c>
      <c r="D1592" s="528" t="s">
        <v>822</v>
      </c>
      <c r="E1592" s="94">
        <f t="shared" si="533"/>
        <v>0</v>
      </c>
      <c r="F1592" s="452"/>
      <c r="G1592" s="452"/>
      <c r="H1592" s="452"/>
      <c r="I1592" s="452"/>
      <c r="J1592" s="770"/>
      <c r="K1592" s="452"/>
      <c r="L1592" s="452"/>
      <c r="M1592" s="770"/>
      <c r="N1592" s="23"/>
      <c r="O1592" s="23"/>
    </row>
    <row r="1593" spans="1:15">
      <c r="A1593" s="523"/>
      <c r="B1593" s="793"/>
      <c r="C1593" s="571" t="s">
        <v>823</v>
      </c>
      <c r="D1593" s="528" t="s">
        <v>824</v>
      </c>
      <c r="E1593" s="94">
        <f t="shared" si="533"/>
        <v>0</v>
      </c>
      <c r="F1593" s="452"/>
      <c r="G1593" s="452"/>
      <c r="H1593" s="452"/>
      <c r="I1593" s="452"/>
      <c r="J1593" s="770"/>
      <c r="K1593" s="452"/>
      <c r="L1593" s="452"/>
      <c r="M1593" s="770"/>
      <c r="N1593" s="23"/>
      <c r="O1593" s="23"/>
    </row>
    <row r="1594" spans="1:15">
      <c r="A1594" s="523"/>
      <c r="B1594" s="527" t="s">
        <v>825</v>
      </c>
      <c r="C1594" s="527"/>
      <c r="D1594" s="522" t="s">
        <v>826</v>
      </c>
      <c r="E1594" s="94">
        <f t="shared" si="533"/>
        <v>0</v>
      </c>
      <c r="F1594" s="452"/>
      <c r="G1594" s="452"/>
      <c r="H1594" s="452"/>
      <c r="I1594" s="452"/>
      <c r="J1594" s="770"/>
      <c r="K1594" s="452"/>
      <c r="L1594" s="452"/>
      <c r="M1594" s="770"/>
      <c r="N1594" s="23"/>
      <c r="O1594" s="23"/>
    </row>
    <row r="1595" spans="1:15">
      <c r="A1595" s="523"/>
      <c r="B1595" s="527" t="s">
        <v>827</v>
      </c>
      <c r="C1595" s="796"/>
      <c r="D1595" s="522" t="s">
        <v>828</v>
      </c>
      <c r="E1595" s="94">
        <f t="shared" si="533"/>
        <v>7649</v>
      </c>
      <c r="F1595" s="452">
        <f t="shared" ref="F1595:M1595" si="535">F1596</f>
        <v>0</v>
      </c>
      <c r="G1595" s="218">
        <f t="shared" si="535"/>
        <v>2047</v>
      </c>
      <c r="H1595" s="218">
        <f t="shared" si="535"/>
        <v>1938</v>
      </c>
      <c r="I1595" s="218">
        <f t="shared" si="535"/>
        <v>1792</v>
      </c>
      <c r="J1595" s="218">
        <f t="shared" si="535"/>
        <v>1872</v>
      </c>
      <c r="K1595" s="218">
        <f t="shared" si="535"/>
        <v>7393</v>
      </c>
      <c r="L1595" s="218">
        <f t="shared" si="535"/>
        <v>7543</v>
      </c>
      <c r="M1595" s="218">
        <f t="shared" si="535"/>
        <v>7686</v>
      </c>
      <c r="N1595" s="23"/>
      <c r="O1595" s="23"/>
    </row>
    <row r="1596" spans="1:15">
      <c r="A1596" s="523"/>
      <c r="B1596" s="527"/>
      <c r="C1596" s="527" t="s">
        <v>829</v>
      </c>
      <c r="D1596" s="528" t="s">
        <v>830</v>
      </c>
      <c r="E1596" s="94">
        <f t="shared" si="533"/>
        <v>7649</v>
      </c>
      <c r="F1596" s="452"/>
      <c r="G1596" s="797">
        <f t="shared" ref="G1596:M1596" si="536">G1470+G1471+G1504+G1510+G1529</f>
        <v>2047</v>
      </c>
      <c r="H1596" s="797">
        <f t="shared" si="536"/>
        <v>1938</v>
      </c>
      <c r="I1596" s="797">
        <f t="shared" si="536"/>
        <v>1792</v>
      </c>
      <c r="J1596" s="797">
        <f t="shared" si="536"/>
        <v>1872</v>
      </c>
      <c r="K1596" s="797">
        <f t="shared" si="536"/>
        <v>7393</v>
      </c>
      <c r="L1596" s="797">
        <f t="shared" si="536"/>
        <v>7543</v>
      </c>
      <c r="M1596" s="797">
        <f t="shared" si="536"/>
        <v>7686</v>
      </c>
      <c r="N1596" s="23"/>
      <c r="O1596" s="23"/>
    </row>
    <row r="1597" spans="1:15">
      <c r="A1597" s="523"/>
      <c r="B1597" s="527" t="s">
        <v>831</v>
      </c>
      <c r="C1597" s="527"/>
      <c r="D1597" s="522" t="s">
        <v>832</v>
      </c>
      <c r="E1597" s="94">
        <f t="shared" si="533"/>
        <v>0</v>
      </c>
      <c r="F1597" s="452">
        <f t="shared" ref="F1597:M1597" si="537">F1598+F1599</f>
        <v>0</v>
      </c>
      <c r="G1597" s="218">
        <f t="shared" si="537"/>
        <v>0</v>
      </c>
      <c r="H1597" s="218">
        <f t="shared" si="537"/>
        <v>0</v>
      </c>
      <c r="I1597" s="218">
        <f t="shared" si="537"/>
        <v>0</v>
      </c>
      <c r="J1597" s="218">
        <f t="shared" si="537"/>
        <v>0</v>
      </c>
      <c r="K1597" s="218">
        <f t="shared" si="537"/>
        <v>0</v>
      </c>
      <c r="L1597" s="218">
        <f t="shared" si="537"/>
        <v>0</v>
      </c>
      <c r="M1597" s="218">
        <f t="shared" si="537"/>
        <v>0</v>
      </c>
      <c r="N1597" s="23"/>
      <c r="O1597" s="23"/>
    </row>
    <row r="1598" spans="1:15">
      <c r="A1598" s="523"/>
      <c r="B1598" s="527"/>
      <c r="C1598" s="793" t="s">
        <v>833</v>
      </c>
      <c r="D1598" s="528" t="s">
        <v>834</v>
      </c>
      <c r="E1598" s="94">
        <f t="shared" si="533"/>
        <v>0</v>
      </c>
      <c r="F1598" s="452"/>
      <c r="G1598" s="452"/>
      <c r="H1598" s="452"/>
      <c r="I1598" s="452"/>
      <c r="J1598" s="770"/>
      <c r="K1598" s="452"/>
      <c r="L1598" s="452"/>
      <c r="M1598" s="770"/>
      <c r="N1598" s="23"/>
      <c r="O1598" s="23"/>
    </row>
    <row r="1599" spans="1:15">
      <c r="A1599" s="523"/>
      <c r="B1599" s="527"/>
      <c r="C1599" s="527" t="s">
        <v>835</v>
      </c>
      <c r="D1599" s="528" t="s">
        <v>836</v>
      </c>
      <c r="E1599" s="94">
        <f t="shared" si="533"/>
        <v>0</v>
      </c>
      <c r="F1599" s="452"/>
      <c r="G1599" s="452">
        <v>0</v>
      </c>
      <c r="H1599" s="452">
        <v>0</v>
      </c>
      <c r="I1599" s="452">
        <v>0</v>
      </c>
      <c r="J1599" s="770">
        <v>0</v>
      </c>
      <c r="K1599" s="452">
        <v>0</v>
      </c>
      <c r="L1599" s="452">
        <v>0</v>
      </c>
      <c r="M1599" s="770">
        <v>0</v>
      </c>
      <c r="N1599" s="23"/>
      <c r="O1599" s="23"/>
    </row>
    <row r="1600" spans="1:15" ht="12" customHeight="1">
      <c r="A1600" s="523"/>
      <c r="B1600" s="571" t="s">
        <v>837</v>
      </c>
      <c r="C1600" s="571"/>
      <c r="D1600" s="522" t="s">
        <v>838</v>
      </c>
      <c r="E1600" s="94">
        <f t="shared" si="533"/>
        <v>14546</v>
      </c>
      <c r="F1600" s="452"/>
      <c r="G1600" s="452">
        <f>G1505</f>
        <v>4000</v>
      </c>
      <c r="H1600" s="452">
        <f t="shared" ref="H1600:M1600" si="538">H1505</f>
        <v>5300</v>
      </c>
      <c r="I1600" s="452">
        <f t="shared" si="538"/>
        <v>3600</v>
      </c>
      <c r="J1600" s="452">
        <f>J1505+J1528</f>
        <v>1646</v>
      </c>
      <c r="K1600" s="452">
        <f t="shared" si="538"/>
        <v>14546</v>
      </c>
      <c r="L1600" s="452">
        <f t="shared" si="538"/>
        <v>14546</v>
      </c>
      <c r="M1600" s="452">
        <f t="shared" si="538"/>
        <v>14546</v>
      </c>
      <c r="N1600" s="23"/>
      <c r="O1600" s="23"/>
    </row>
    <row r="1601" spans="1:15" ht="1.5" hidden="1" customHeight="1">
      <c r="A1601" s="798"/>
      <c r="B1601" s="799"/>
      <c r="C1601" s="799"/>
      <c r="D1601" s="522"/>
      <c r="E1601" s="154">
        <f t="shared" si="533"/>
        <v>0</v>
      </c>
      <c r="F1601" s="63"/>
      <c r="G1601" s="63"/>
      <c r="H1601" s="63"/>
      <c r="I1601" s="63"/>
      <c r="J1601" s="151"/>
      <c r="K1601" s="63"/>
      <c r="L1601" s="63"/>
      <c r="M1601" s="151"/>
      <c r="N1601" s="23"/>
      <c r="O1601" s="23"/>
    </row>
    <row r="1602" spans="1:15">
      <c r="A1602" s="772" t="s">
        <v>839</v>
      </c>
      <c r="B1602" s="800"/>
      <c r="C1602" s="801"/>
      <c r="D1602" s="577" t="s">
        <v>840</v>
      </c>
      <c r="E1602" s="406">
        <f t="shared" si="533"/>
        <v>35045</v>
      </c>
      <c r="F1602" s="579">
        <f t="shared" ref="F1602:M1602" si="539">F1722+F1725+F1726</f>
        <v>0</v>
      </c>
      <c r="G1602" s="579">
        <f t="shared" si="539"/>
        <v>12686</v>
      </c>
      <c r="H1602" s="579">
        <f t="shared" si="539"/>
        <v>3474</v>
      </c>
      <c r="I1602" s="579">
        <f t="shared" si="539"/>
        <v>7404</v>
      </c>
      <c r="J1602" s="579">
        <f t="shared" si="539"/>
        <v>11481</v>
      </c>
      <c r="K1602" s="579">
        <f t="shared" si="539"/>
        <v>8017</v>
      </c>
      <c r="L1602" s="579">
        <f t="shared" si="539"/>
        <v>8017</v>
      </c>
      <c r="M1602" s="579">
        <f t="shared" si="539"/>
        <v>13217</v>
      </c>
      <c r="N1602" s="23"/>
      <c r="O1602" s="23"/>
    </row>
    <row r="1603" spans="1:15">
      <c r="A1603" s="1288" t="s">
        <v>505</v>
      </c>
      <c r="B1603" s="1393"/>
      <c r="C1603" s="1394"/>
      <c r="D1603" s="270"/>
      <c r="E1603" s="406">
        <f t="shared" si="533"/>
        <v>35045</v>
      </c>
      <c r="F1603" s="272"/>
      <c r="G1603" s="272">
        <f>G1605+G1665</f>
        <v>12686</v>
      </c>
      <c r="H1603" s="272">
        <f t="shared" ref="H1603:M1603" si="540">H1605+H1665</f>
        <v>3474</v>
      </c>
      <c r="I1603" s="272">
        <f t="shared" si="540"/>
        <v>7404</v>
      </c>
      <c r="J1603" s="272">
        <f t="shared" si="540"/>
        <v>11481</v>
      </c>
      <c r="K1603" s="272">
        <f t="shared" si="540"/>
        <v>8017</v>
      </c>
      <c r="L1603" s="272">
        <f t="shared" si="540"/>
        <v>8017</v>
      </c>
      <c r="M1603" s="272">
        <f t="shared" si="540"/>
        <v>13217</v>
      </c>
      <c r="N1603" s="23"/>
      <c r="O1603" s="23"/>
    </row>
    <row r="1604" spans="1:15">
      <c r="A1604" s="772"/>
      <c r="B1604" s="418" t="s">
        <v>506</v>
      </c>
      <c r="C1604" s="802"/>
      <c r="D1604" s="580"/>
      <c r="E1604" s="406">
        <f t="shared" si="533"/>
        <v>35045</v>
      </c>
      <c r="F1604" s="579">
        <f>F1723+F1726+F1727</f>
        <v>0</v>
      </c>
      <c r="G1604" s="579">
        <f t="shared" ref="G1604:M1604" si="541">G1606+G1666</f>
        <v>12686</v>
      </c>
      <c r="H1604" s="579">
        <f t="shared" si="541"/>
        <v>3474</v>
      </c>
      <c r="I1604" s="579">
        <f t="shared" si="541"/>
        <v>7404</v>
      </c>
      <c r="J1604" s="579">
        <f t="shared" si="541"/>
        <v>11481</v>
      </c>
      <c r="K1604" s="579">
        <f t="shared" si="541"/>
        <v>8017</v>
      </c>
      <c r="L1604" s="579">
        <f t="shared" si="541"/>
        <v>8017</v>
      </c>
      <c r="M1604" s="579">
        <f t="shared" si="541"/>
        <v>13217</v>
      </c>
      <c r="N1604" s="23"/>
      <c r="O1604" s="23"/>
    </row>
    <row r="1605" spans="1:15">
      <c r="A1605" s="758"/>
      <c r="B1605" s="276" t="s">
        <v>507</v>
      </c>
      <c r="C1605" s="277"/>
      <c r="D1605" s="278"/>
      <c r="E1605" s="803">
        <f t="shared" si="533"/>
        <v>13896</v>
      </c>
      <c r="F1605" s="280">
        <f>F1606</f>
        <v>0</v>
      </c>
      <c r="G1605" s="280">
        <f>G1606+G1663</f>
        <v>3490</v>
      </c>
      <c r="H1605" s="280">
        <f t="shared" ref="H1605:M1605" si="542">H1606+H1663</f>
        <v>3474</v>
      </c>
      <c r="I1605" s="280">
        <f t="shared" si="542"/>
        <v>3533</v>
      </c>
      <c r="J1605" s="280">
        <f t="shared" si="542"/>
        <v>3399</v>
      </c>
      <c r="K1605" s="280">
        <f t="shared" si="542"/>
        <v>8017</v>
      </c>
      <c r="L1605" s="280">
        <f t="shared" si="542"/>
        <v>8017</v>
      </c>
      <c r="M1605" s="280">
        <f t="shared" si="542"/>
        <v>13217</v>
      </c>
      <c r="N1605" s="23"/>
      <c r="O1605" s="23"/>
    </row>
    <row r="1606" spans="1:15" ht="17.25" customHeight="1">
      <c r="A1606" s="414"/>
      <c r="B1606" s="418" t="s">
        <v>508</v>
      </c>
      <c r="C1606" s="776"/>
      <c r="D1606" s="777" t="s">
        <v>509</v>
      </c>
      <c r="E1606" s="154">
        <f t="shared" si="533"/>
        <v>13896</v>
      </c>
      <c r="F1606" s="101">
        <f t="shared" ref="F1606:M1606" si="543">F1607+F1608+F1609+F1614+F1618+F1620+F1632+F1638+F1645</f>
        <v>0</v>
      </c>
      <c r="G1606" s="101">
        <f t="shared" si="543"/>
        <v>3490</v>
      </c>
      <c r="H1606" s="101">
        <f t="shared" si="543"/>
        <v>3474</v>
      </c>
      <c r="I1606" s="101">
        <f t="shared" si="543"/>
        <v>3533</v>
      </c>
      <c r="J1606" s="101">
        <f t="shared" si="543"/>
        <v>3399</v>
      </c>
      <c r="K1606" s="101">
        <f t="shared" si="543"/>
        <v>8017</v>
      </c>
      <c r="L1606" s="101">
        <f t="shared" si="543"/>
        <v>8017</v>
      </c>
      <c r="M1606" s="101">
        <f t="shared" si="543"/>
        <v>13217</v>
      </c>
      <c r="N1606" s="23"/>
      <c r="O1606" s="23"/>
    </row>
    <row r="1607" spans="1:15" ht="19.5" customHeight="1">
      <c r="A1607" s="417"/>
      <c r="B1607" s="418"/>
      <c r="C1607" s="419" t="s">
        <v>510</v>
      </c>
      <c r="D1607" s="420" t="s">
        <v>511</v>
      </c>
      <c r="E1607" s="94">
        <f t="shared" si="533"/>
        <v>0</v>
      </c>
      <c r="F1607" s="421"/>
      <c r="G1607" s="421"/>
      <c r="H1607" s="421"/>
      <c r="I1607" s="421"/>
      <c r="J1607" s="158"/>
      <c r="K1607" s="421"/>
      <c r="L1607" s="421"/>
      <c r="M1607" s="158"/>
      <c r="N1607" s="23"/>
      <c r="O1607" s="23"/>
    </row>
    <row r="1608" spans="1:15">
      <c r="A1608" s="417"/>
      <c r="B1608" s="422"/>
      <c r="C1608" s="423" t="s">
        <v>512</v>
      </c>
      <c r="D1608" s="424" t="s">
        <v>513</v>
      </c>
      <c r="E1608" s="94">
        <f t="shared" si="533"/>
        <v>0</v>
      </c>
      <c r="F1608" s="421"/>
      <c r="G1608" s="421"/>
      <c r="H1608" s="421"/>
      <c r="I1608" s="421"/>
      <c r="J1608" s="158"/>
      <c r="K1608" s="421"/>
      <c r="L1608" s="421"/>
      <c r="M1608" s="158"/>
      <c r="N1608" s="23"/>
      <c r="O1608" s="23"/>
    </row>
    <row r="1609" spans="1:15" ht="2.25" hidden="1" customHeight="1">
      <c r="A1609" s="417"/>
      <c r="B1609" s="778" t="s">
        <v>514</v>
      </c>
      <c r="C1609" s="779"/>
      <c r="D1609" s="424" t="s">
        <v>515</v>
      </c>
      <c r="E1609" s="154">
        <f t="shared" si="533"/>
        <v>0</v>
      </c>
      <c r="F1609" s="101">
        <f t="shared" ref="F1609:M1609" si="544">F1610+F1611+F1612</f>
        <v>0</v>
      </c>
      <c r="G1609" s="101">
        <f t="shared" si="544"/>
        <v>0</v>
      </c>
      <c r="H1609" s="101">
        <f t="shared" si="544"/>
        <v>0</v>
      </c>
      <c r="I1609" s="101">
        <f t="shared" si="544"/>
        <v>0</v>
      </c>
      <c r="J1609" s="101">
        <f t="shared" si="544"/>
        <v>0</v>
      </c>
      <c r="K1609" s="101">
        <f t="shared" si="544"/>
        <v>0</v>
      </c>
      <c r="L1609" s="101">
        <f t="shared" si="544"/>
        <v>0</v>
      </c>
      <c r="M1609" s="101">
        <f t="shared" si="544"/>
        <v>0</v>
      </c>
      <c r="N1609" s="23"/>
      <c r="O1609" s="23"/>
    </row>
    <row r="1610" spans="1:15" hidden="1">
      <c r="A1610" s="417"/>
      <c r="B1610" s="804" t="s">
        <v>516</v>
      </c>
      <c r="C1610" s="779"/>
      <c r="D1610" s="424" t="s">
        <v>517</v>
      </c>
      <c r="E1610" s="94">
        <f t="shared" si="533"/>
        <v>0</v>
      </c>
      <c r="F1610" s="421"/>
      <c r="G1610" s="421"/>
      <c r="H1610" s="421"/>
      <c r="I1610" s="421"/>
      <c r="J1610" s="158"/>
      <c r="K1610" s="421"/>
      <c r="L1610" s="421"/>
      <c r="M1610" s="158"/>
      <c r="N1610" s="23"/>
      <c r="O1610" s="23"/>
    </row>
    <row r="1611" spans="1:15" hidden="1">
      <c r="A1611" s="417"/>
      <c r="B1611" s="805" t="s">
        <v>518</v>
      </c>
      <c r="C1611" s="782"/>
      <c r="D1611" s="424" t="s">
        <v>129</v>
      </c>
      <c r="E1611" s="94">
        <f t="shared" si="533"/>
        <v>0</v>
      </c>
      <c r="F1611" s="421"/>
      <c r="G1611" s="421"/>
      <c r="H1611" s="421"/>
      <c r="I1611" s="421"/>
      <c r="J1611" s="158"/>
      <c r="K1611" s="421"/>
      <c r="L1611" s="421"/>
      <c r="M1611" s="158"/>
      <c r="N1611" s="23"/>
      <c r="O1611" s="23"/>
    </row>
    <row r="1612" spans="1:15" hidden="1">
      <c r="A1612" s="417"/>
      <c r="B1612" s="804" t="s">
        <v>519</v>
      </c>
      <c r="C1612" s="781"/>
      <c r="D1612" s="424" t="s">
        <v>520</v>
      </c>
      <c r="E1612" s="94">
        <f t="shared" si="533"/>
        <v>0</v>
      </c>
      <c r="F1612" s="421"/>
      <c r="G1612" s="421"/>
      <c r="H1612" s="421"/>
      <c r="I1612" s="421"/>
      <c r="J1612" s="158"/>
      <c r="K1612" s="421"/>
      <c r="L1612" s="421"/>
      <c r="M1612" s="158"/>
      <c r="N1612" s="23"/>
      <c r="O1612" s="23"/>
    </row>
    <row r="1613" spans="1:15" hidden="1">
      <c r="A1613" s="417"/>
      <c r="B1613" s="780"/>
      <c r="C1613" s="781"/>
      <c r="D1613" s="424"/>
      <c r="E1613" s="154">
        <f t="shared" si="533"/>
        <v>0</v>
      </c>
      <c r="F1613" s="421"/>
      <c r="G1613" s="421"/>
      <c r="H1613" s="421"/>
      <c r="I1613" s="421"/>
      <c r="J1613" s="158"/>
      <c r="K1613" s="421"/>
      <c r="L1613" s="421"/>
      <c r="M1613" s="158"/>
      <c r="N1613" s="23"/>
      <c r="O1613" s="23"/>
    </row>
    <row r="1614" spans="1:15" hidden="1">
      <c r="A1614" s="417"/>
      <c r="B1614" s="780" t="s">
        <v>521</v>
      </c>
      <c r="C1614" s="781"/>
      <c r="D1614" s="424" t="s">
        <v>522</v>
      </c>
      <c r="E1614" s="154">
        <f t="shared" si="533"/>
        <v>0</v>
      </c>
      <c r="F1614" s="101">
        <f t="shared" ref="F1614:M1614" si="545">F1615+F1616+F1617</f>
        <v>0</v>
      </c>
      <c r="G1614" s="101">
        <f t="shared" si="545"/>
        <v>0</v>
      </c>
      <c r="H1614" s="101">
        <f t="shared" si="545"/>
        <v>0</v>
      </c>
      <c r="I1614" s="101">
        <f t="shared" si="545"/>
        <v>0</v>
      </c>
      <c r="J1614" s="101">
        <f t="shared" si="545"/>
        <v>0</v>
      </c>
      <c r="K1614" s="101">
        <f t="shared" si="545"/>
        <v>0</v>
      </c>
      <c r="L1614" s="101">
        <f t="shared" si="545"/>
        <v>0</v>
      </c>
      <c r="M1614" s="101">
        <f t="shared" si="545"/>
        <v>0</v>
      </c>
      <c r="N1614" s="23"/>
      <c r="O1614" s="23"/>
    </row>
    <row r="1615" spans="1:15" hidden="1">
      <c r="A1615" s="417"/>
      <c r="B1615" s="780"/>
      <c r="C1615" s="781" t="s">
        <v>523</v>
      </c>
      <c r="D1615" s="424" t="s">
        <v>524</v>
      </c>
      <c r="E1615" s="94">
        <f t="shared" si="533"/>
        <v>0</v>
      </c>
      <c r="F1615" s="421"/>
      <c r="G1615" s="421"/>
      <c r="H1615" s="421"/>
      <c r="I1615" s="421"/>
      <c r="J1615" s="158"/>
      <c r="K1615" s="421"/>
      <c r="L1615" s="421"/>
      <c r="M1615" s="158"/>
      <c r="N1615" s="23"/>
      <c r="O1615" s="23"/>
    </row>
    <row r="1616" spans="1:15" hidden="1">
      <c r="A1616" s="417"/>
      <c r="B1616" s="780"/>
      <c r="C1616" s="782" t="s">
        <v>525</v>
      </c>
      <c r="D1616" s="783" t="s">
        <v>526</v>
      </c>
      <c r="E1616" s="94">
        <f t="shared" si="533"/>
        <v>0</v>
      </c>
      <c r="F1616" s="421"/>
      <c r="G1616" s="421"/>
      <c r="H1616" s="421"/>
      <c r="I1616" s="421"/>
      <c r="J1616" s="158"/>
      <c r="K1616" s="421"/>
      <c r="L1616" s="421"/>
      <c r="M1616" s="158"/>
      <c r="N1616" s="23"/>
      <c r="O1616" s="23"/>
    </row>
    <row r="1617" spans="1:15" hidden="1">
      <c r="A1617" s="417"/>
      <c r="B1617" s="784"/>
      <c r="C1617" s="779" t="s">
        <v>527</v>
      </c>
      <c r="D1617" s="543" t="s">
        <v>528</v>
      </c>
      <c r="E1617" s="94">
        <f t="shared" si="533"/>
        <v>0</v>
      </c>
      <c r="F1617" s="421"/>
      <c r="G1617" s="421"/>
      <c r="H1617" s="421"/>
      <c r="I1617" s="421"/>
      <c r="J1617" s="158"/>
      <c r="K1617" s="421"/>
      <c r="L1617" s="421"/>
      <c r="M1617" s="158"/>
      <c r="N1617" s="23"/>
      <c r="O1617" s="23"/>
    </row>
    <row r="1618" spans="1:15" hidden="1">
      <c r="A1618" s="417"/>
      <c r="B1618" s="479" t="s">
        <v>529</v>
      </c>
      <c r="C1618" s="786"/>
      <c r="D1618" s="787" t="s">
        <v>530</v>
      </c>
      <c r="E1618" s="154">
        <f t="shared" si="533"/>
        <v>0</v>
      </c>
      <c r="F1618" s="101">
        <f t="shared" ref="F1618:M1618" si="546">F1619</f>
        <v>0</v>
      </c>
      <c r="G1618" s="101">
        <f t="shared" si="546"/>
        <v>0</v>
      </c>
      <c r="H1618" s="101">
        <f t="shared" si="546"/>
        <v>0</v>
      </c>
      <c r="I1618" s="101">
        <f t="shared" si="546"/>
        <v>0</v>
      </c>
      <c r="J1618" s="101">
        <f t="shared" si="546"/>
        <v>0</v>
      </c>
      <c r="K1618" s="101">
        <f t="shared" si="546"/>
        <v>0</v>
      </c>
      <c r="L1618" s="101">
        <f t="shared" si="546"/>
        <v>0</v>
      </c>
      <c r="M1618" s="101">
        <f t="shared" si="546"/>
        <v>0</v>
      </c>
      <c r="N1618" s="23"/>
      <c r="O1618" s="23"/>
    </row>
    <row r="1619" spans="1:15" hidden="1">
      <c r="A1619" s="417"/>
      <c r="B1619" s="479" t="s">
        <v>531</v>
      </c>
      <c r="C1619" s="788"/>
      <c r="D1619" s="787" t="s">
        <v>532</v>
      </c>
      <c r="E1619" s="154">
        <f t="shared" si="533"/>
        <v>0</v>
      </c>
      <c r="F1619" s="421"/>
      <c r="G1619" s="421"/>
      <c r="H1619" s="421"/>
      <c r="I1619" s="421"/>
      <c r="J1619" s="158"/>
      <c r="K1619" s="421"/>
      <c r="L1619" s="421"/>
      <c r="M1619" s="158"/>
      <c r="N1619" s="23"/>
      <c r="O1619" s="23"/>
    </row>
    <row r="1620" spans="1:15" ht="21" hidden="1">
      <c r="A1620" s="417"/>
      <c r="B1620" s="785"/>
      <c r="C1620" s="781" t="s">
        <v>533</v>
      </c>
      <c r="D1620" s="787" t="s">
        <v>534</v>
      </c>
      <c r="E1620" s="154">
        <f t="shared" si="533"/>
        <v>13896</v>
      </c>
      <c r="F1620" s="101">
        <f t="shared" ref="F1620:M1620" si="547">F1621</f>
        <v>0</v>
      </c>
      <c r="G1620" s="101">
        <f t="shared" si="547"/>
        <v>3490</v>
      </c>
      <c r="H1620" s="101">
        <f t="shared" si="547"/>
        <v>3474</v>
      </c>
      <c r="I1620" s="101">
        <f t="shared" si="547"/>
        <v>3533</v>
      </c>
      <c r="J1620" s="101">
        <f t="shared" si="547"/>
        <v>3399</v>
      </c>
      <c r="K1620" s="101">
        <f t="shared" si="547"/>
        <v>8017</v>
      </c>
      <c r="L1620" s="101">
        <f t="shared" si="547"/>
        <v>8017</v>
      </c>
      <c r="M1620" s="101">
        <f t="shared" si="547"/>
        <v>13217</v>
      </c>
      <c r="N1620" s="23"/>
      <c r="O1620" s="23"/>
    </row>
    <row r="1621" spans="1:15" ht="31.5" customHeight="1">
      <c r="A1621" s="417"/>
      <c r="B1621" s="1324" t="s">
        <v>743</v>
      </c>
      <c r="C1621" s="1325"/>
      <c r="D1621" s="544" t="s">
        <v>536</v>
      </c>
      <c r="E1621" s="94">
        <f t="shared" si="533"/>
        <v>13896</v>
      </c>
      <c r="F1621" s="428">
        <f t="shared" ref="F1621:M1621" si="548">F1622+F1623+F1624+F1625+F1626+F1627+F1628+F1629+F1630+F1631</f>
        <v>0</v>
      </c>
      <c r="G1621" s="462">
        <f t="shared" si="548"/>
        <v>3490</v>
      </c>
      <c r="H1621" s="462">
        <f t="shared" si="548"/>
        <v>3474</v>
      </c>
      <c r="I1621" s="462">
        <f t="shared" si="548"/>
        <v>3533</v>
      </c>
      <c r="J1621" s="462">
        <f t="shared" si="548"/>
        <v>3399</v>
      </c>
      <c r="K1621" s="462">
        <f t="shared" si="548"/>
        <v>8017</v>
      </c>
      <c r="L1621" s="462">
        <f t="shared" si="548"/>
        <v>8017</v>
      </c>
      <c r="M1621" s="462">
        <f t="shared" si="548"/>
        <v>13217</v>
      </c>
      <c r="N1621" s="23"/>
      <c r="O1621" s="23"/>
    </row>
    <row r="1622" spans="1:15">
      <c r="A1622" s="417"/>
      <c r="B1622" s="806"/>
      <c r="C1622" s="807" t="s">
        <v>537</v>
      </c>
      <c r="D1622" s="808" t="s">
        <v>538</v>
      </c>
      <c r="E1622" s="94">
        <f t="shared" si="533"/>
        <v>0</v>
      </c>
      <c r="F1622" s="428"/>
      <c r="G1622" s="428"/>
      <c r="H1622" s="428"/>
      <c r="I1622" s="428"/>
      <c r="J1622" s="430"/>
      <c r="K1622" s="428"/>
      <c r="L1622" s="428"/>
      <c r="M1622" s="430"/>
      <c r="N1622" s="23"/>
      <c r="O1622" s="23"/>
    </row>
    <row r="1623" spans="1:15">
      <c r="A1623" s="417"/>
      <c r="B1623" s="809"/>
      <c r="C1623" s="448" t="s">
        <v>539</v>
      </c>
      <c r="D1623" s="437" t="s">
        <v>540</v>
      </c>
      <c r="E1623" s="94">
        <f t="shared" si="533"/>
        <v>0</v>
      </c>
      <c r="F1623" s="452"/>
      <c r="G1623" s="428"/>
      <c r="H1623" s="428"/>
      <c r="I1623" s="428"/>
      <c r="J1623" s="505"/>
      <c r="K1623" s="428"/>
      <c r="L1623" s="428"/>
      <c r="M1623" s="505"/>
      <c r="N1623" s="23"/>
      <c r="O1623" s="23"/>
    </row>
    <row r="1624" spans="1:15">
      <c r="A1624" s="417"/>
      <c r="B1624" s="810"/>
      <c r="C1624" s="811" t="s">
        <v>541</v>
      </c>
      <c r="D1624" s="544" t="s">
        <v>542</v>
      </c>
      <c r="E1624" s="94">
        <f t="shared" si="533"/>
        <v>0</v>
      </c>
      <c r="F1624" s="421"/>
      <c r="G1624" s="421"/>
      <c r="H1624" s="421"/>
      <c r="I1624" s="421"/>
      <c r="J1624" s="158"/>
      <c r="K1624" s="421"/>
      <c r="L1624" s="421"/>
      <c r="M1624" s="158"/>
      <c r="N1624" s="23"/>
      <c r="O1624" s="23"/>
    </row>
    <row r="1625" spans="1:15">
      <c r="A1625" s="417"/>
      <c r="B1625" s="780"/>
      <c r="C1625" s="779" t="s">
        <v>543</v>
      </c>
      <c r="D1625" s="424" t="s">
        <v>544</v>
      </c>
      <c r="E1625" s="94">
        <f t="shared" si="533"/>
        <v>0</v>
      </c>
      <c r="F1625" s="421"/>
      <c r="G1625" s="421"/>
      <c r="H1625" s="421"/>
      <c r="I1625" s="421"/>
      <c r="J1625" s="158"/>
      <c r="K1625" s="421"/>
      <c r="L1625" s="421"/>
      <c r="M1625" s="158"/>
      <c r="N1625" s="23"/>
      <c r="O1625" s="23"/>
    </row>
    <row r="1626" spans="1:15">
      <c r="A1626" s="417"/>
      <c r="B1626" s="780"/>
      <c r="C1626" s="782" t="s">
        <v>545</v>
      </c>
      <c r="D1626" s="424" t="s">
        <v>546</v>
      </c>
      <c r="E1626" s="94">
        <f t="shared" si="533"/>
        <v>0</v>
      </c>
      <c r="F1626" s="421"/>
      <c r="G1626" s="421"/>
      <c r="H1626" s="421"/>
      <c r="I1626" s="421"/>
      <c r="J1626" s="158"/>
      <c r="K1626" s="421"/>
      <c r="L1626" s="421"/>
      <c r="M1626" s="158"/>
      <c r="N1626" s="23"/>
      <c r="O1626" s="23"/>
    </row>
    <row r="1627" spans="1:15" ht="21">
      <c r="A1627" s="417"/>
      <c r="B1627" s="780"/>
      <c r="C1627" s="781" t="s">
        <v>547</v>
      </c>
      <c r="D1627" s="424" t="s">
        <v>548</v>
      </c>
      <c r="E1627" s="94">
        <f t="shared" si="533"/>
        <v>0</v>
      </c>
      <c r="F1627" s="421"/>
      <c r="G1627" s="421"/>
      <c r="H1627" s="421"/>
      <c r="I1627" s="421"/>
      <c r="J1627" s="158"/>
      <c r="K1627" s="421"/>
      <c r="L1627" s="421"/>
      <c r="M1627" s="158"/>
      <c r="N1627" s="23"/>
      <c r="O1627" s="23"/>
    </row>
    <row r="1628" spans="1:15" ht="21">
      <c r="A1628" s="417"/>
      <c r="B1628" s="780"/>
      <c r="C1628" s="781" t="s">
        <v>549</v>
      </c>
      <c r="D1628" s="424" t="s">
        <v>550</v>
      </c>
      <c r="E1628" s="94">
        <f t="shared" si="533"/>
        <v>0</v>
      </c>
      <c r="F1628" s="421"/>
      <c r="G1628" s="421"/>
      <c r="H1628" s="421"/>
      <c r="I1628" s="421"/>
      <c r="J1628" s="158"/>
      <c r="K1628" s="421"/>
      <c r="L1628" s="421"/>
      <c r="M1628" s="158"/>
      <c r="N1628" s="23"/>
      <c r="O1628" s="23"/>
    </row>
    <row r="1629" spans="1:15" ht="21">
      <c r="A1629" s="417"/>
      <c r="B1629" s="805"/>
      <c r="C1629" s="781" t="s">
        <v>551</v>
      </c>
      <c r="D1629" s="424" t="s">
        <v>552</v>
      </c>
      <c r="E1629" s="94">
        <f t="shared" si="533"/>
        <v>7896</v>
      </c>
      <c r="F1629" s="421"/>
      <c r="G1629" s="63">
        <f>392+232+760+319+287</f>
        <v>1990</v>
      </c>
      <c r="H1629" s="63">
        <f>1949+25</f>
        <v>1974</v>
      </c>
      <c r="I1629" s="63">
        <f>1954+79</f>
        <v>2033</v>
      </c>
      <c r="J1629" s="158">
        <f>1824+75</f>
        <v>1899</v>
      </c>
      <c r="K1629" s="63">
        <f>7717+300</f>
        <v>8017</v>
      </c>
      <c r="L1629" s="63">
        <f t="shared" ref="L1629:M1629" si="549">7717+300</f>
        <v>8017</v>
      </c>
      <c r="M1629" s="63">
        <f t="shared" si="549"/>
        <v>8017</v>
      </c>
      <c r="N1629" s="23"/>
      <c r="O1629" s="23"/>
    </row>
    <row r="1630" spans="1:15" ht="21">
      <c r="A1630" s="417"/>
      <c r="B1630" s="805"/>
      <c r="C1630" s="781" t="s">
        <v>553</v>
      </c>
      <c r="D1630" s="424" t="s">
        <v>554</v>
      </c>
      <c r="E1630" s="94">
        <f t="shared" si="533"/>
        <v>6000</v>
      </c>
      <c r="F1630" s="421"/>
      <c r="G1630" s="421">
        <v>1500</v>
      </c>
      <c r="H1630" s="421">
        <v>1500</v>
      </c>
      <c r="I1630" s="421">
        <v>1500</v>
      </c>
      <c r="J1630" s="158">
        <v>1500</v>
      </c>
      <c r="K1630" s="421">
        <v>0</v>
      </c>
      <c r="L1630" s="421">
        <v>0</v>
      </c>
      <c r="M1630" s="158">
        <v>5200</v>
      </c>
      <c r="N1630" s="23"/>
      <c r="O1630" s="23"/>
    </row>
    <row r="1631" spans="1:15" ht="1.5" hidden="1" customHeight="1">
      <c r="A1631" s="417"/>
      <c r="B1631" s="805"/>
      <c r="C1631" s="781" t="s">
        <v>555</v>
      </c>
      <c r="D1631" s="424" t="s">
        <v>556</v>
      </c>
      <c r="E1631" s="94">
        <f t="shared" si="533"/>
        <v>0</v>
      </c>
      <c r="F1631" s="421"/>
      <c r="G1631" s="421"/>
      <c r="H1631" s="421"/>
      <c r="I1631" s="421"/>
      <c r="J1631" s="158"/>
      <c r="K1631" s="421"/>
      <c r="L1631" s="421"/>
      <c r="M1631" s="158"/>
      <c r="N1631" s="23"/>
      <c r="O1631" s="23"/>
    </row>
    <row r="1632" spans="1:15">
      <c r="A1632" s="485"/>
      <c r="B1632" s="431"/>
      <c r="C1632" s="432" t="s">
        <v>561</v>
      </c>
      <c r="D1632" s="427" t="s">
        <v>562</v>
      </c>
      <c r="E1632" s="94">
        <f t="shared" si="533"/>
        <v>0</v>
      </c>
      <c r="F1632" s="452">
        <f t="shared" ref="F1632:M1632" si="550">F1633+F1635</f>
        <v>0</v>
      </c>
      <c r="G1632" s="452">
        <f t="shared" si="550"/>
        <v>0</v>
      </c>
      <c r="H1632" s="452">
        <f t="shared" si="550"/>
        <v>0</v>
      </c>
      <c r="I1632" s="452">
        <f t="shared" si="550"/>
        <v>0</v>
      </c>
      <c r="J1632" s="452">
        <f t="shared" si="550"/>
        <v>0</v>
      </c>
      <c r="K1632" s="452">
        <f t="shared" si="550"/>
        <v>0</v>
      </c>
      <c r="L1632" s="452">
        <f t="shared" si="550"/>
        <v>0</v>
      </c>
      <c r="M1632" s="452">
        <f t="shared" si="550"/>
        <v>0</v>
      </c>
      <c r="N1632" s="23"/>
      <c r="O1632" s="23"/>
    </row>
    <row r="1633" spans="1:15">
      <c r="A1633" s="417"/>
      <c r="B1633" s="805" t="s">
        <v>563</v>
      </c>
      <c r="C1633" s="781" t="s">
        <v>564</v>
      </c>
      <c r="D1633" s="424" t="s">
        <v>565</v>
      </c>
      <c r="E1633" s="94">
        <f t="shared" si="533"/>
        <v>0</v>
      </c>
      <c r="F1633" s="452">
        <f t="shared" ref="F1633:M1633" si="551">F1634</f>
        <v>0</v>
      </c>
      <c r="G1633" s="452">
        <f t="shared" si="551"/>
        <v>0</v>
      </c>
      <c r="H1633" s="452">
        <f t="shared" si="551"/>
        <v>0</v>
      </c>
      <c r="I1633" s="452">
        <f t="shared" si="551"/>
        <v>0</v>
      </c>
      <c r="J1633" s="452">
        <f t="shared" si="551"/>
        <v>0</v>
      </c>
      <c r="K1633" s="452">
        <f t="shared" si="551"/>
        <v>0</v>
      </c>
      <c r="L1633" s="452">
        <f t="shared" si="551"/>
        <v>0</v>
      </c>
      <c r="M1633" s="452">
        <f t="shared" si="551"/>
        <v>0</v>
      </c>
      <c r="N1633" s="23"/>
      <c r="O1633" s="23"/>
    </row>
    <row r="1634" spans="1:15">
      <c r="A1634" s="417"/>
      <c r="B1634" s="805"/>
      <c r="C1634" s="432" t="s">
        <v>762</v>
      </c>
      <c r="D1634" s="424" t="s">
        <v>763</v>
      </c>
      <c r="E1634" s="94">
        <f t="shared" si="533"/>
        <v>0</v>
      </c>
      <c r="F1634" s="452"/>
      <c r="G1634" s="452"/>
      <c r="H1634" s="452"/>
      <c r="I1634" s="452"/>
      <c r="J1634" s="430"/>
      <c r="K1634" s="452"/>
      <c r="L1634" s="452"/>
      <c r="M1634" s="430"/>
      <c r="N1634" s="23"/>
      <c r="O1634" s="23"/>
    </row>
    <row r="1635" spans="1:15">
      <c r="A1635" s="417"/>
      <c r="B1635" s="812" t="s">
        <v>570</v>
      </c>
      <c r="C1635" s="813"/>
      <c r="D1635" s="814" t="s">
        <v>571</v>
      </c>
      <c r="E1635" s="94">
        <f t="shared" si="533"/>
        <v>0</v>
      </c>
      <c r="F1635" s="452">
        <f t="shared" ref="F1635:M1635" si="552">F1636+F1637</f>
        <v>0</v>
      </c>
      <c r="G1635" s="452">
        <f t="shared" si="552"/>
        <v>0</v>
      </c>
      <c r="H1635" s="452">
        <f t="shared" si="552"/>
        <v>0</v>
      </c>
      <c r="I1635" s="452">
        <f t="shared" si="552"/>
        <v>0</v>
      </c>
      <c r="J1635" s="452">
        <f t="shared" si="552"/>
        <v>0</v>
      </c>
      <c r="K1635" s="452">
        <f t="shared" si="552"/>
        <v>0</v>
      </c>
      <c r="L1635" s="452">
        <f t="shared" si="552"/>
        <v>0</v>
      </c>
      <c r="M1635" s="452">
        <f t="shared" si="552"/>
        <v>0</v>
      </c>
      <c r="N1635" s="23"/>
      <c r="O1635" s="23"/>
    </row>
    <row r="1636" spans="1:15" hidden="1">
      <c r="A1636" s="417"/>
      <c r="B1636" s="812"/>
      <c r="C1636" s="813" t="s">
        <v>572</v>
      </c>
      <c r="D1636" s="814" t="s">
        <v>573</v>
      </c>
      <c r="E1636" s="94">
        <f t="shared" si="533"/>
        <v>0</v>
      </c>
      <c r="F1636" s="452"/>
      <c r="G1636" s="452"/>
      <c r="H1636" s="452"/>
      <c r="I1636" s="452"/>
      <c r="J1636" s="430"/>
      <c r="K1636" s="452"/>
      <c r="L1636" s="452"/>
      <c r="M1636" s="430"/>
      <c r="N1636" s="23"/>
      <c r="O1636" s="23"/>
    </row>
    <row r="1637" spans="1:15" hidden="1">
      <c r="A1637" s="417"/>
      <c r="B1637" s="784"/>
      <c r="C1637" s="779" t="s">
        <v>574</v>
      </c>
      <c r="D1637" s="543" t="s">
        <v>575</v>
      </c>
      <c r="E1637" s="94">
        <f t="shared" si="533"/>
        <v>0</v>
      </c>
      <c r="F1637" s="452"/>
      <c r="G1637" s="452"/>
      <c r="H1637" s="452"/>
      <c r="I1637" s="452"/>
      <c r="J1637" s="430"/>
      <c r="K1637" s="452"/>
      <c r="L1637" s="452"/>
      <c r="M1637" s="430"/>
      <c r="N1637" s="23"/>
      <c r="O1637" s="23"/>
    </row>
    <row r="1638" spans="1:15">
      <c r="A1638" s="417"/>
      <c r="B1638" s="804" t="s">
        <v>745</v>
      </c>
      <c r="C1638" s="780"/>
      <c r="D1638" s="544" t="s">
        <v>577</v>
      </c>
      <c r="E1638" s="94">
        <f t="shared" si="533"/>
        <v>0</v>
      </c>
      <c r="F1638" s="452">
        <f t="shared" ref="F1638:M1638" si="553">F1639</f>
        <v>0</v>
      </c>
      <c r="G1638" s="452">
        <f t="shared" si="553"/>
        <v>0</v>
      </c>
      <c r="H1638" s="452">
        <f t="shared" si="553"/>
        <v>0</v>
      </c>
      <c r="I1638" s="452">
        <f t="shared" si="553"/>
        <v>0</v>
      </c>
      <c r="J1638" s="452">
        <f t="shared" si="553"/>
        <v>0</v>
      </c>
      <c r="K1638" s="452">
        <f t="shared" si="553"/>
        <v>0</v>
      </c>
      <c r="L1638" s="452">
        <f t="shared" si="553"/>
        <v>0</v>
      </c>
      <c r="M1638" s="452">
        <f t="shared" si="553"/>
        <v>0</v>
      </c>
      <c r="N1638" s="23"/>
      <c r="O1638" s="23"/>
    </row>
    <row r="1639" spans="1:15">
      <c r="A1639" s="417"/>
      <c r="B1639" s="815" t="s">
        <v>578</v>
      </c>
      <c r="C1639" s="779"/>
      <c r="D1639" s="424" t="s">
        <v>579</v>
      </c>
      <c r="E1639" s="94">
        <f t="shared" si="533"/>
        <v>0</v>
      </c>
      <c r="F1639" s="452">
        <f t="shared" ref="F1639:M1639" si="554">F1640+F1641+F1642+F1643</f>
        <v>0</v>
      </c>
      <c r="G1639" s="452">
        <f t="shared" si="554"/>
        <v>0</v>
      </c>
      <c r="H1639" s="452">
        <f t="shared" si="554"/>
        <v>0</v>
      </c>
      <c r="I1639" s="452">
        <f t="shared" si="554"/>
        <v>0</v>
      </c>
      <c r="J1639" s="452">
        <f t="shared" si="554"/>
        <v>0</v>
      </c>
      <c r="K1639" s="452">
        <f t="shared" si="554"/>
        <v>0</v>
      </c>
      <c r="L1639" s="452">
        <f t="shared" si="554"/>
        <v>0</v>
      </c>
      <c r="M1639" s="452">
        <f t="shared" si="554"/>
        <v>0</v>
      </c>
      <c r="N1639" s="23"/>
      <c r="O1639" s="23"/>
    </row>
    <row r="1640" spans="1:15" hidden="1">
      <c r="A1640" s="417"/>
      <c r="B1640" s="549"/>
      <c r="C1640" s="779" t="s">
        <v>580</v>
      </c>
      <c r="D1640" s="424" t="s">
        <v>581</v>
      </c>
      <c r="E1640" s="94">
        <f t="shared" si="533"/>
        <v>0</v>
      </c>
      <c r="F1640" s="452"/>
      <c r="G1640" s="452"/>
      <c r="H1640" s="452"/>
      <c r="I1640" s="452"/>
      <c r="J1640" s="430"/>
      <c r="K1640" s="452"/>
      <c r="L1640" s="452"/>
      <c r="M1640" s="430"/>
      <c r="N1640" s="23"/>
      <c r="O1640" s="23"/>
    </row>
    <row r="1641" spans="1:15" hidden="1">
      <c r="A1641" s="417"/>
      <c r="B1641" s="785"/>
      <c r="C1641" s="480" t="s">
        <v>582</v>
      </c>
      <c r="D1641" s="544" t="s">
        <v>583</v>
      </c>
      <c r="E1641" s="94">
        <f t="shared" si="533"/>
        <v>0</v>
      </c>
      <c r="F1641" s="452"/>
      <c r="G1641" s="452"/>
      <c r="H1641" s="452"/>
      <c r="I1641" s="452"/>
      <c r="J1641" s="430"/>
      <c r="K1641" s="452"/>
      <c r="L1641" s="452"/>
      <c r="M1641" s="430"/>
      <c r="N1641" s="23"/>
      <c r="O1641" s="23"/>
    </row>
    <row r="1642" spans="1:15" hidden="1">
      <c r="A1642" s="417"/>
      <c r="B1642" s="816"/>
      <c r="C1642" s="782" t="s">
        <v>584</v>
      </c>
      <c r="D1642" s="544" t="s">
        <v>585</v>
      </c>
      <c r="E1642" s="94">
        <f t="shared" si="533"/>
        <v>0</v>
      </c>
      <c r="F1642" s="452"/>
      <c r="G1642" s="452"/>
      <c r="H1642" s="452"/>
      <c r="I1642" s="452"/>
      <c r="J1642" s="430"/>
      <c r="K1642" s="452"/>
      <c r="L1642" s="452"/>
      <c r="M1642" s="430"/>
      <c r="N1642" s="23"/>
      <c r="O1642" s="23"/>
    </row>
    <row r="1643" spans="1:15" hidden="1">
      <c r="A1643" s="417"/>
      <c r="B1643" s="780"/>
      <c r="C1643" s="817" t="s">
        <v>586</v>
      </c>
      <c r="D1643" s="424" t="s">
        <v>587</v>
      </c>
      <c r="E1643" s="94">
        <f t="shared" si="533"/>
        <v>0</v>
      </c>
      <c r="F1643" s="452"/>
      <c r="G1643" s="452"/>
      <c r="H1643" s="452"/>
      <c r="I1643" s="452"/>
      <c r="J1643" s="430"/>
      <c r="K1643" s="452"/>
      <c r="L1643" s="452"/>
      <c r="M1643" s="430"/>
      <c r="N1643" s="23"/>
      <c r="O1643" s="23"/>
    </row>
    <row r="1644" spans="1:15" hidden="1">
      <c r="A1644" s="417"/>
      <c r="B1644" s="778"/>
      <c r="C1644" s="817"/>
      <c r="D1644" s="424"/>
      <c r="E1644" s="94">
        <f t="shared" si="533"/>
        <v>0</v>
      </c>
      <c r="F1644" s="452"/>
      <c r="G1644" s="452"/>
      <c r="H1644" s="452"/>
      <c r="I1644" s="452"/>
      <c r="J1644" s="430"/>
      <c r="K1644" s="452"/>
      <c r="L1644" s="452"/>
      <c r="M1644" s="430"/>
      <c r="N1644" s="23"/>
      <c r="O1644" s="23"/>
    </row>
    <row r="1645" spans="1:15" ht="12" customHeight="1">
      <c r="A1645" s="417"/>
      <c r="B1645" s="422" t="s">
        <v>588</v>
      </c>
      <c r="C1645" s="817"/>
      <c r="D1645" s="424" t="s">
        <v>589</v>
      </c>
      <c r="E1645" s="94">
        <f t="shared" si="533"/>
        <v>0</v>
      </c>
      <c r="F1645" s="452">
        <f t="shared" ref="F1645:M1645" si="555">F1646+F1647+F1648+F1649+F1650+F1651+F1652+F1653+F1654</f>
        <v>0</v>
      </c>
      <c r="G1645" s="452">
        <f t="shared" si="555"/>
        <v>0</v>
      </c>
      <c r="H1645" s="452">
        <f t="shared" si="555"/>
        <v>0</v>
      </c>
      <c r="I1645" s="452">
        <f t="shared" si="555"/>
        <v>0</v>
      </c>
      <c r="J1645" s="452">
        <f t="shared" si="555"/>
        <v>0</v>
      </c>
      <c r="K1645" s="452">
        <f t="shared" si="555"/>
        <v>0</v>
      </c>
      <c r="L1645" s="452">
        <f t="shared" si="555"/>
        <v>0</v>
      </c>
      <c r="M1645" s="452">
        <f t="shared" si="555"/>
        <v>0</v>
      </c>
      <c r="N1645" s="23"/>
      <c r="O1645" s="23"/>
    </row>
    <row r="1646" spans="1:15" hidden="1">
      <c r="A1646" s="417"/>
      <c r="B1646" s="778" t="s">
        <v>590</v>
      </c>
      <c r="C1646" s="817"/>
      <c r="D1646" s="424" t="s">
        <v>591</v>
      </c>
      <c r="E1646" s="94">
        <f t="shared" si="533"/>
        <v>0</v>
      </c>
      <c r="F1646" s="452"/>
      <c r="G1646" s="452"/>
      <c r="H1646" s="452"/>
      <c r="I1646" s="452"/>
      <c r="J1646" s="430"/>
      <c r="K1646" s="452"/>
      <c r="L1646" s="452"/>
      <c r="M1646" s="430"/>
      <c r="N1646" s="23"/>
      <c r="O1646" s="23"/>
    </row>
    <row r="1647" spans="1:15" hidden="1">
      <c r="A1647" s="417"/>
      <c r="B1647" s="778" t="s">
        <v>592</v>
      </c>
      <c r="C1647" s="817"/>
      <c r="D1647" s="551" t="s">
        <v>593</v>
      </c>
      <c r="E1647" s="94">
        <f t="shared" si="533"/>
        <v>0</v>
      </c>
      <c r="F1647" s="452"/>
      <c r="G1647" s="452"/>
      <c r="H1647" s="452"/>
      <c r="I1647" s="452"/>
      <c r="J1647" s="430"/>
      <c r="K1647" s="452"/>
      <c r="L1647" s="452"/>
      <c r="M1647" s="430"/>
      <c r="N1647" s="23"/>
      <c r="O1647" s="23"/>
    </row>
    <row r="1648" spans="1:15" hidden="1">
      <c r="A1648" s="417"/>
      <c r="B1648" s="818" t="s">
        <v>594</v>
      </c>
      <c r="C1648" s="819"/>
      <c r="D1648" s="543" t="s">
        <v>595</v>
      </c>
      <c r="E1648" s="94">
        <f t="shared" si="533"/>
        <v>0</v>
      </c>
      <c r="F1648" s="452"/>
      <c r="G1648" s="452"/>
      <c r="H1648" s="452"/>
      <c r="I1648" s="452"/>
      <c r="J1648" s="430"/>
      <c r="K1648" s="452"/>
      <c r="L1648" s="452"/>
      <c r="M1648" s="430"/>
      <c r="N1648" s="23"/>
      <c r="O1648" s="23"/>
    </row>
    <row r="1649" spans="1:15" hidden="1">
      <c r="A1649" s="417"/>
      <c r="B1649" s="780" t="s">
        <v>596</v>
      </c>
      <c r="C1649" s="820"/>
      <c r="D1649" s="544" t="s">
        <v>597</v>
      </c>
      <c r="E1649" s="94">
        <f t="shared" si="533"/>
        <v>0</v>
      </c>
      <c r="F1649" s="452"/>
      <c r="G1649" s="452"/>
      <c r="H1649" s="452"/>
      <c r="I1649" s="452"/>
      <c r="J1649" s="430"/>
      <c r="K1649" s="452"/>
      <c r="L1649" s="452"/>
      <c r="M1649" s="430"/>
      <c r="N1649" s="23"/>
      <c r="O1649" s="23"/>
    </row>
    <row r="1650" spans="1:15" hidden="1">
      <c r="A1650" s="417"/>
      <c r="B1650" s="821" t="s">
        <v>598</v>
      </c>
      <c r="C1650" s="820"/>
      <c r="D1650" s="544" t="s">
        <v>599</v>
      </c>
      <c r="E1650" s="94">
        <f t="shared" si="533"/>
        <v>0</v>
      </c>
      <c r="F1650" s="452"/>
      <c r="G1650" s="452"/>
      <c r="H1650" s="452"/>
      <c r="I1650" s="452"/>
      <c r="J1650" s="430"/>
      <c r="K1650" s="452"/>
      <c r="L1650" s="452"/>
      <c r="M1650" s="430"/>
      <c r="N1650" s="23"/>
      <c r="O1650" s="23"/>
    </row>
    <row r="1651" spans="1:15" hidden="1">
      <c r="A1651" s="417"/>
      <c r="B1651" s="822" t="s">
        <v>600</v>
      </c>
      <c r="C1651" s="823"/>
      <c r="D1651" s="544" t="s">
        <v>601</v>
      </c>
      <c r="E1651" s="94">
        <f t="shared" si="533"/>
        <v>0</v>
      </c>
      <c r="F1651" s="452"/>
      <c r="G1651" s="452"/>
      <c r="H1651" s="452"/>
      <c r="I1651" s="452"/>
      <c r="J1651" s="430"/>
      <c r="K1651" s="452"/>
      <c r="L1651" s="452"/>
      <c r="M1651" s="430"/>
      <c r="N1651" s="23"/>
      <c r="O1651" s="23"/>
    </row>
    <row r="1652" spans="1:15" hidden="1">
      <c r="A1652" s="417"/>
      <c r="B1652" s="822" t="s">
        <v>604</v>
      </c>
      <c r="C1652" s="823"/>
      <c r="D1652" s="544" t="s">
        <v>605</v>
      </c>
      <c r="E1652" s="94">
        <f t="shared" si="533"/>
        <v>0</v>
      </c>
      <c r="F1652" s="452"/>
      <c r="G1652" s="452"/>
      <c r="H1652" s="452"/>
      <c r="I1652" s="452"/>
      <c r="J1652" s="430"/>
      <c r="K1652" s="452"/>
      <c r="L1652" s="452"/>
      <c r="M1652" s="430"/>
      <c r="N1652" s="23"/>
      <c r="O1652" s="23"/>
    </row>
    <row r="1653" spans="1:15" hidden="1">
      <c r="A1653" s="417"/>
      <c r="B1653" s="821" t="s">
        <v>606</v>
      </c>
      <c r="C1653" s="820"/>
      <c r="D1653" s="544" t="s">
        <v>607</v>
      </c>
      <c r="E1653" s="94">
        <f t="shared" si="533"/>
        <v>0</v>
      </c>
      <c r="F1653" s="452"/>
      <c r="G1653" s="452"/>
      <c r="H1653" s="452"/>
      <c r="I1653" s="452"/>
      <c r="J1653" s="430"/>
      <c r="K1653" s="452"/>
      <c r="L1653" s="452"/>
      <c r="M1653" s="430"/>
      <c r="N1653" s="23"/>
      <c r="O1653" s="23"/>
    </row>
    <row r="1654" spans="1:15" hidden="1">
      <c r="A1654" s="417"/>
      <c r="B1654" s="821" t="s">
        <v>608</v>
      </c>
      <c r="C1654" s="820"/>
      <c r="D1654" s="544" t="s">
        <v>609</v>
      </c>
      <c r="E1654" s="94">
        <f t="shared" si="533"/>
        <v>0</v>
      </c>
      <c r="F1654" s="452"/>
      <c r="G1654" s="452"/>
      <c r="H1654" s="452"/>
      <c r="I1654" s="452"/>
      <c r="J1654" s="430"/>
      <c r="K1654" s="452"/>
      <c r="L1654" s="452"/>
      <c r="M1654" s="430"/>
      <c r="N1654" s="23"/>
      <c r="O1654" s="23"/>
    </row>
    <row r="1655" spans="1:15">
      <c r="A1655" s="417"/>
      <c r="B1655" s="821" t="s">
        <v>612</v>
      </c>
      <c r="C1655" s="824"/>
      <c r="D1655" s="544" t="s">
        <v>613</v>
      </c>
      <c r="E1655" s="94">
        <f t="shared" si="533"/>
        <v>0</v>
      </c>
      <c r="F1655" s="452">
        <f t="shared" ref="F1655:M1655" si="556">F1656+F1660</f>
        <v>0</v>
      </c>
      <c r="G1655" s="452">
        <f t="shared" si="556"/>
        <v>0</v>
      </c>
      <c r="H1655" s="452">
        <f t="shared" si="556"/>
        <v>0</v>
      </c>
      <c r="I1655" s="452">
        <f t="shared" si="556"/>
        <v>0</v>
      </c>
      <c r="J1655" s="452">
        <f t="shared" si="556"/>
        <v>0</v>
      </c>
      <c r="K1655" s="452">
        <f t="shared" si="556"/>
        <v>0</v>
      </c>
      <c r="L1655" s="452">
        <f t="shared" si="556"/>
        <v>0</v>
      </c>
      <c r="M1655" s="452">
        <f t="shared" si="556"/>
        <v>0</v>
      </c>
      <c r="N1655" s="23"/>
      <c r="O1655" s="23"/>
    </row>
    <row r="1656" spans="1:15" ht="0.75" customHeight="1">
      <c r="A1656" s="417"/>
      <c r="B1656" s="805" t="s">
        <v>777</v>
      </c>
      <c r="C1656" s="824"/>
      <c r="D1656" s="544" t="s">
        <v>615</v>
      </c>
      <c r="E1656" s="94">
        <f t="shared" ref="E1656:E1720" si="557">G1656+H1656+I1656+J1656</f>
        <v>0</v>
      </c>
      <c r="F1656" s="452">
        <f t="shared" ref="F1656:M1656" si="558">F1657+F1658</f>
        <v>0</v>
      </c>
      <c r="G1656" s="452">
        <f t="shared" si="558"/>
        <v>0</v>
      </c>
      <c r="H1656" s="452">
        <f t="shared" si="558"/>
        <v>0</v>
      </c>
      <c r="I1656" s="452">
        <f t="shared" si="558"/>
        <v>0</v>
      </c>
      <c r="J1656" s="452">
        <f t="shared" si="558"/>
        <v>0</v>
      </c>
      <c r="K1656" s="452">
        <f t="shared" si="558"/>
        <v>0</v>
      </c>
      <c r="L1656" s="452">
        <f t="shared" si="558"/>
        <v>0</v>
      </c>
      <c r="M1656" s="452">
        <f t="shared" si="558"/>
        <v>0</v>
      </c>
      <c r="N1656" s="23"/>
      <c r="O1656" s="23"/>
    </row>
    <row r="1657" spans="1:15" ht="21.4" hidden="1">
      <c r="A1657" s="417"/>
      <c r="B1657" s="815"/>
      <c r="C1657" s="825" t="s">
        <v>616</v>
      </c>
      <c r="D1657" s="544" t="s">
        <v>617</v>
      </c>
      <c r="E1657" s="94">
        <f t="shared" si="557"/>
        <v>0</v>
      </c>
      <c r="F1657" s="428"/>
      <c r="G1657" s="428"/>
      <c r="H1657" s="428"/>
      <c r="I1657" s="428"/>
      <c r="J1657" s="430"/>
      <c r="K1657" s="428"/>
      <c r="L1657" s="428"/>
      <c r="M1657" s="430"/>
      <c r="N1657" s="23"/>
      <c r="O1657" s="23"/>
    </row>
    <row r="1658" spans="1:15" hidden="1">
      <c r="A1658" s="417"/>
      <c r="B1658" s="826" t="s">
        <v>618</v>
      </c>
      <c r="C1658" s="827"/>
      <c r="D1658" s="424" t="s">
        <v>619</v>
      </c>
      <c r="E1658" s="94">
        <f t="shared" si="557"/>
        <v>0</v>
      </c>
      <c r="F1658" s="421"/>
      <c r="G1658" s="421"/>
      <c r="H1658" s="421"/>
      <c r="I1658" s="421"/>
      <c r="J1658" s="158"/>
      <c r="K1658" s="421"/>
      <c r="L1658" s="421"/>
      <c r="M1658" s="158"/>
      <c r="N1658" s="23"/>
      <c r="O1658" s="23"/>
    </row>
    <row r="1659" spans="1:15" hidden="1">
      <c r="A1659" s="417"/>
      <c r="B1659" s="828"/>
      <c r="C1659" s="829"/>
      <c r="D1659" s="543"/>
      <c r="E1659" s="94">
        <f t="shared" si="557"/>
        <v>0</v>
      </c>
      <c r="F1659" s="421"/>
      <c r="G1659" s="421"/>
      <c r="H1659" s="421"/>
      <c r="I1659" s="421"/>
      <c r="J1659" s="158"/>
      <c r="K1659" s="421"/>
      <c r="L1659" s="421"/>
      <c r="M1659" s="158"/>
      <c r="N1659" s="23"/>
      <c r="O1659" s="23"/>
    </row>
    <row r="1660" spans="1:15" hidden="1">
      <c r="A1660" s="417"/>
      <c r="B1660" s="830" t="s">
        <v>778</v>
      </c>
      <c r="C1660" s="831"/>
      <c r="D1660" s="544" t="s">
        <v>621</v>
      </c>
      <c r="E1660" s="154">
        <f t="shared" si="557"/>
        <v>0</v>
      </c>
      <c r="F1660" s="101">
        <f t="shared" ref="F1660:M1660" si="559">F1661+F1662</f>
        <v>0</v>
      </c>
      <c r="G1660" s="101">
        <f t="shared" si="559"/>
        <v>0</v>
      </c>
      <c r="H1660" s="101">
        <f t="shared" si="559"/>
        <v>0</v>
      </c>
      <c r="I1660" s="101">
        <f t="shared" si="559"/>
        <v>0</v>
      </c>
      <c r="J1660" s="101">
        <f t="shared" si="559"/>
        <v>0</v>
      </c>
      <c r="K1660" s="101">
        <f t="shared" si="559"/>
        <v>0</v>
      </c>
      <c r="L1660" s="101">
        <f t="shared" si="559"/>
        <v>0</v>
      </c>
      <c r="M1660" s="101">
        <f t="shared" si="559"/>
        <v>0</v>
      </c>
      <c r="N1660" s="23"/>
      <c r="O1660" s="23"/>
    </row>
    <row r="1661" spans="1:15" hidden="1">
      <c r="A1661" s="417"/>
      <c r="B1661" s="805" t="s">
        <v>622</v>
      </c>
      <c r="C1661" s="782"/>
      <c r="D1661" s="544" t="s">
        <v>623</v>
      </c>
      <c r="E1661" s="94">
        <f t="shared" si="557"/>
        <v>0</v>
      </c>
      <c r="F1661" s="421"/>
      <c r="G1661" s="421"/>
      <c r="H1661" s="421"/>
      <c r="I1661" s="421"/>
      <c r="J1661" s="158"/>
      <c r="K1661" s="421"/>
      <c r="L1661" s="421"/>
      <c r="M1661" s="158"/>
      <c r="N1661" s="23"/>
      <c r="O1661" s="23"/>
    </row>
    <row r="1662" spans="1:15" hidden="1">
      <c r="A1662" s="417"/>
      <c r="B1662" s="804" t="s">
        <v>624</v>
      </c>
      <c r="C1662" s="781"/>
      <c r="D1662" s="424" t="s">
        <v>625</v>
      </c>
      <c r="E1662" s="94">
        <f t="shared" si="557"/>
        <v>0</v>
      </c>
      <c r="F1662" s="421"/>
      <c r="G1662" s="421"/>
      <c r="H1662" s="421"/>
      <c r="I1662" s="421"/>
      <c r="J1662" s="158"/>
      <c r="K1662" s="421"/>
      <c r="L1662" s="421"/>
      <c r="M1662" s="158"/>
      <c r="N1662" s="23"/>
      <c r="O1662" s="23"/>
    </row>
    <row r="1663" spans="1:15" ht="17.25" customHeight="1">
      <c r="A1663" s="417"/>
      <c r="B1663" s="479" t="s">
        <v>841</v>
      </c>
      <c r="C1663" s="480"/>
      <c r="D1663" s="424" t="s">
        <v>627</v>
      </c>
      <c r="E1663" s="94">
        <f t="shared" si="557"/>
        <v>0</v>
      </c>
      <c r="F1663" s="428">
        <f t="shared" ref="F1663:M1663" si="560">F1664</f>
        <v>0</v>
      </c>
      <c r="G1663" s="428">
        <f t="shared" si="560"/>
        <v>0</v>
      </c>
      <c r="H1663" s="428">
        <f t="shared" si="560"/>
        <v>0</v>
      </c>
      <c r="I1663" s="428">
        <f t="shared" si="560"/>
        <v>0</v>
      </c>
      <c r="J1663" s="428">
        <f t="shared" si="560"/>
        <v>0</v>
      </c>
      <c r="K1663" s="428">
        <f t="shared" si="560"/>
        <v>0</v>
      </c>
      <c r="L1663" s="428">
        <f t="shared" si="560"/>
        <v>0</v>
      </c>
      <c r="M1663" s="428">
        <f t="shared" si="560"/>
        <v>0</v>
      </c>
      <c r="N1663" s="23"/>
      <c r="O1663" s="23"/>
    </row>
    <row r="1664" spans="1:15" ht="14.25" customHeight="1">
      <c r="A1664" s="417"/>
      <c r="B1664" s="479" t="s">
        <v>628</v>
      </c>
      <c r="C1664" s="480"/>
      <c r="D1664" s="424" t="s">
        <v>629</v>
      </c>
      <c r="E1664" s="94">
        <f t="shared" si="557"/>
        <v>0</v>
      </c>
      <c r="F1664" s="421"/>
      <c r="G1664" s="421"/>
      <c r="H1664" s="421"/>
      <c r="I1664" s="421"/>
      <c r="J1664" s="158"/>
      <c r="K1664" s="421"/>
      <c r="L1664" s="421"/>
      <c r="M1664" s="158"/>
      <c r="N1664" s="23"/>
      <c r="O1664" s="23"/>
    </row>
    <row r="1665" spans="1:15">
      <c r="A1665" s="1300" t="s">
        <v>630</v>
      </c>
      <c r="B1665" s="1301"/>
      <c r="C1665" s="1302"/>
      <c r="D1665" s="481"/>
      <c r="E1665" s="154">
        <f t="shared" si="557"/>
        <v>21149</v>
      </c>
      <c r="F1665" s="482">
        <f>F1667</f>
        <v>0</v>
      </c>
      <c r="G1665" s="482">
        <f t="shared" ref="G1665:M1665" si="561">G1666+G1704</f>
        <v>9196</v>
      </c>
      <c r="H1665" s="482">
        <f>H1666+H1704+H1719</f>
        <v>0</v>
      </c>
      <c r="I1665" s="482">
        <f>I1666+I1704+I1719</f>
        <v>3871</v>
      </c>
      <c r="J1665" s="482">
        <f>J1666+J1704+J1719</f>
        <v>8082</v>
      </c>
      <c r="K1665" s="482">
        <f t="shared" si="561"/>
        <v>0</v>
      </c>
      <c r="L1665" s="482">
        <f t="shared" si="561"/>
        <v>0</v>
      </c>
      <c r="M1665" s="482">
        <f t="shared" si="561"/>
        <v>0</v>
      </c>
      <c r="N1665" s="23"/>
      <c r="O1665" s="23"/>
    </row>
    <row r="1666" spans="1:15">
      <c r="A1666" s="789"/>
      <c r="B1666" s="411" t="s">
        <v>747</v>
      </c>
      <c r="C1666" s="790"/>
      <c r="D1666" s="481"/>
      <c r="E1666" s="154">
        <f t="shared" si="557"/>
        <v>21149</v>
      </c>
      <c r="F1666" s="482"/>
      <c r="G1666" s="482">
        <f t="shared" ref="G1666:M1666" si="562">G1667+G1678</f>
        <v>9196</v>
      </c>
      <c r="H1666" s="482">
        <f>H1667+H1678+H1691</f>
        <v>0</v>
      </c>
      <c r="I1666" s="482">
        <f>I1667+I1678+I1691</f>
        <v>3871</v>
      </c>
      <c r="J1666" s="482">
        <f>J1667+J1678+J1691</f>
        <v>8082</v>
      </c>
      <c r="K1666" s="482">
        <f t="shared" si="562"/>
        <v>0</v>
      </c>
      <c r="L1666" s="482">
        <f t="shared" si="562"/>
        <v>0</v>
      </c>
      <c r="M1666" s="482">
        <f t="shared" si="562"/>
        <v>0</v>
      </c>
      <c r="N1666" s="23"/>
      <c r="O1666" s="23"/>
    </row>
    <row r="1667" spans="1:15">
      <c r="A1667" s="417"/>
      <c r="B1667" s="791" t="s">
        <v>633</v>
      </c>
      <c r="C1667" s="542"/>
      <c r="D1667" s="543" t="s">
        <v>634</v>
      </c>
      <c r="E1667" s="94">
        <f t="shared" si="557"/>
        <v>21149</v>
      </c>
      <c r="F1667" s="428">
        <f t="shared" ref="F1667:M1667" si="563">F1668</f>
        <v>0</v>
      </c>
      <c r="G1667" s="428">
        <f t="shared" si="563"/>
        <v>9196</v>
      </c>
      <c r="H1667" s="428">
        <f t="shared" si="563"/>
        <v>0</v>
      </c>
      <c r="I1667" s="428">
        <f t="shared" si="563"/>
        <v>3871</v>
      </c>
      <c r="J1667" s="428">
        <f t="shared" si="563"/>
        <v>8082</v>
      </c>
      <c r="K1667" s="428">
        <f t="shared" si="563"/>
        <v>0</v>
      </c>
      <c r="L1667" s="428">
        <f t="shared" si="563"/>
        <v>0</v>
      </c>
      <c r="M1667" s="428">
        <f t="shared" si="563"/>
        <v>0</v>
      </c>
      <c r="N1667" s="23"/>
      <c r="O1667" s="23"/>
    </row>
    <row r="1668" spans="1:15">
      <c r="A1668" s="417"/>
      <c r="B1668" s="785" t="s">
        <v>635</v>
      </c>
      <c r="C1668" s="480"/>
      <c r="D1668" s="544" t="s">
        <v>636</v>
      </c>
      <c r="E1668" s="94">
        <f t="shared" si="557"/>
        <v>21149</v>
      </c>
      <c r="F1668" s="428">
        <f t="shared" ref="F1668:M1668" si="564">F1669+F1670+F1671+F1672+F1673+F1674+F1675+F1676</f>
        <v>0</v>
      </c>
      <c r="G1668" s="428">
        <f t="shared" si="564"/>
        <v>9196</v>
      </c>
      <c r="H1668" s="428">
        <f t="shared" si="564"/>
        <v>0</v>
      </c>
      <c r="I1668" s="428">
        <f t="shared" si="564"/>
        <v>3871</v>
      </c>
      <c r="J1668" s="428">
        <f t="shared" si="564"/>
        <v>8082</v>
      </c>
      <c r="K1668" s="428">
        <f>K1669+K1670+K1671+K1672+K1673+K1674+K1675+K1676</f>
        <v>0</v>
      </c>
      <c r="L1668" s="428">
        <f t="shared" si="564"/>
        <v>0</v>
      </c>
      <c r="M1668" s="428">
        <f t="shared" si="564"/>
        <v>0</v>
      </c>
      <c r="N1668" s="23"/>
      <c r="O1668" s="23"/>
    </row>
    <row r="1669" spans="1:15">
      <c r="A1669" s="417"/>
      <c r="B1669" s="545"/>
      <c r="C1669" s="546" t="s">
        <v>637</v>
      </c>
      <c r="D1669" s="543" t="s">
        <v>638</v>
      </c>
      <c r="E1669" s="94">
        <f t="shared" si="557"/>
        <v>10877</v>
      </c>
      <c r="F1669" s="63">
        <v>0</v>
      </c>
      <c r="G1669" s="63">
        <v>9196</v>
      </c>
      <c r="H1669" s="63"/>
      <c r="I1669" s="63">
        <f>335+113+423</f>
        <v>871</v>
      </c>
      <c r="J1669" s="158">
        <v>810</v>
      </c>
      <c r="K1669" s="63"/>
      <c r="L1669" s="63">
        <v>0</v>
      </c>
      <c r="M1669" s="158">
        <v>0</v>
      </c>
      <c r="N1669" s="23"/>
      <c r="O1669" s="23"/>
    </row>
    <row r="1670" spans="1:15" ht="31.35">
      <c r="A1670" s="417"/>
      <c r="B1670" s="545"/>
      <c r="C1670" s="547" t="s">
        <v>639</v>
      </c>
      <c r="D1670" s="548" t="s">
        <v>640</v>
      </c>
      <c r="E1670" s="94">
        <f t="shared" si="557"/>
        <v>0</v>
      </c>
      <c r="F1670" s="63"/>
      <c r="G1670" s="63"/>
      <c r="H1670" s="63"/>
      <c r="I1670" s="63"/>
      <c r="J1670" s="158"/>
      <c r="K1670" s="63"/>
      <c r="L1670" s="63"/>
      <c r="M1670" s="158"/>
      <c r="N1670" s="23"/>
      <c r="O1670" s="23"/>
    </row>
    <row r="1671" spans="1:15" ht="21">
      <c r="A1671" s="417"/>
      <c r="B1671" s="545"/>
      <c r="C1671" s="547" t="s">
        <v>641</v>
      </c>
      <c r="D1671" s="548" t="s">
        <v>642</v>
      </c>
      <c r="E1671" s="94">
        <f t="shared" si="557"/>
        <v>0</v>
      </c>
      <c r="F1671" s="63"/>
      <c r="G1671" s="63"/>
      <c r="H1671" s="63"/>
      <c r="I1671" s="63"/>
      <c r="J1671" s="158"/>
      <c r="K1671" s="63"/>
      <c r="L1671" s="63"/>
      <c r="M1671" s="158"/>
      <c r="N1671" s="23"/>
      <c r="O1671" s="23"/>
    </row>
    <row r="1672" spans="1:15" ht="20.65">
      <c r="A1672" s="417"/>
      <c r="B1672" s="545"/>
      <c r="C1672" s="546" t="s">
        <v>643</v>
      </c>
      <c r="D1672" s="543" t="s">
        <v>644</v>
      </c>
      <c r="E1672" s="94">
        <f t="shared" si="557"/>
        <v>0</v>
      </c>
      <c r="F1672" s="421"/>
      <c r="G1672" s="421"/>
      <c r="H1672" s="421"/>
      <c r="I1672" s="421"/>
      <c r="J1672" s="158"/>
      <c r="K1672" s="421"/>
      <c r="L1672" s="421"/>
      <c r="M1672" s="158"/>
      <c r="N1672" s="23"/>
      <c r="O1672" s="23"/>
    </row>
    <row r="1673" spans="1:15" ht="31.35">
      <c r="A1673" s="417"/>
      <c r="B1673" s="549"/>
      <c r="C1673" s="550" t="s">
        <v>645</v>
      </c>
      <c r="D1673" s="551" t="s">
        <v>646</v>
      </c>
      <c r="E1673" s="94">
        <f t="shared" si="557"/>
        <v>0</v>
      </c>
      <c r="F1673" s="421"/>
      <c r="G1673" s="421"/>
      <c r="H1673" s="421"/>
      <c r="I1673" s="421"/>
      <c r="J1673" s="158"/>
      <c r="K1673" s="421"/>
      <c r="L1673" s="421"/>
      <c r="M1673" s="158"/>
      <c r="N1673" s="23"/>
      <c r="O1673" s="23"/>
    </row>
    <row r="1674" spans="1:15" ht="20.65">
      <c r="A1674" s="417"/>
      <c r="B1674" s="493"/>
      <c r="C1674" s="494" t="s">
        <v>647</v>
      </c>
      <c r="D1674" s="552" t="s">
        <v>648</v>
      </c>
      <c r="E1674" s="94">
        <f t="shared" si="557"/>
        <v>0</v>
      </c>
      <c r="F1674" s="421"/>
      <c r="G1674" s="421"/>
      <c r="H1674" s="421"/>
      <c r="I1674" s="421"/>
      <c r="J1674" s="158"/>
      <c r="K1674" s="421"/>
      <c r="L1674" s="421"/>
      <c r="M1674" s="158"/>
      <c r="N1674" s="23"/>
      <c r="O1674" s="23"/>
    </row>
    <row r="1675" spans="1:15" ht="20.65">
      <c r="A1675" s="417"/>
      <c r="B1675" s="496"/>
      <c r="C1675" s="494" t="s">
        <v>649</v>
      </c>
      <c r="D1675" s="495" t="s">
        <v>650</v>
      </c>
      <c r="E1675" s="94">
        <f t="shared" si="557"/>
        <v>0</v>
      </c>
      <c r="F1675" s="421"/>
      <c r="G1675" s="421"/>
      <c r="H1675" s="421"/>
      <c r="I1675" s="421"/>
      <c r="J1675" s="158"/>
      <c r="K1675" s="421"/>
      <c r="L1675" s="421"/>
      <c r="M1675" s="158"/>
      <c r="N1675" s="23"/>
      <c r="O1675" s="23"/>
    </row>
    <row r="1676" spans="1:15">
      <c r="A1676" s="417"/>
      <c r="B1676" s="497"/>
      <c r="C1676" s="435" t="s">
        <v>651</v>
      </c>
      <c r="D1676" s="443" t="s">
        <v>652</v>
      </c>
      <c r="E1676" s="94">
        <f t="shared" si="557"/>
        <v>10272</v>
      </c>
      <c r="F1676" s="421"/>
      <c r="G1676" s="421">
        <v>0</v>
      </c>
      <c r="H1676" s="421"/>
      <c r="I1676" s="421">
        <v>3000</v>
      </c>
      <c r="J1676" s="158">
        <v>7272</v>
      </c>
      <c r="K1676" s="421"/>
      <c r="L1676" s="421"/>
      <c r="M1676" s="158"/>
      <c r="N1676" s="23"/>
      <c r="O1676" s="23"/>
    </row>
    <row r="1677" spans="1:15" hidden="1">
      <c r="A1677" s="417"/>
      <c r="B1677" s="498"/>
      <c r="C1677" s="767"/>
      <c r="D1677" s="449"/>
      <c r="E1677" s="94">
        <f t="shared" si="557"/>
        <v>0</v>
      </c>
      <c r="F1677" s="421"/>
      <c r="G1677" s="421"/>
      <c r="H1677" s="421"/>
      <c r="I1677" s="421"/>
      <c r="J1677" s="158"/>
      <c r="K1677" s="421"/>
      <c r="L1677" s="421"/>
      <c r="M1677" s="158"/>
      <c r="N1677" s="23"/>
      <c r="O1677" s="23"/>
    </row>
    <row r="1678" spans="1:15">
      <c r="A1678" s="537"/>
      <c r="B1678" s="438" t="s">
        <v>657</v>
      </c>
      <c r="C1678" s="506"/>
      <c r="D1678" s="427" t="s">
        <v>658</v>
      </c>
      <c r="E1678" s="94">
        <f t="shared" si="557"/>
        <v>0</v>
      </c>
      <c r="F1678" s="452">
        <f t="shared" ref="F1678:M1678" si="565">F1679</f>
        <v>0</v>
      </c>
      <c r="G1678" s="452">
        <f t="shared" si="565"/>
        <v>0</v>
      </c>
      <c r="H1678" s="452">
        <f t="shared" si="565"/>
        <v>0</v>
      </c>
      <c r="I1678" s="452">
        <f t="shared" si="565"/>
        <v>0</v>
      </c>
      <c r="J1678" s="452">
        <f t="shared" si="565"/>
        <v>0</v>
      </c>
      <c r="K1678" s="452">
        <f t="shared" si="565"/>
        <v>0</v>
      </c>
      <c r="L1678" s="452">
        <f t="shared" si="565"/>
        <v>0</v>
      </c>
      <c r="M1678" s="452">
        <f t="shared" si="565"/>
        <v>0</v>
      </c>
      <c r="N1678" s="23"/>
      <c r="O1678" s="23"/>
    </row>
    <row r="1679" spans="1:15" ht="12.75" customHeight="1">
      <c r="A1679" s="537"/>
      <c r="B1679" s="561" t="s">
        <v>659</v>
      </c>
      <c r="C1679" s="458"/>
      <c r="D1679" s="427" t="s">
        <v>565</v>
      </c>
      <c r="E1679" s="94">
        <f t="shared" si="557"/>
        <v>0</v>
      </c>
      <c r="F1679" s="452">
        <f t="shared" ref="F1679:M1679" si="566">F1683+F1684+F1685+F1686+F1687+F1688+F1689</f>
        <v>0</v>
      </c>
      <c r="G1679" s="452">
        <f t="shared" si="566"/>
        <v>0</v>
      </c>
      <c r="H1679" s="452">
        <f t="shared" si="566"/>
        <v>0</v>
      </c>
      <c r="I1679" s="452">
        <f t="shared" si="566"/>
        <v>0</v>
      </c>
      <c r="J1679" s="452">
        <f t="shared" si="566"/>
        <v>0</v>
      </c>
      <c r="K1679" s="452">
        <f t="shared" si="566"/>
        <v>0</v>
      </c>
      <c r="L1679" s="452">
        <f t="shared" si="566"/>
        <v>0</v>
      </c>
      <c r="M1679" s="452">
        <f t="shared" si="566"/>
        <v>0</v>
      </c>
      <c r="N1679" s="23"/>
      <c r="O1679" s="23"/>
    </row>
    <row r="1680" spans="1:15" hidden="1">
      <c r="A1680" s="537"/>
      <c r="B1680" s="832"/>
      <c r="C1680" s="503" t="s">
        <v>660</v>
      </c>
      <c r="D1680" s="562" t="s">
        <v>661</v>
      </c>
      <c r="E1680" s="94">
        <f t="shared" si="557"/>
        <v>0</v>
      </c>
      <c r="F1680" s="452"/>
      <c r="G1680" s="452"/>
      <c r="H1680" s="452"/>
      <c r="I1680" s="452"/>
      <c r="J1680" s="430"/>
      <c r="K1680" s="452"/>
      <c r="L1680" s="452"/>
      <c r="M1680" s="430"/>
      <c r="N1680" s="23"/>
      <c r="O1680" s="23"/>
    </row>
    <row r="1681" spans="1:15" hidden="1">
      <c r="A1681" s="537"/>
      <c r="B1681" s="832"/>
      <c r="C1681" s="503" t="s">
        <v>662</v>
      </c>
      <c r="D1681" s="562" t="s">
        <v>663</v>
      </c>
      <c r="E1681" s="94">
        <f t="shared" si="557"/>
        <v>0</v>
      </c>
      <c r="F1681" s="452"/>
      <c r="G1681" s="452"/>
      <c r="H1681" s="452"/>
      <c r="I1681" s="452"/>
      <c r="J1681" s="430"/>
      <c r="K1681" s="452"/>
      <c r="L1681" s="452"/>
      <c r="M1681" s="430"/>
      <c r="N1681" s="23"/>
      <c r="O1681" s="23"/>
    </row>
    <row r="1682" spans="1:15" hidden="1">
      <c r="A1682" s="537"/>
      <c r="B1682" s="832"/>
      <c r="C1682" s="503" t="s">
        <v>664</v>
      </c>
      <c r="D1682" s="562" t="s">
        <v>665</v>
      </c>
      <c r="E1682" s="94">
        <f t="shared" si="557"/>
        <v>0</v>
      </c>
      <c r="F1682" s="452"/>
      <c r="G1682" s="452"/>
      <c r="H1682" s="452"/>
      <c r="I1682" s="452"/>
      <c r="J1682" s="430"/>
      <c r="K1682" s="452"/>
      <c r="L1682" s="452"/>
      <c r="M1682" s="430"/>
      <c r="N1682" s="23"/>
      <c r="O1682" s="23"/>
    </row>
    <row r="1683" spans="1:15" hidden="1">
      <c r="A1683" s="537"/>
      <c r="B1683" s="561"/>
      <c r="C1683" s="458" t="s">
        <v>666</v>
      </c>
      <c r="D1683" s="427" t="s">
        <v>667</v>
      </c>
      <c r="E1683" s="94">
        <f t="shared" si="557"/>
        <v>0</v>
      </c>
      <c r="F1683" s="452"/>
      <c r="G1683" s="452"/>
      <c r="H1683" s="452"/>
      <c r="I1683" s="452"/>
      <c r="J1683" s="430"/>
      <c r="K1683" s="452"/>
      <c r="L1683" s="452"/>
      <c r="M1683" s="430"/>
      <c r="N1683" s="23"/>
      <c r="O1683" s="23"/>
    </row>
    <row r="1684" spans="1:15" hidden="1">
      <c r="A1684" s="537"/>
      <c r="B1684" s="561"/>
      <c r="C1684" s="458" t="s">
        <v>668</v>
      </c>
      <c r="D1684" s="427" t="s">
        <v>669</v>
      </c>
      <c r="E1684" s="94">
        <f t="shared" si="557"/>
        <v>0</v>
      </c>
      <c r="F1684" s="452"/>
      <c r="G1684" s="452"/>
      <c r="H1684" s="452"/>
      <c r="I1684" s="452"/>
      <c r="J1684" s="430"/>
      <c r="K1684" s="452"/>
      <c r="L1684" s="452"/>
      <c r="M1684" s="430"/>
      <c r="N1684" s="23"/>
      <c r="O1684" s="23"/>
    </row>
    <row r="1685" spans="1:15" hidden="1">
      <c r="A1685" s="537"/>
      <c r="B1685" s="561"/>
      <c r="C1685" s="458" t="s">
        <v>670</v>
      </c>
      <c r="D1685" s="427" t="s">
        <v>671</v>
      </c>
      <c r="E1685" s="94">
        <f t="shared" si="557"/>
        <v>0</v>
      </c>
      <c r="F1685" s="452"/>
      <c r="G1685" s="452"/>
      <c r="H1685" s="452"/>
      <c r="I1685" s="452"/>
      <c r="J1685" s="430"/>
      <c r="K1685" s="452"/>
      <c r="L1685" s="452"/>
      <c r="M1685" s="430"/>
      <c r="N1685" s="23"/>
      <c r="O1685" s="23"/>
    </row>
    <row r="1686" spans="1:15" hidden="1">
      <c r="A1686" s="537"/>
      <c r="B1686" s="561"/>
      <c r="C1686" s="458" t="s">
        <v>672</v>
      </c>
      <c r="D1686" s="427" t="s">
        <v>673</v>
      </c>
      <c r="E1686" s="94">
        <f t="shared" si="557"/>
        <v>0</v>
      </c>
      <c r="F1686" s="452"/>
      <c r="G1686" s="452"/>
      <c r="H1686" s="452"/>
      <c r="I1686" s="452"/>
      <c r="J1686" s="430"/>
      <c r="K1686" s="452"/>
      <c r="L1686" s="452"/>
      <c r="M1686" s="430"/>
      <c r="N1686" s="23"/>
      <c r="O1686" s="23"/>
    </row>
    <row r="1687" spans="1:15" ht="13.5" customHeight="1">
      <c r="A1687" s="537"/>
      <c r="B1687" s="561"/>
      <c r="C1687" s="458" t="s">
        <v>674</v>
      </c>
      <c r="D1687" s="427" t="s">
        <v>567</v>
      </c>
      <c r="E1687" s="94">
        <f t="shared" si="557"/>
        <v>0</v>
      </c>
      <c r="F1687" s="452"/>
      <c r="G1687" s="452"/>
      <c r="H1687" s="452"/>
      <c r="I1687" s="452"/>
      <c r="J1687" s="430"/>
      <c r="K1687" s="452"/>
      <c r="L1687" s="452"/>
      <c r="M1687" s="430"/>
      <c r="N1687" s="23"/>
      <c r="O1687" s="23"/>
    </row>
    <row r="1688" spans="1:15" ht="13.5" hidden="1" customHeight="1">
      <c r="A1688" s="537"/>
      <c r="B1688" s="561"/>
      <c r="C1688" s="458" t="s">
        <v>675</v>
      </c>
      <c r="D1688" s="427" t="s">
        <v>676</v>
      </c>
      <c r="E1688" s="94">
        <f t="shared" si="557"/>
        <v>0</v>
      </c>
      <c r="F1688" s="452"/>
      <c r="G1688" s="452"/>
      <c r="H1688" s="452"/>
      <c r="I1688" s="452"/>
      <c r="J1688" s="430"/>
      <c r="K1688" s="452"/>
      <c r="L1688" s="452"/>
      <c r="M1688" s="430"/>
      <c r="N1688" s="23"/>
      <c r="O1688" s="23"/>
    </row>
    <row r="1689" spans="1:15" ht="10.5" hidden="1" customHeight="1">
      <c r="A1689" s="537"/>
      <c r="B1689" s="561"/>
      <c r="C1689" s="458" t="s">
        <v>677</v>
      </c>
      <c r="D1689" s="427" t="s">
        <v>678</v>
      </c>
      <c r="E1689" s="94">
        <f t="shared" si="557"/>
        <v>0</v>
      </c>
      <c r="F1689" s="452"/>
      <c r="G1689" s="452"/>
      <c r="H1689" s="452"/>
      <c r="I1689" s="452"/>
      <c r="J1689" s="430"/>
      <c r="K1689" s="452"/>
      <c r="L1689" s="452"/>
      <c r="M1689" s="430"/>
      <c r="N1689" s="23"/>
      <c r="O1689" s="23"/>
    </row>
    <row r="1690" spans="1:15" ht="10.5" hidden="1" customHeight="1">
      <c r="A1690" s="537"/>
      <c r="B1690" s="438"/>
      <c r="C1690" s="506"/>
      <c r="D1690" s="427"/>
      <c r="E1690" s="94">
        <f t="shared" si="557"/>
        <v>0</v>
      </c>
      <c r="F1690" s="452"/>
      <c r="G1690" s="452"/>
      <c r="H1690" s="452"/>
      <c r="I1690" s="452"/>
      <c r="J1690" s="430"/>
      <c r="K1690" s="452"/>
      <c r="L1690" s="452"/>
      <c r="M1690" s="430"/>
      <c r="N1690" s="23"/>
      <c r="O1690" s="23"/>
    </row>
    <row r="1691" spans="1:15" ht="12" customHeight="1">
      <c r="A1691" s="537"/>
      <c r="B1691" s="438" t="s">
        <v>679</v>
      </c>
      <c r="C1691" s="506"/>
      <c r="D1691" s="427" t="s">
        <v>680</v>
      </c>
      <c r="E1691" s="94">
        <f t="shared" si="557"/>
        <v>0</v>
      </c>
      <c r="F1691" s="452">
        <f t="shared" ref="F1691:M1691" si="567">F1692+F1693+F1694+F1695+F1696+F1697+F1698+F1699+F1700+F1701+F1702</f>
        <v>0</v>
      </c>
      <c r="G1691" s="452">
        <f t="shared" si="567"/>
        <v>0</v>
      </c>
      <c r="H1691" s="452"/>
      <c r="I1691" s="452">
        <f t="shared" si="567"/>
        <v>0</v>
      </c>
      <c r="J1691" s="452">
        <f t="shared" si="567"/>
        <v>0</v>
      </c>
      <c r="K1691" s="452">
        <f t="shared" si="567"/>
        <v>0</v>
      </c>
      <c r="L1691" s="452">
        <f t="shared" si="567"/>
        <v>0</v>
      </c>
      <c r="M1691" s="452">
        <f t="shared" si="567"/>
        <v>0</v>
      </c>
      <c r="N1691" s="23"/>
      <c r="O1691" s="23"/>
    </row>
    <row r="1692" spans="1:15" ht="12.75" hidden="1" customHeight="1">
      <c r="A1692" s="537"/>
      <c r="B1692" s="438" t="s">
        <v>681</v>
      </c>
      <c r="C1692" s="506"/>
      <c r="D1692" s="427" t="s">
        <v>682</v>
      </c>
      <c r="E1692" s="94">
        <f t="shared" si="557"/>
        <v>0</v>
      </c>
      <c r="F1692" s="452"/>
      <c r="G1692" s="452"/>
      <c r="H1692" s="452"/>
      <c r="I1692" s="452"/>
      <c r="J1692" s="430"/>
      <c r="K1692" s="452"/>
      <c r="L1692" s="452"/>
      <c r="M1692" s="430"/>
      <c r="N1692" s="23"/>
      <c r="O1692" s="23"/>
    </row>
    <row r="1693" spans="1:15" ht="12.75" hidden="1" customHeight="1">
      <c r="A1693" s="537"/>
      <c r="B1693" s="438" t="s">
        <v>683</v>
      </c>
      <c r="C1693" s="458"/>
      <c r="D1693" s="427" t="s">
        <v>684</v>
      </c>
      <c r="E1693" s="94">
        <f t="shared" si="557"/>
        <v>0</v>
      </c>
      <c r="F1693" s="452"/>
      <c r="G1693" s="452"/>
      <c r="H1693" s="452"/>
      <c r="I1693" s="452"/>
      <c r="J1693" s="430"/>
      <c r="K1693" s="452"/>
      <c r="L1693" s="452"/>
      <c r="M1693" s="430"/>
      <c r="N1693" s="23"/>
      <c r="O1693" s="23"/>
    </row>
    <row r="1694" spans="1:15" ht="12.75" hidden="1" customHeight="1">
      <c r="A1694" s="537"/>
      <c r="B1694" s="438" t="s">
        <v>685</v>
      </c>
      <c r="C1694" s="506"/>
      <c r="D1694" s="427" t="s">
        <v>686</v>
      </c>
      <c r="E1694" s="94">
        <f t="shared" si="557"/>
        <v>0</v>
      </c>
      <c r="F1694" s="452"/>
      <c r="G1694" s="452"/>
      <c r="H1694" s="452"/>
      <c r="I1694" s="452"/>
      <c r="J1694" s="430"/>
      <c r="K1694" s="452"/>
      <c r="L1694" s="452"/>
      <c r="M1694" s="430"/>
      <c r="N1694" s="23"/>
      <c r="O1694" s="23"/>
    </row>
    <row r="1695" spans="1:15" ht="12.75" hidden="1" customHeight="1">
      <c r="A1695" s="537"/>
      <c r="B1695" s="438" t="s">
        <v>687</v>
      </c>
      <c r="C1695" s="507"/>
      <c r="D1695" s="427" t="s">
        <v>688</v>
      </c>
      <c r="E1695" s="94">
        <f t="shared" si="557"/>
        <v>0</v>
      </c>
      <c r="F1695" s="452"/>
      <c r="G1695" s="452"/>
      <c r="H1695" s="452"/>
      <c r="I1695" s="452"/>
      <c r="J1695" s="430"/>
      <c r="K1695" s="452"/>
      <c r="L1695" s="452"/>
      <c r="M1695" s="430"/>
      <c r="N1695" s="23"/>
      <c r="O1695" s="23"/>
    </row>
    <row r="1696" spans="1:15" ht="12.75" hidden="1" customHeight="1">
      <c r="A1696" s="537"/>
      <c r="B1696" s="508" t="s">
        <v>689</v>
      </c>
      <c r="C1696" s="509"/>
      <c r="D1696" s="427" t="s">
        <v>690</v>
      </c>
      <c r="E1696" s="94">
        <f t="shared" si="557"/>
        <v>0</v>
      </c>
      <c r="F1696" s="452"/>
      <c r="G1696" s="452"/>
      <c r="H1696" s="452"/>
      <c r="I1696" s="452"/>
      <c r="J1696" s="430"/>
      <c r="K1696" s="452"/>
      <c r="L1696" s="452"/>
      <c r="M1696" s="430"/>
      <c r="N1696" s="23"/>
      <c r="O1696" s="23"/>
    </row>
    <row r="1697" spans="1:15" ht="12.75" hidden="1" customHeight="1">
      <c r="A1697" s="537"/>
      <c r="B1697" s="510" t="s">
        <v>691</v>
      </c>
      <c r="C1697" s="458"/>
      <c r="D1697" s="427" t="s">
        <v>692</v>
      </c>
      <c r="E1697" s="94">
        <f t="shared" si="557"/>
        <v>0</v>
      </c>
      <c r="F1697" s="452"/>
      <c r="G1697" s="452"/>
      <c r="H1697" s="452"/>
      <c r="I1697" s="452"/>
      <c r="J1697" s="430"/>
      <c r="K1697" s="452"/>
      <c r="L1697" s="452"/>
      <c r="M1697" s="430"/>
      <c r="N1697" s="23"/>
      <c r="O1697" s="23"/>
    </row>
    <row r="1698" spans="1:15" ht="12.75" hidden="1" customHeight="1">
      <c r="A1698" s="537"/>
      <c r="B1698" s="508" t="s">
        <v>693</v>
      </c>
      <c r="C1698" s="506"/>
      <c r="D1698" s="427" t="s">
        <v>694</v>
      </c>
      <c r="E1698" s="94">
        <f t="shared" si="557"/>
        <v>0</v>
      </c>
      <c r="F1698" s="452"/>
      <c r="G1698" s="452"/>
      <c r="H1698" s="452"/>
      <c r="I1698" s="452"/>
      <c r="J1698" s="430"/>
      <c r="K1698" s="452"/>
      <c r="L1698" s="452"/>
      <c r="M1698" s="430"/>
      <c r="N1698" s="23"/>
      <c r="O1698" s="23"/>
    </row>
    <row r="1699" spans="1:15" ht="12.75" hidden="1" customHeight="1">
      <c r="A1699" s="537"/>
      <c r="B1699" s="508" t="s">
        <v>695</v>
      </c>
      <c r="C1699" s="506"/>
      <c r="D1699" s="427" t="s">
        <v>696</v>
      </c>
      <c r="E1699" s="94">
        <f t="shared" si="557"/>
        <v>0</v>
      </c>
      <c r="F1699" s="452"/>
      <c r="G1699" s="452"/>
      <c r="H1699" s="452"/>
      <c r="I1699" s="452"/>
      <c r="J1699" s="430"/>
      <c r="K1699" s="452"/>
      <c r="L1699" s="452"/>
      <c r="M1699" s="430"/>
      <c r="N1699" s="23"/>
      <c r="O1699" s="23"/>
    </row>
    <row r="1700" spans="1:15" ht="12.75" hidden="1" customHeight="1">
      <c r="A1700" s="537"/>
      <c r="B1700" s="438" t="s">
        <v>697</v>
      </c>
      <c r="C1700" s="458"/>
      <c r="D1700" s="427" t="s">
        <v>698</v>
      </c>
      <c r="E1700" s="94">
        <f t="shared" si="557"/>
        <v>0</v>
      </c>
      <c r="F1700" s="452"/>
      <c r="G1700" s="452"/>
      <c r="H1700" s="452"/>
      <c r="I1700" s="452"/>
      <c r="J1700" s="430"/>
      <c r="K1700" s="452"/>
      <c r="L1700" s="452"/>
      <c r="M1700" s="430"/>
      <c r="N1700" s="23"/>
      <c r="O1700" s="23"/>
    </row>
    <row r="1701" spans="1:15" ht="12.75" hidden="1" customHeight="1">
      <c r="A1701" s="537"/>
      <c r="B1701" s="508" t="s">
        <v>699</v>
      </c>
      <c r="C1701" s="506"/>
      <c r="D1701" s="427" t="s">
        <v>700</v>
      </c>
      <c r="E1701" s="94">
        <f t="shared" si="557"/>
        <v>0</v>
      </c>
      <c r="F1701" s="452"/>
      <c r="G1701" s="452"/>
      <c r="H1701" s="452"/>
      <c r="I1701" s="452"/>
      <c r="J1701" s="430"/>
      <c r="K1701" s="452"/>
      <c r="L1701" s="452"/>
      <c r="M1701" s="430"/>
      <c r="N1701" s="23"/>
      <c r="O1701" s="23"/>
    </row>
    <row r="1702" spans="1:15" ht="12.75" hidden="1" customHeight="1">
      <c r="A1702" s="537"/>
      <c r="B1702" s="511" t="s">
        <v>701</v>
      </c>
      <c r="C1702" s="458"/>
      <c r="D1702" s="427" t="s">
        <v>702</v>
      </c>
      <c r="E1702" s="94">
        <f t="shared" si="557"/>
        <v>0</v>
      </c>
      <c r="F1702" s="452"/>
      <c r="G1702" s="452"/>
      <c r="H1702" s="452"/>
      <c r="I1702" s="452"/>
      <c r="J1702" s="430"/>
      <c r="K1702" s="452"/>
      <c r="L1702" s="452"/>
      <c r="M1702" s="430"/>
      <c r="N1702" s="23"/>
      <c r="O1702" s="23"/>
    </row>
    <row r="1703" spans="1:15" ht="12.75" hidden="1" customHeight="1">
      <c r="A1703" s="537"/>
      <c r="B1703" s="461"/>
      <c r="C1703" s="426"/>
      <c r="D1703" s="427"/>
      <c r="E1703" s="94">
        <f t="shared" si="557"/>
        <v>0</v>
      </c>
      <c r="F1703" s="452"/>
      <c r="G1703" s="452"/>
      <c r="H1703" s="452"/>
      <c r="I1703" s="452"/>
      <c r="J1703" s="430"/>
      <c r="K1703" s="452"/>
      <c r="L1703" s="452"/>
      <c r="M1703" s="430"/>
      <c r="N1703" s="23"/>
      <c r="O1703" s="23"/>
    </row>
    <row r="1704" spans="1:15">
      <c r="A1704" s="537"/>
      <c r="B1704" s="431" t="s">
        <v>714</v>
      </c>
      <c r="C1704" s="432"/>
      <c r="D1704" s="427" t="s">
        <v>715</v>
      </c>
      <c r="E1704" s="94">
        <f t="shared" si="557"/>
        <v>0</v>
      </c>
      <c r="F1704" s="452">
        <f t="shared" ref="F1704:M1704" si="568">F1705+F1715</f>
        <v>0</v>
      </c>
      <c r="G1704" s="452">
        <f t="shared" si="568"/>
        <v>0</v>
      </c>
      <c r="H1704" s="452">
        <f t="shared" si="568"/>
        <v>0</v>
      </c>
      <c r="I1704" s="452">
        <f t="shared" si="568"/>
        <v>0</v>
      </c>
      <c r="J1704" s="452">
        <f t="shared" si="568"/>
        <v>0</v>
      </c>
      <c r="K1704" s="452">
        <f t="shared" si="568"/>
        <v>0</v>
      </c>
      <c r="L1704" s="452">
        <f t="shared" si="568"/>
        <v>0</v>
      </c>
      <c r="M1704" s="452">
        <f t="shared" si="568"/>
        <v>0</v>
      </c>
      <c r="N1704" s="23"/>
      <c r="O1704" s="23"/>
    </row>
    <row r="1705" spans="1:15">
      <c r="A1705" s="537"/>
      <c r="B1705" s="461" t="s">
        <v>716</v>
      </c>
      <c r="C1705" s="426"/>
      <c r="D1705" s="427" t="s">
        <v>717</v>
      </c>
      <c r="E1705" s="94">
        <f t="shared" si="557"/>
        <v>0</v>
      </c>
      <c r="F1705" s="452">
        <f t="shared" ref="F1705:M1705" si="569">F1706+F1711+F1713</f>
        <v>0</v>
      </c>
      <c r="G1705" s="452">
        <f t="shared" si="569"/>
        <v>0</v>
      </c>
      <c r="H1705" s="452">
        <f t="shared" si="569"/>
        <v>0</v>
      </c>
      <c r="I1705" s="452">
        <f t="shared" si="569"/>
        <v>0</v>
      </c>
      <c r="J1705" s="452">
        <f t="shared" si="569"/>
        <v>0</v>
      </c>
      <c r="K1705" s="452">
        <f t="shared" si="569"/>
        <v>0</v>
      </c>
      <c r="L1705" s="452">
        <f t="shared" si="569"/>
        <v>0</v>
      </c>
      <c r="M1705" s="452">
        <f t="shared" si="569"/>
        <v>0</v>
      </c>
      <c r="N1705" s="23"/>
      <c r="O1705" s="23"/>
    </row>
    <row r="1706" spans="1:15">
      <c r="A1706" s="537"/>
      <c r="B1706" s="461" t="s">
        <v>718</v>
      </c>
      <c r="C1706" s="426"/>
      <c r="D1706" s="427" t="s">
        <v>719</v>
      </c>
      <c r="E1706" s="94">
        <f t="shared" si="557"/>
        <v>0</v>
      </c>
      <c r="F1706" s="452">
        <f t="shared" ref="F1706:M1706" si="570">F1707+F1708+F1709+F1710</f>
        <v>0</v>
      </c>
      <c r="G1706" s="452">
        <f t="shared" si="570"/>
        <v>0</v>
      </c>
      <c r="H1706" s="452">
        <f t="shared" si="570"/>
        <v>0</v>
      </c>
      <c r="I1706" s="452">
        <f t="shared" si="570"/>
        <v>0</v>
      </c>
      <c r="J1706" s="452">
        <f t="shared" si="570"/>
        <v>0</v>
      </c>
      <c r="K1706" s="452">
        <f t="shared" si="570"/>
        <v>0</v>
      </c>
      <c r="L1706" s="452">
        <f t="shared" si="570"/>
        <v>0</v>
      </c>
      <c r="M1706" s="452">
        <f t="shared" si="570"/>
        <v>0</v>
      </c>
      <c r="N1706" s="23"/>
      <c r="O1706" s="23"/>
    </row>
    <row r="1707" spans="1:15">
      <c r="A1707" s="537"/>
      <c r="B1707" s="429"/>
      <c r="C1707" s="426" t="s">
        <v>720</v>
      </c>
      <c r="D1707" s="427" t="s">
        <v>721</v>
      </c>
      <c r="E1707" s="94">
        <f t="shared" si="557"/>
        <v>0</v>
      </c>
      <c r="F1707" s="452"/>
      <c r="G1707" s="452"/>
      <c r="H1707" s="452"/>
      <c r="I1707" s="452"/>
      <c r="J1707" s="430"/>
      <c r="K1707" s="452"/>
      <c r="L1707" s="452"/>
      <c r="M1707" s="430"/>
      <c r="N1707" s="23"/>
      <c r="O1707" s="23"/>
    </row>
    <row r="1708" spans="1:15">
      <c r="A1708" s="417"/>
      <c r="B1708" s="429"/>
      <c r="C1708" s="426" t="s">
        <v>722</v>
      </c>
      <c r="D1708" s="427" t="s">
        <v>723</v>
      </c>
      <c r="E1708" s="94">
        <f t="shared" si="557"/>
        <v>0</v>
      </c>
      <c r="F1708" s="421"/>
      <c r="G1708" s="421"/>
      <c r="H1708" s="421"/>
      <c r="I1708" s="421"/>
      <c r="J1708" s="158"/>
      <c r="K1708" s="421"/>
      <c r="L1708" s="421"/>
      <c r="M1708" s="158"/>
      <c r="N1708" s="23"/>
      <c r="O1708" s="23"/>
    </row>
    <row r="1709" spans="1:15">
      <c r="A1709" s="417"/>
      <c r="B1709" s="429"/>
      <c r="C1709" s="432" t="s">
        <v>724</v>
      </c>
      <c r="D1709" s="427" t="s">
        <v>725</v>
      </c>
      <c r="E1709" s="94">
        <f t="shared" si="557"/>
        <v>0</v>
      </c>
      <c r="F1709" s="421"/>
      <c r="G1709" s="421"/>
      <c r="H1709" s="421"/>
      <c r="I1709" s="421"/>
      <c r="J1709" s="158"/>
      <c r="K1709" s="421"/>
      <c r="L1709" s="421"/>
      <c r="M1709" s="158"/>
      <c r="N1709" s="23"/>
      <c r="O1709" s="23"/>
    </row>
    <row r="1710" spans="1:15">
      <c r="A1710" s="417"/>
      <c r="B1710" s="429"/>
      <c r="C1710" s="432" t="s">
        <v>726</v>
      </c>
      <c r="D1710" s="427" t="s">
        <v>727</v>
      </c>
      <c r="E1710" s="94">
        <f t="shared" si="557"/>
        <v>0</v>
      </c>
      <c r="F1710" s="421"/>
      <c r="G1710" s="421"/>
      <c r="H1710" s="421"/>
      <c r="I1710" s="421"/>
      <c r="J1710" s="158"/>
      <c r="K1710" s="421"/>
      <c r="L1710" s="421"/>
      <c r="M1710" s="158"/>
      <c r="N1710" s="23"/>
      <c r="O1710" s="23"/>
    </row>
    <row r="1711" spans="1:15">
      <c r="A1711" s="417"/>
      <c r="B1711" s="434" t="s">
        <v>728</v>
      </c>
      <c r="C1711" s="466"/>
      <c r="D1711" s="443" t="s">
        <v>729</v>
      </c>
      <c r="E1711" s="94">
        <f t="shared" si="557"/>
        <v>0</v>
      </c>
      <c r="F1711" s="428">
        <f t="shared" ref="F1711:M1711" si="571">F1712</f>
        <v>0</v>
      </c>
      <c r="G1711" s="428">
        <f t="shared" si="571"/>
        <v>0</v>
      </c>
      <c r="H1711" s="428">
        <f t="shared" si="571"/>
        <v>0</v>
      </c>
      <c r="I1711" s="428">
        <f t="shared" si="571"/>
        <v>0</v>
      </c>
      <c r="J1711" s="428">
        <f t="shared" si="571"/>
        <v>0</v>
      </c>
      <c r="K1711" s="428">
        <f t="shared" si="571"/>
        <v>0</v>
      </c>
      <c r="L1711" s="428">
        <f t="shared" si="571"/>
        <v>0</v>
      </c>
      <c r="M1711" s="428">
        <f t="shared" si="571"/>
        <v>0</v>
      </c>
      <c r="N1711" s="23"/>
      <c r="O1711" s="23"/>
    </row>
    <row r="1712" spans="1:15">
      <c r="A1712" s="417"/>
      <c r="B1712" s="434"/>
      <c r="C1712" s="466" t="s">
        <v>730</v>
      </c>
      <c r="D1712" s="443" t="s">
        <v>731</v>
      </c>
      <c r="E1712" s="94">
        <f t="shared" si="557"/>
        <v>0</v>
      </c>
      <c r="F1712" s="428"/>
      <c r="G1712" s="428"/>
      <c r="H1712" s="428"/>
      <c r="I1712" s="428"/>
      <c r="J1712" s="430"/>
      <c r="K1712" s="428"/>
      <c r="L1712" s="428"/>
      <c r="M1712" s="430"/>
      <c r="N1712" s="23"/>
      <c r="O1712" s="23"/>
    </row>
    <row r="1713" spans="1:15">
      <c r="A1713" s="417"/>
      <c r="B1713" s="434" t="s">
        <v>732</v>
      </c>
      <c r="C1713" s="466"/>
      <c r="D1713" s="443" t="s">
        <v>733</v>
      </c>
      <c r="E1713" s="94">
        <f t="shared" si="557"/>
        <v>0</v>
      </c>
      <c r="F1713" s="428"/>
      <c r="G1713" s="428"/>
      <c r="H1713" s="428"/>
      <c r="I1713" s="428"/>
      <c r="J1713" s="430"/>
      <c r="K1713" s="428"/>
      <c r="L1713" s="428"/>
      <c r="M1713" s="430"/>
      <c r="N1713" s="23"/>
      <c r="O1713" s="23"/>
    </row>
    <row r="1714" spans="1:15" hidden="1">
      <c r="A1714" s="417"/>
      <c r="B1714" s="434"/>
      <c r="C1714" s="466"/>
      <c r="D1714" s="443"/>
      <c r="E1714" s="94">
        <f t="shared" si="557"/>
        <v>0</v>
      </c>
      <c r="F1714" s="428"/>
      <c r="G1714" s="428"/>
      <c r="H1714" s="428"/>
      <c r="I1714" s="428"/>
      <c r="J1714" s="430"/>
      <c r="K1714" s="428"/>
      <c r="L1714" s="428"/>
      <c r="M1714" s="430"/>
      <c r="N1714" s="23"/>
      <c r="O1714" s="23"/>
    </row>
    <row r="1715" spans="1:15">
      <c r="A1715" s="417"/>
      <c r="B1715" s="429" t="s">
        <v>734</v>
      </c>
      <c r="C1715" s="466"/>
      <c r="D1715" s="443" t="s">
        <v>735</v>
      </c>
      <c r="E1715" s="94">
        <f t="shared" si="557"/>
        <v>0</v>
      </c>
      <c r="F1715" s="428">
        <f t="shared" ref="F1715:M1716" si="572">F1716</f>
        <v>0</v>
      </c>
      <c r="G1715" s="428">
        <f t="shared" si="572"/>
        <v>0</v>
      </c>
      <c r="H1715" s="428">
        <f t="shared" si="572"/>
        <v>0</v>
      </c>
      <c r="I1715" s="428">
        <f t="shared" si="572"/>
        <v>0</v>
      </c>
      <c r="J1715" s="428">
        <f t="shared" si="572"/>
        <v>0</v>
      </c>
      <c r="K1715" s="428">
        <f t="shared" si="572"/>
        <v>0</v>
      </c>
      <c r="L1715" s="428">
        <f t="shared" si="572"/>
        <v>0</v>
      </c>
      <c r="M1715" s="428">
        <f t="shared" si="572"/>
        <v>0</v>
      </c>
      <c r="N1715" s="23"/>
      <c r="O1715" s="23"/>
    </row>
    <row r="1716" spans="1:15">
      <c r="A1716" s="417"/>
      <c r="B1716" s="518" t="s">
        <v>736</v>
      </c>
      <c r="C1716" s="519"/>
      <c r="D1716" s="443" t="s">
        <v>737</v>
      </c>
      <c r="E1716" s="94">
        <f t="shared" si="557"/>
        <v>0</v>
      </c>
      <c r="F1716" s="428">
        <f t="shared" si="572"/>
        <v>0</v>
      </c>
      <c r="G1716" s="428">
        <f t="shared" si="572"/>
        <v>0</v>
      </c>
      <c r="H1716" s="428">
        <f t="shared" si="572"/>
        <v>0</v>
      </c>
      <c r="I1716" s="428">
        <f t="shared" si="572"/>
        <v>0</v>
      </c>
      <c r="J1716" s="428">
        <f t="shared" si="572"/>
        <v>0</v>
      </c>
      <c r="K1716" s="428">
        <f t="shared" si="572"/>
        <v>0</v>
      </c>
      <c r="L1716" s="428">
        <f t="shared" si="572"/>
        <v>0</v>
      </c>
      <c r="M1716" s="428">
        <f t="shared" si="572"/>
        <v>0</v>
      </c>
      <c r="N1716" s="23"/>
      <c r="O1716" s="23"/>
    </row>
    <row r="1717" spans="1:15" ht="12" customHeight="1">
      <c r="A1717" s="417"/>
      <c r="B1717" s="434"/>
      <c r="C1717" s="466" t="s">
        <v>738</v>
      </c>
      <c r="D1717" s="443" t="s">
        <v>739</v>
      </c>
      <c r="E1717" s="94">
        <f t="shared" si="557"/>
        <v>0</v>
      </c>
      <c r="F1717" s="428"/>
      <c r="G1717" s="428"/>
      <c r="H1717" s="428"/>
      <c r="I1717" s="428"/>
      <c r="J1717" s="430"/>
      <c r="K1717" s="428"/>
      <c r="L1717" s="428"/>
      <c r="M1717" s="430"/>
      <c r="N1717" s="23"/>
      <c r="O1717" s="23"/>
    </row>
    <row r="1718" spans="1:15" hidden="1">
      <c r="A1718" s="417"/>
      <c r="B1718" s="434"/>
      <c r="C1718" s="466"/>
      <c r="D1718" s="443"/>
      <c r="E1718" s="94">
        <f t="shared" si="557"/>
        <v>0</v>
      </c>
      <c r="F1718" s="428"/>
      <c r="G1718" s="428"/>
      <c r="H1718" s="428"/>
      <c r="I1718" s="428"/>
      <c r="J1718" s="430"/>
      <c r="K1718" s="428"/>
      <c r="L1718" s="428"/>
      <c r="M1718" s="430"/>
      <c r="N1718" s="23"/>
      <c r="O1718" s="23"/>
    </row>
    <row r="1719" spans="1:15">
      <c r="A1719" s="417"/>
      <c r="B1719" s="429" t="s">
        <v>626</v>
      </c>
      <c r="C1719" s="466"/>
      <c r="D1719" s="443" t="s">
        <v>627</v>
      </c>
      <c r="E1719" s="94">
        <f t="shared" si="557"/>
        <v>0</v>
      </c>
      <c r="F1719" s="428">
        <f t="shared" ref="F1719:M1719" si="573">F1720</f>
        <v>0</v>
      </c>
      <c r="G1719" s="428">
        <f t="shared" si="573"/>
        <v>0</v>
      </c>
      <c r="H1719" s="428">
        <f t="shared" si="573"/>
        <v>0</v>
      </c>
      <c r="I1719" s="428">
        <f t="shared" si="573"/>
        <v>0</v>
      </c>
      <c r="J1719" s="428">
        <f t="shared" si="573"/>
        <v>0</v>
      </c>
      <c r="K1719" s="428">
        <f t="shared" si="573"/>
        <v>0</v>
      </c>
      <c r="L1719" s="428">
        <f t="shared" si="573"/>
        <v>0</v>
      </c>
      <c r="M1719" s="428">
        <f t="shared" si="573"/>
        <v>0</v>
      </c>
      <c r="N1719" s="23"/>
      <c r="O1719" s="23"/>
    </row>
    <row r="1720" spans="1:15">
      <c r="A1720" s="417"/>
      <c r="B1720" s="434" t="s">
        <v>628</v>
      </c>
      <c r="C1720" s="466"/>
      <c r="D1720" s="443" t="s">
        <v>629</v>
      </c>
      <c r="E1720" s="94">
        <f t="shared" si="557"/>
        <v>0</v>
      </c>
      <c r="F1720" s="428"/>
      <c r="G1720" s="428"/>
      <c r="H1720" s="428"/>
      <c r="I1720" s="428"/>
      <c r="J1720" s="430"/>
      <c r="K1720" s="428"/>
      <c r="L1720" s="428"/>
      <c r="M1720" s="430"/>
      <c r="N1720" s="23"/>
      <c r="O1720" s="23"/>
    </row>
    <row r="1721" spans="1:15">
      <c r="A1721" s="520" t="s">
        <v>755</v>
      </c>
      <c r="B1721" s="521"/>
      <c r="C1721" s="521"/>
      <c r="D1721" s="522"/>
      <c r="E1721" s="94">
        <f t="shared" ref="E1721:E1788" si="574">G1721+H1721+I1721+J1721</f>
        <v>35045</v>
      </c>
      <c r="F1721" s="452"/>
      <c r="G1721" s="452">
        <f>G1722+G1725+G1726</f>
        <v>12686</v>
      </c>
      <c r="H1721" s="452">
        <f t="shared" ref="H1721:M1721" si="575">H1722+H1725+H1726</f>
        <v>3474</v>
      </c>
      <c r="I1721" s="452">
        <f t="shared" si="575"/>
        <v>7404</v>
      </c>
      <c r="J1721" s="452">
        <f t="shared" si="575"/>
        <v>11481</v>
      </c>
      <c r="K1721" s="452">
        <f t="shared" si="575"/>
        <v>8017</v>
      </c>
      <c r="L1721" s="452">
        <f t="shared" si="575"/>
        <v>8017</v>
      </c>
      <c r="M1721" s="452">
        <f t="shared" si="575"/>
        <v>13217</v>
      </c>
      <c r="N1721" s="23"/>
      <c r="O1721" s="23"/>
    </row>
    <row r="1722" spans="1:15">
      <c r="A1722" s="833"/>
      <c r="B1722" s="571" t="s">
        <v>842</v>
      </c>
      <c r="C1722" s="571"/>
      <c r="D1722" s="522" t="s">
        <v>843</v>
      </c>
      <c r="E1722" s="94">
        <f t="shared" si="574"/>
        <v>35045</v>
      </c>
      <c r="F1722" s="452">
        <f t="shared" ref="F1722:M1722" si="576">F1723+F1724</f>
        <v>0</v>
      </c>
      <c r="G1722" s="452">
        <f t="shared" si="576"/>
        <v>12686</v>
      </c>
      <c r="H1722" s="452">
        <f>H1723+H1724</f>
        <v>3474</v>
      </c>
      <c r="I1722" s="452">
        <f t="shared" si="576"/>
        <v>7404</v>
      </c>
      <c r="J1722" s="452">
        <f t="shared" si="576"/>
        <v>11481</v>
      </c>
      <c r="K1722" s="452">
        <f t="shared" si="576"/>
        <v>8017</v>
      </c>
      <c r="L1722" s="452">
        <f t="shared" si="576"/>
        <v>8017</v>
      </c>
      <c r="M1722" s="452">
        <f t="shared" si="576"/>
        <v>13217</v>
      </c>
      <c r="N1722" s="23"/>
      <c r="O1722" s="23"/>
    </row>
    <row r="1723" spans="1:15">
      <c r="A1723" s="833"/>
      <c r="B1723" s="571"/>
      <c r="C1723" s="571" t="s">
        <v>844</v>
      </c>
      <c r="D1723" s="528" t="s">
        <v>845</v>
      </c>
      <c r="E1723" s="94">
        <f>G1723+H1723+I1723+J1723</f>
        <v>27149</v>
      </c>
      <c r="F1723" s="452"/>
      <c r="G1723" s="452">
        <f>G1676+G1669+G1630</f>
        <v>10696</v>
      </c>
      <c r="H1723" s="452">
        <f t="shared" ref="H1723:M1723" si="577">H1676+H1669+H1630</f>
        <v>1500</v>
      </c>
      <c r="I1723" s="452">
        <f t="shared" si="577"/>
        <v>5371</v>
      </c>
      <c r="J1723" s="452">
        <f t="shared" si="577"/>
        <v>9582</v>
      </c>
      <c r="K1723" s="452">
        <f t="shared" si="577"/>
        <v>0</v>
      </c>
      <c r="L1723" s="452">
        <f t="shared" si="577"/>
        <v>0</v>
      </c>
      <c r="M1723" s="452">
        <f t="shared" si="577"/>
        <v>5200</v>
      </c>
      <c r="N1723" s="23"/>
      <c r="O1723" s="23"/>
    </row>
    <row r="1724" spans="1:15">
      <c r="A1724" s="833"/>
      <c r="B1724" s="571"/>
      <c r="C1724" s="571" t="s">
        <v>846</v>
      </c>
      <c r="D1724" s="528" t="s">
        <v>847</v>
      </c>
      <c r="E1724" s="94">
        <f t="shared" si="574"/>
        <v>7896</v>
      </c>
      <c r="F1724" s="452"/>
      <c r="G1724" s="218">
        <f>G1629</f>
        <v>1990</v>
      </c>
      <c r="H1724" s="218">
        <f t="shared" ref="H1724:M1724" si="578">H1629</f>
        <v>1974</v>
      </c>
      <c r="I1724" s="218">
        <f t="shared" si="578"/>
        <v>2033</v>
      </c>
      <c r="J1724" s="218">
        <f t="shared" si="578"/>
        <v>1899</v>
      </c>
      <c r="K1724" s="218">
        <f t="shared" si="578"/>
        <v>8017</v>
      </c>
      <c r="L1724" s="218">
        <f t="shared" si="578"/>
        <v>8017</v>
      </c>
      <c r="M1724" s="218">
        <f t="shared" si="578"/>
        <v>8017</v>
      </c>
      <c r="N1724" s="23"/>
      <c r="O1724" s="23"/>
    </row>
    <row r="1725" spans="1:15">
      <c r="A1725" s="833"/>
      <c r="B1725" s="571" t="s">
        <v>848</v>
      </c>
      <c r="C1725" s="571"/>
      <c r="D1725" s="522" t="s">
        <v>849</v>
      </c>
      <c r="E1725" s="94">
        <f t="shared" si="574"/>
        <v>0</v>
      </c>
      <c r="F1725" s="452"/>
      <c r="G1725" s="452"/>
      <c r="H1725" s="452"/>
      <c r="I1725" s="452"/>
      <c r="J1725" s="770"/>
      <c r="K1725" s="452"/>
      <c r="L1725" s="452"/>
      <c r="M1725" s="770"/>
      <c r="N1725" s="23"/>
      <c r="O1725" s="23"/>
    </row>
    <row r="1726" spans="1:15">
      <c r="A1726" s="523"/>
      <c r="B1726" s="527" t="s">
        <v>850</v>
      </c>
      <c r="C1726" s="527"/>
      <c r="D1726" s="522" t="s">
        <v>851</v>
      </c>
      <c r="E1726" s="94">
        <f t="shared" si="574"/>
        <v>0</v>
      </c>
      <c r="F1726" s="452">
        <f t="shared" ref="F1726:M1726" si="579">F1727</f>
        <v>0</v>
      </c>
      <c r="G1726" s="218">
        <f t="shared" si="579"/>
        <v>0</v>
      </c>
      <c r="H1726" s="218">
        <f t="shared" si="579"/>
        <v>0</v>
      </c>
      <c r="I1726" s="218">
        <f t="shared" si="579"/>
        <v>0</v>
      </c>
      <c r="J1726" s="218">
        <f t="shared" si="579"/>
        <v>0</v>
      </c>
      <c r="K1726" s="218">
        <f t="shared" si="579"/>
        <v>0</v>
      </c>
      <c r="L1726" s="218">
        <f t="shared" si="579"/>
        <v>0</v>
      </c>
      <c r="M1726" s="218">
        <f t="shared" si="579"/>
        <v>0</v>
      </c>
      <c r="N1726" s="23"/>
      <c r="O1726" s="23"/>
    </row>
    <row r="1727" spans="1:15">
      <c r="A1727" s="523"/>
      <c r="B1727" s="527"/>
      <c r="C1727" s="571" t="s">
        <v>852</v>
      </c>
      <c r="D1727" s="528" t="s">
        <v>853</v>
      </c>
      <c r="E1727" s="94">
        <f>G1727+H1727+I1727+J1727</f>
        <v>0</v>
      </c>
      <c r="F1727" s="63"/>
      <c r="G1727" s="218"/>
      <c r="H1727" s="218"/>
      <c r="I1727" s="218"/>
      <c r="J1727" s="218"/>
      <c r="K1727" s="218"/>
      <c r="L1727" s="218"/>
      <c r="M1727" s="218"/>
      <c r="N1727" s="23"/>
      <c r="O1727" s="23"/>
    </row>
    <row r="1728" spans="1:15" ht="0.75" customHeight="1">
      <c r="A1728" s="523"/>
      <c r="B1728" s="527"/>
      <c r="C1728" s="571"/>
      <c r="D1728" s="522"/>
      <c r="E1728" s="154">
        <f t="shared" si="574"/>
        <v>0</v>
      </c>
      <c r="F1728" s="63"/>
      <c r="G1728" s="63"/>
      <c r="H1728" s="63"/>
      <c r="I1728" s="63"/>
      <c r="J1728" s="151"/>
      <c r="K1728" s="63"/>
      <c r="L1728" s="63"/>
      <c r="M1728" s="151"/>
      <c r="N1728" s="23"/>
      <c r="O1728" s="23"/>
    </row>
    <row r="1729" spans="1:15">
      <c r="A1729" s="772" t="s">
        <v>854</v>
      </c>
      <c r="B1729" s="834"/>
      <c r="C1729" s="835"/>
      <c r="D1729" s="577" t="s">
        <v>855</v>
      </c>
      <c r="E1729" s="100">
        <f t="shared" si="574"/>
        <v>100948.28</v>
      </c>
      <c r="F1729" s="579">
        <f t="shared" ref="F1729:M1729" si="580">F1852+F1862+F1866+F1867</f>
        <v>0</v>
      </c>
      <c r="G1729" s="579">
        <f t="shared" si="580"/>
        <v>56688</v>
      </c>
      <c r="H1729" s="579">
        <f t="shared" si="580"/>
        <v>14438.279999999999</v>
      </c>
      <c r="I1729" s="579">
        <f t="shared" si="580"/>
        <v>15619</v>
      </c>
      <c r="J1729" s="579">
        <f t="shared" si="580"/>
        <v>14203</v>
      </c>
      <c r="K1729" s="579">
        <f t="shared" si="580"/>
        <v>55293</v>
      </c>
      <c r="L1729" s="579">
        <f t="shared" si="580"/>
        <v>56793</v>
      </c>
      <c r="M1729" s="579">
        <f t="shared" si="580"/>
        <v>56793</v>
      </c>
      <c r="N1729" s="23"/>
      <c r="O1729" s="23"/>
    </row>
    <row r="1730" spans="1:15">
      <c r="A1730" s="1288" t="s">
        <v>505</v>
      </c>
      <c r="B1730" s="1393"/>
      <c r="C1730" s="1394"/>
      <c r="D1730" s="270"/>
      <c r="E1730" s="100">
        <f t="shared" si="574"/>
        <v>100948.28</v>
      </c>
      <c r="F1730" s="272"/>
      <c r="G1730" s="272">
        <f>G1732+G1794</f>
        <v>56688</v>
      </c>
      <c r="H1730" s="272">
        <f t="shared" ref="H1730:M1730" si="581">H1732+H1794</f>
        <v>14438.279999999999</v>
      </c>
      <c r="I1730" s="272">
        <f t="shared" si="581"/>
        <v>15619</v>
      </c>
      <c r="J1730" s="272">
        <f t="shared" si="581"/>
        <v>14203</v>
      </c>
      <c r="K1730" s="272">
        <f t="shared" si="581"/>
        <v>55293</v>
      </c>
      <c r="L1730" s="272">
        <f t="shared" si="581"/>
        <v>56793</v>
      </c>
      <c r="M1730" s="272">
        <f t="shared" si="581"/>
        <v>56793</v>
      </c>
      <c r="N1730" s="23"/>
      <c r="O1730" s="23"/>
    </row>
    <row r="1731" spans="1:15">
      <c r="A1731" s="772"/>
      <c r="B1731" s="418" t="s">
        <v>506</v>
      </c>
      <c r="C1731" s="836"/>
      <c r="D1731" s="580"/>
      <c r="E1731" s="100">
        <f t="shared" si="574"/>
        <v>100533.98</v>
      </c>
      <c r="F1731" s="579"/>
      <c r="G1731" s="579">
        <f t="shared" ref="G1731:M1731" si="582">G1733+G1795</f>
        <v>56250</v>
      </c>
      <c r="H1731" s="579">
        <f t="shared" si="582"/>
        <v>14438.279999999999</v>
      </c>
      <c r="I1731" s="579">
        <f t="shared" si="582"/>
        <v>15642.7</v>
      </c>
      <c r="J1731" s="579">
        <f t="shared" si="582"/>
        <v>14203</v>
      </c>
      <c r="K1731" s="579">
        <f t="shared" si="582"/>
        <v>55293</v>
      </c>
      <c r="L1731" s="579">
        <f t="shared" si="582"/>
        <v>56793</v>
      </c>
      <c r="M1731" s="579">
        <f t="shared" si="582"/>
        <v>56793</v>
      </c>
      <c r="N1731" s="23"/>
      <c r="O1731" s="23"/>
    </row>
    <row r="1732" spans="1:15">
      <c r="A1732" s="758"/>
      <c r="B1732" s="276" t="s">
        <v>507</v>
      </c>
      <c r="C1732" s="837"/>
      <c r="D1732" s="278"/>
      <c r="E1732" s="100">
        <f t="shared" si="574"/>
        <v>55964.28</v>
      </c>
      <c r="F1732" s="280">
        <f t="shared" ref="F1732:M1732" si="583">F1733</f>
        <v>0</v>
      </c>
      <c r="G1732" s="280">
        <f>G1733+G1793</f>
        <v>13204</v>
      </c>
      <c r="H1732" s="280">
        <f>H1733+H1793</f>
        <v>14438.279999999999</v>
      </c>
      <c r="I1732" s="280">
        <f>I1733+I1793</f>
        <v>14819</v>
      </c>
      <c r="J1732" s="280">
        <f>J1733+J1793</f>
        <v>13503</v>
      </c>
      <c r="K1732" s="280">
        <f t="shared" si="583"/>
        <v>55140</v>
      </c>
      <c r="L1732" s="280">
        <f t="shared" si="583"/>
        <v>56640</v>
      </c>
      <c r="M1732" s="280">
        <f t="shared" si="583"/>
        <v>56640</v>
      </c>
      <c r="N1732" s="23"/>
      <c r="O1732" s="23"/>
    </row>
    <row r="1733" spans="1:15">
      <c r="A1733" s="838"/>
      <c r="B1733" s="411" t="s">
        <v>508</v>
      </c>
      <c r="C1733" s="415"/>
      <c r="D1733" s="416" t="s">
        <v>509</v>
      </c>
      <c r="E1733" s="154">
        <f t="shared" si="574"/>
        <v>55987.979999999996</v>
      </c>
      <c r="F1733" s="101">
        <f>F1734+F1735+F1736+F1741+F1745+F1747+F1759+F1765+F1772</f>
        <v>0</v>
      </c>
      <c r="G1733" s="101">
        <f>G1734+G1735+G1736+G1741+G1745+G1747+G1759+G1765+G1772</f>
        <v>13204</v>
      </c>
      <c r="H1733" s="101">
        <f t="shared" ref="H1733:M1733" si="584">H1734+H1735+H1736+H1741+H1745+H1747+H1759+H1765+H1772</f>
        <v>14438.279999999999</v>
      </c>
      <c r="I1733" s="101">
        <f t="shared" si="584"/>
        <v>14842.7</v>
      </c>
      <c r="J1733" s="101">
        <f t="shared" si="584"/>
        <v>13503</v>
      </c>
      <c r="K1733" s="101">
        <f t="shared" si="584"/>
        <v>55140</v>
      </c>
      <c r="L1733" s="101">
        <f t="shared" si="584"/>
        <v>56640</v>
      </c>
      <c r="M1733" s="101">
        <f t="shared" si="584"/>
        <v>56640</v>
      </c>
      <c r="N1733" s="23"/>
      <c r="O1733" s="23"/>
    </row>
    <row r="1734" spans="1:15">
      <c r="A1734" s="417"/>
      <c r="B1734" s="418"/>
      <c r="C1734" s="419" t="s">
        <v>510</v>
      </c>
      <c r="D1734" s="420" t="s">
        <v>511</v>
      </c>
      <c r="E1734" s="94">
        <f t="shared" si="574"/>
        <v>5900</v>
      </c>
      <c r="F1734" s="63"/>
      <c r="G1734" s="63">
        <v>1500</v>
      </c>
      <c r="H1734" s="63">
        <v>1500</v>
      </c>
      <c r="I1734" s="63">
        <v>1475</v>
      </c>
      <c r="J1734" s="158">
        <v>1425</v>
      </c>
      <c r="K1734" s="63">
        <v>5900</v>
      </c>
      <c r="L1734" s="63">
        <v>5900</v>
      </c>
      <c r="M1734" s="158">
        <v>5900</v>
      </c>
      <c r="N1734" s="23"/>
      <c r="O1734" s="23"/>
    </row>
    <row r="1735" spans="1:15">
      <c r="A1735" s="417"/>
      <c r="B1735" s="422"/>
      <c r="C1735" s="423" t="s">
        <v>512</v>
      </c>
      <c r="D1735" s="424" t="s">
        <v>513</v>
      </c>
      <c r="E1735" s="94">
        <f t="shared" si="574"/>
        <v>1997.98</v>
      </c>
      <c r="F1735" s="63"/>
      <c r="G1735" s="63">
        <v>420</v>
      </c>
      <c r="H1735" s="63">
        <f>540+49.28</f>
        <v>589.28</v>
      </c>
      <c r="I1735" s="63">
        <f>480+23.7</f>
        <v>503.7</v>
      </c>
      <c r="J1735" s="158">
        <v>485</v>
      </c>
      <c r="K1735" s="63">
        <v>1900</v>
      </c>
      <c r="L1735" s="63">
        <v>1900</v>
      </c>
      <c r="M1735" s="63">
        <v>1900</v>
      </c>
      <c r="N1735" s="23"/>
      <c r="O1735" s="23"/>
    </row>
    <row r="1736" spans="1:15">
      <c r="A1736" s="485"/>
      <c r="B1736" s="425" t="s">
        <v>514</v>
      </c>
      <c r="C1736" s="426"/>
      <c r="D1736" s="427" t="s">
        <v>515</v>
      </c>
      <c r="E1736" s="94">
        <f t="shared" si="574"/>
        <v>0</v>
      </c>
      <c r="F1736" s="428">
        <f t="shared" ref="F1736:M1736" si="585">F1737+F1738+F1739</f>
        <v>0</v>
      </c>
      <c r="G1736" s="428">
        <f t="shared" si="585"/>
        <v>0</v>
      </c>
      <c r="H1736" s="428">
        <f t="shared" si="585"/>
        <v>0</v>
      </c>
      <c r="I1736" s="428">
        <f t="shared" si="585"/>
        <v>0</v>
      </c>
      <c r="J1736" s="428">
        <f t="shared" si="585"/>
        <v>0</v>
      </c>
      <c r="K1736" s="428">
        <f t="shared" si="585"/>
        <v>0</v>
      </c>
      <c r="L1736" s="428">
        <f t="shared" si="585"/>
        <v>0</v>
      </c>
      <c r="M1736" s="428">
        <f t="shared" si="585"/>
        <v>0</v>
      </c>
      <c r="N1736" s="23"/>
      <c r="O1736" s="23"/>
    </row>
    <row r="1737" spans="1:15" hidden="1">
      <c r="A1737" s="485"/>
      <c r="B1737" s="429" t="s">
        <v>516</v>
      </c>
      <c r="C1737" s="426"/>
      <c r="D1737" s="427" t="s">
        <v>517</v>
      </c>
      <c r="E1737" s="94">
        <f t="shared" si="574"/>
        <v>0</v>
      </c>
      <c r="F1737" s="428"/>
      <c r="G1737" s="428"/>
      <c r="H1737" s="428"/>
      <c r="I1737" s="428"/>
      <c r="J1737" s="430"/>
      <c r="K1737" s="428"/>
      <c r="L1737" s="428"/>
      <c r="M1737" s="430"/>
      <c r="N1737" s="23"/>
      <c r="O1737" s="23"/>
    </row>
    <row r="1738" spans="1:15" hidden="1">
      <c r="A1738" s="485"/>
      <c r="B1738" s="431" t="s">
        <v>518</v>
      </c>
      <c r="C1738" s="432"/>
      <c r="D1738" s="427" t="s">
        <v>129</v>
      </c>
      <c r="E1738" s="94">
        <f t="shared" si="574"/>
        <v>0</v>
      </c>
      <c r="F1738" s="428"/>
      <c r="G1738" s="428"/>
      <c r="H1738" s="428"/>
      <c r="I1738" s="428"/>
      <c r="J1738" s="430"/>
      <c r="K1738" s="428"/>
      <c r="L1738" s="428"/>
      <c r="M1738" s="430"/>
      <c r="N1738" s="23"/>
      <c r="O1738" s="23"/>
    </row>
    <row r="1739" spans="1:15" hidden="1">
      <c r="A1739" s="485"/>
      <c r="B1739" s="429" t="s">
        <v>519</v>
      </c>
      <c r="C1739" s="433"/>
      <c r="D1739" s="427" t="s">
        <v>520</v>
      </c>
      <c r="E1739" s="94">
        <f t="shared" si="574"/>
        <v>0</v>
      </c>
      <c r="F1739" s="428"/>
      <c r="G1739" s="428"/>
      <c r="H1739" s="428"/>
      <c r="I1739" s="428"/>
      <c r="J1739" s="430"/>
      <c r="K1739" s="428"/>
      <c r="L1739" s="428"/>
      <c r="M1739" s="430"/>
      <c r="N1739" s="23"/>
      <c r="O1739" s="23"/>
    </row>
    <row r="1740" spans="1:15" hidden="1">
      <c r="A1740" s="485"/>
      <c r="B1740" s="434"/>
      <c r="C1740" s="433"/>
      <c r="D1740" s="427"/>
      <c r="E1740" s="94">
        <f t="shared" si="574"/>
        <v>0</v>
      </c>
      <c r="F1740" s="428"/>
      <c r="G1740" s="428"/>
      <c r="H1740" s="428"/>
      <c r="I1740" s="428"/>
      <c r="J1740" s="430"/>
      <c r="K1740" s="428"/>
      <c r="L1740" s="428"/>
      <c r="M1740" s="430"/>
      <c r="N1740" s="23"/>
      <c r="O1740" s="23"/>
    </row>
    <row r="1741" spans="1:15">
      <c r="A1741" s="485"/>
      <c r="B1741" s="434" t="s">
        <v>521</v>
      </c>
      <c r="C1741" s="433"/>
      <c r="D1741" s="427" t="s">
        <v>522</v>
      </c>
      <c r="E1741" s="94">
        <f t="shared" si="574"/>
        <v>0</v>
      </c>
      <c r="F1741" s="428">
        <f t="shared" ref="F1741:M1741" si="586">F1742+F1743+F1744</f>
        <v>0</v>
      </c>
      <c r="G1741" s="428">
        <f t="shared" si="586"/>
        <v>0</v>
      </c>
      <c r="H1741" s="428">
        <f t="shared" si="586"/>
        <v>0</v>
      </c>
      <c r="I1741" s="428">
        <f t="shared" si="586"/>
        <v>0</v>
      </c>
      <c r="J1741" s="428">
        <f t="shared" si="586"/>
        <v>0</v>
      </c>
      <c r="K1741" s="428">
        <f t="shared" si="586"/>
        <v>0</v>
      </c>
      <c r="L1741" s="428">
        <f t="shared" si="586"/>
        <v>0</v>
      </c>
      <c r="M1741" s="428">
        <f t="shared" si="586"/>
        <v>0</v>
      </c>
      <c r="N1741" s="23"/>
      <c r="O1741" s="23"/>
    </row>
    <row r="1742" spans="1:15" ht="0.75" customHeight="1">
      <c r="A1742" s="485"/>
      <c r="B1742" s="434"/>
      <c r="C1742" s="433" t="s">
        <v>523</v>
      </c>
      <c r="D1742" s="427" t="s">
        <v>524</v>
      </c>
      <c r="E1742" s="94">
        <f t="shared" si="574"/>
        <v>0</v>
      </c>
      <c r="F1742" s="428"/>
      <c r="G1742" s="428"/>
      <c r="H1742" s="428"/>
      <c r="I1742" s="428"/>
      <c r="J1742" s="430"/>
      <c r="K1742" s="428"/>
      <c r="L1742" s="428"/>
      <c r="M1742" s="430"/>
      <c r="N1742" s="23"/>
      <c r="O1742" s="23"/>
    </row>
    <row r="1743" spans="1:15" hidden="1">
      <c r="A1743" s="485"/>
      <c r="B1743" s="434"/>
      <c r="C1743" s="432" t="s">
        <v>525</v>
      </c>
      <c r="D1743" s="435" t="s">
        <v>526</v>
      </c>
      <c r="E1743" s="94">
        <f t="shared" si="574"/>
        <v>0</v>
      </c>
      <c r="F1743" s="428"/>
      <c r="G1743" s="428"/>
      <c r="H1743" s="428"/>
      <c r="I1743" s="428"/>
      <c r="J1743" s="430"/>
      <c r="K1743" s="428"/>
      <c r="L1743" s="428"/>
      <c r="M1743" s="430"/>
      <c r="N1743" s="23"/>
      <c r="O1743" s="23"/>
    </row>
    <row r="1744" spans="1:15" hidden="1">
      <c r="A1744" s="485"/>
      <c r="B1744" s="436"/>
      <c r="C1744" s="426" t="s">
        <v>527</v>
      </c>
      <c r="D1744" s="449" t="s">
        <v>528</v>
      </c>
      <c r="E1744" s="94">
        <f t="shared" si="574"/>
        <v>0</v>
      </c>
      <c r="F1744" s="428"/>
      <c r="G1744" s="428"/>
      <c r="H1744" s="428"/>
      <c r="I1744" s="428"/>
      <c r="J1744" s="430"/>
      <c r="K1744" s="428"/>
      <c r="L1744" s="428"/>
      <c r="M1744" s="430"/>
      <c r="N1744" s="23"/>
      <c r="O1744" s="23"/>
    </row>
    <row r="1745" spans="1:15" hidden="1">
      <c r="A1745" s="485"/>
      <c r="B1745" s="441" t="s">
        <v>529</v>
      </c>
      <c r="C1745" s="439"/>
      <c r="D1745" s="440" t="s">
        <v>530</v>
      </c>
      <c r="E1745" s="94">
        <f t="shared" si="574"/>
        <v>0</v>
      </c>
      <c r="F1745" s="428">
        <f t="shared" ref="F1745:M1745" si="587">F1746</f>
        <v>0</v>
      </c>
      <c r="G1745" s="428">
        <f t="shared" si="587"/>
        <v>0</v>
      </c>
      <c r="H1745" s="428">
        <f t="shared" si="587"/>
        <v>0</v>
      </c>
      <c r="I1745" s="428">
        <f t="shared" si="587"/>
        <v>0</v>
      </c>
      <c r="J1745" s="428">
        <f t="shared" si="587"/>
        <v>0</v>
      </c>
      <c r="K1745" s="428">
        <f t="shared" si="587"/>
        <v>0</v>
      </c>
      <c r="L1745" s="428">
        <f t="shared" si="587"/>
        <v>0</v>
      </c>
      <c r="M1745" s="428">
        <f t="shared" si="587"/>
        <v>0</v>
      </c>
      <c r="N1745" s="23"/>
      <c r="O1745" s="23"/>
    </row>
    <row r="1746" spans="1:15" hidden="1">
      <c r="A1746" s="485"/>
      <c r="B1746" s="441" t="s">
        <v>531</v>
      </c>
      <c r="C1746" s="442"/>
      <c r="D1746" s="440" t="s">
        <v>532</v>
      </c>
      <c r="E1746" s="94">
        <f t="shared" si="574"/>
        <v>0</v>
      </c>
      <c r="F1746" s="428"/>
      <c r="G1746" s="428"/>
      <c r="H1746" s="428"/>
      <c r="I1746" s="428"/>
      <c r="J1746" s="430"/>
      <c r="K1746" s="428"/>
      <c r="L1746" s="428"/>
      <c r="M1746" s="430"/>
      <c r="N1746" s="23"/>
      <c r="O1746" s="23"/>
    </row>
    <row r="1747" spans="1:15" ht="21">
      <c r="A1747" s="485"/>
      <c r="B1747" s="441"/>
      <c r="C1747" s="433" t="s">
        <v>533</v>
      </c>
      <c r="D1747" s="440" t="s">
        <v>534</v>
      </c>
      <c r="E1747" s="94">
        <f t="shared" si="574"/>
        <v>42075</v>
      </c>
      <c r="F1747" s="428">
        <f t="shared" ref="F1747:M1747" si="588">F1748</f>
        <v>0</v>
      </c>
      <c r="G1747" s="428">
        <f t="shared" si="588"/>
        <v>10650</v>
      </c>
      <c r="H1747" s="428">
        <f t="shared" si="588"/>
        <v>10330</v>
      </c>
      <c r="I1747" s="428">
        <f t="shared" si="588"/>
        <v>10545</v>
      </c>
      <c r="J1747" s="428">
        <f t="shared" si="588"/>
        <v>10550</v>
      </c>
      <c r="K1747" s="428">
        <f t="shared" si="588"/>
        <v>41825</v>
      </c>
      <c r="L1747" s="428">
        <f t="shared" si="588"/>
        <v>41825</v>
      </c>
      <c r="M1747" s="428">
        <f t="shared" si="588"/>
        <v>41825</v>
      </c>
      <c r="N1747" s="23"/>
      <c r="O1747" s="23"/>
    </row>
    <row r="1748" spans="1:15">
      <c r="A1748" s="485"/>
      <c r="B1748" s="1289" t="s">
        <v>743</v>
      </c>
      <c r="C1748" s="1290"/>
      <c r="D1748" s="443" t="s">
        <v>536</v>
      </c>
      <c r="E1748" s="94">
        <f t="shared" si="574"/>
        <v>42075</v>
      </c>
      <c r="F1748" s="428">
        <f t="shared" ref="F1748:M1748" si="589">F1749+F1750+F1751+F1752+F1753+F1754+F1755+F1756+F1757+F1758</f>
        <v>0</v>
      </c>
      <c r="G1748" s="428">
        <f t="shared" si="589"/>
        <v>10650</v>
      </c>
      <c r="H1748" s="428">
        <f t="shared" si="589"/>
        <v>10330</v>
      </c>
      <c r="I1748" s="428">
        <f t="shared" si="589"/>
        <v>10545</v>
      </c>
      <c r="J1748" s="428">
        <f t="shared" si="589"/>
        <v>10550</v>
      </c>
      <c r="K1748" s="428">
        <f t="shared" si="589"/>
        <v>41825</v>
      </c>
      <c r="L1748" s="428">
        <f t="shared" si="589"/>
        <v>41825</v>
      </c>
      <c r="M1748" s="428">
        <f t="shared" si="589"/>
        <v>41825</v>
      </c>
      <c r="N1748" s="23"/>
      <c r="O1748" s="23"/>
    </row>
    <row r="1749" spans="1:15">
      <c r="A1749" s="485"/>
      <c r="B1749" s="444"/>
      <c r="C1749" s="445" t="s">
        <v>537</v>
      </c>
      <c r="D1749" s="446" t="s">
        <v>538</v>
      </c>
      <c r="E1749" s="94">
        <f t="shared" si="574"/>
        <v>42075</v>
      </c>
      <c r="F1749" s="428"/>
      <c r="G1749" s="452">
        <v>10650</v>
      </c>
      <c r="H1749" s="452">
        <v>10330</v>
      </c>
      <c r="I1749" s="452">
        <f>10545+0</f>
        <v>10545</v>
      </c>
      <c r="J1749" s="430">
        <f>10250+300</f>
        <v>10550</v>
      </c>
      <c r="K1749" s="452">
        <v>41825</v>
      </c>
      <c r="L1749" s="452">
        <v>41825</v>
      </c>
      <c r="M1749" s="452">
        <v>41825</v>
      </c>
      <c r="N1749" s="23"/>
      <c r="O1749" s="23"/>
    </row>
    <row r="1750" spans="1:15" hidden="1">
      <c r="A1750" s="485"/>
      <c r="B1750" s="447"/>
      <c r="C1750" s="448" t="s">
        <v>539</v>
      </c>
      <c r="D1750" s="449" t="s">
        <v>540</v>
      </c>
      <c r="E1750" s="94">
        <f t="shared" si="574"/>
        <v>0</v>
      </c>
      <c r="F1750" s="428"/>
      <c r="G1750" s="428"/>
      <c r="H1750" s="428"/>
      <c r="I1750" s="428"/>
      <c r="J1750" s="430"/>
      <c r="K1750" s="428"/>
      <c r="L1750" s="428"/>
      <c r="M1750" s="430"/>
      <c r="N1750" s="23"/>
      <c r="O1750" s="23"/>
    </row>
    <row r="1751" spans="1:15" hidden="1">
      <c r="A1751" s="485"/>
      <c r="B1751" s="450"/>
      <c r="C1751" s="451" t="s">
        <v>541</v>
      </c>
      <c r="D1751" s="443" t="s">
        <v>542</v>
      </c>
      <c r="E1751" s="94">
        <f t="shared" si="574"/>
        <v>0</v>
      </c>
      <c r="F1751" s="428"/>
      <c r="G1751" s="428"/>
      <c r="H1751" s="428"/>
      <c r="I1751" s="428"/>
      <c r="J1751" s="430"/>
      <c r="K1751" s="428"/>
      <c r="L1751" s="428"/>
      <c r="M1751" s="430"/>
      <c r="N1751" s="23"/>
      <c r="O1751" s="23"/>
    </row>
    <row r="1752" spans="1:15" hidden="1">
      <c r="A1752" s="485"/>
      <c r="B1752" s="434"/>
      <c r="C1752" s="426" t="s">
        <v>543</v>
      </c>
      <c r="D1752" s="427" t="s">
        <v>544</v>
      </c>
      <c r="E1752" s="94">
        <f t="shared" si="574"/>
        <v>0</v>
      </c>
      <c r="F1752" s="428"/>
      <c r="G1752" s="428"/>
      <c r="H1752" s="428"/>
      <c r="I1752" s="428"/>
      <c r="J1752" s="430"/>
      <c r="K1752" s="428"/>
      <c r="L1752" s="428"/>
      <c r="M1752" s="430"/>
      <c r="N1752" s="23"/>
      <c r="O1752" s="23"/>
    </row>
    <row r="1753" spans="1:15" hidden="1">
      <c r="A1753" s="485"/>
      <c r="B1753" s="434"/>
      <c r="C1753" s="432" t="s">
        <v>545</v>
      </c>
      <c r="D1753" s="427" t="s">
        <v>546</v>
      </c>
      <c r="E1753" s="94">
        <f t="shared" si="574"/>
        <v>0</v>
      </c>
      <c r="F1753" s="428"/>
      <c r="G1753" s="428"/>
      <c r="H1753" s="428"/>
      <c r="I1753" s="428"/>
      <c r="J1753" s="430"/>
      <c r="K1753" s="428"/>
      <c r="L1753" s="428"/>
      <c r="M1753" s="430"/>
      <c r="N1753" s="23"/>
      <c r="O1753" s="23"/>
    </row>
    <row r="1754" spans="1:15" ht="21" hidden="1">
      <c r="A1754" s="485"/>
      <c r="B1754" s="434"/>
      <c r="C1754" s="433" t="s">
        <v>547</v>
      </c>
      <c r="D1754" s="427" t="s">
        <v>548</v>
      </c>
      <c r="E1754" s="94">
        <f t="shared" si="574"/>
        <v>0</v>
      </c>
      <c r="F1754" s="428"/>
      <c r="G1754" s="428"/>
      <c r="H1754" s="428"/>
      <c r="I1754" s="428"/>
      <c r="J1754" s="430"/>
      <c r="K1754" s="428"/>
      <c r="L1754" s="428"/>
      <c r="M1754" s="430"/>
      <c r="N1754" s="23"/>
      <c r="O1754" s="23"/>
    </row>
    <row r="1755" spans="1:15" ht="21" hidden="1">
      <c r="A1755" s="485"/>
      <c r="B1755" s="434"/>
      <c r="C1755" s="433" t="s">
        <v>549</v>
      </c>
      <c r="D1755" s="427" t="s">
        <v>550</v>
      </c>
      <c r="E1755" s="94">
        <f t="shared" si="574"/>
        <v>0</v>
      </c>
      <c r="F1755" s="428"/>
      <c r="G1755" s="428"/>
      <c r="H1755" s="428"/>
      <c r="I1755" s="428"/>
      <c r="J1755" s="430"/>
      <c r="K1755" s="428"/>
      <c r="L1755" s="428"/>
      <c r="M1755" s="430"/>
      <c r="N1755" s="23"/>
      <c r="O1755" s="23"/>
    </row>
    <row r="1756" spans="1:15" ht="21" hidden="1">
      <c r="A1756" s="485"/>
      <c r="B1756" s="431"/>
      <c r="C1756" s="433" t="s">
        <v>551</v>
      </c>
      <c r="D1756" s="427" t="s">
        <v>552</v>
      </c>
      <c r="E1756" s="94">
        <f t="shared" si="574"/>
        <v>0</v>
      </c>
      <c r="F1756" s="428"/>
      <c r="G1756" s="428"/>
      <c r="H1756" s="428"/>
      <c r="I1756" s="428"/>
      <c r="J1756" s="430"/>
      <c r="K1756" s="428"/>
      <c r="L1756" s="428"/>
      <c r="M1756" s="430"/>
      <c r="N1756" s="23"/>
      <c r="O1756" s="23"/>
    </row>
    <row r="1757" spans="1:15" ht="21" hidden="1">
      <c r="A1757" s="485"/>
      <c r="B1757" s="431"/>
      <c r="C1757" s="433" t="s">
        <v>553</v>
      </c>
      <c r="D1757" s="427" t="s">
        <v>554</v>
      </c>
      <c r="E1757" s="94">
        <f t="shared" si="574"/>
        <v>0</v>
      </c>
      <c r="F1757" s="428"/>
      <c r="G1757" s="428"/>
      <c r="H1757" s="428"/>
      <c r="I1757" s="428"/>
      <c r="J1757" s="430"/>
      <c r="K1757" s="428"/>
      <c r="L1757" s="428"/>
      <c r="M1757" s="430"/>
      <c r="N1757" s="23"/>
      <c r="O1757" s="23"/>
    </row>
    <row r="1758" spans="1:15" hidden="1">
      <c r="A1758" s="485"/>
      <c r="B1758" s="431"/>
      <c r="C1758" s="433" t="s">
        <v>555</v>
      </c>
      <c r="D1758" s="427" t="s">
        <v>556</v>
      </c>
      <c r="E1758" s="94">
        <f t="shared" si="574"/>
        <v>0</v>
      </c>
      <c r="F1758" s="428"/>
      <c r="G1758" s="428"/>
      <c r="H1758" s="428"/>
      <c r="I1758" s="428"/>
      <c r="J1758" s="430"/>
      <c r="K1758" s="428"/>
      <c r="L1758" s="428"/>
      <c r="M1758" s="430"/>
      <c r="N1758" s="23"/>
      <c r="O1758" s="23"/>
    </row>
    <row r="1759" spans="1:15">
      <c r="A1759" s="485"/>
      <c r="B1759" s="431"/>
      <c r="C1759" s="432" t="s">
        <v>561</v>
      </c>
      <c r="D1759" s="427" t="s">
        <v>562</v>
      </c>
      <c r="E1759" s="94">
        <f t="shared" si="574"/>
        <v>0</v>
      </c>
      <c r="F1759" s="452">
        <f t="shared" ref="F1759:M1759" si="590">F1760+F1762</f>
        <v>0</v>
      </c>
      <c r="G1759" s="452">
        <f t="shared" si="590"/>
        <v>0</v>
      </c>
      <c r="H1759" s="452">
        <f t="shared" si="590"/>
        <v>0</v>
      </c>
      <c r="I1759" s="452">
        <f>I1760+I1762</f>
        <v>0</v>
      </c>
      <c r="J1759" s="452">
        <f t="shared" si="590"/>
        <v>0</v>
      </c>
      <c r="K1759" s="452">
        <f t="shared" si="590"/>
        <v>0</v>
      </c>
      <c r="L1759" s="452">
        <f t="shared" si="590"/>
        <v>0</v>
      </c>
      <c r="M1759" s="452">
        <f t="shared" si="590"/>
        <v>0</v>
      </c>
      <c r="N1759" s="23"/>
      <c r="O1759" s="23"/>
    </row>
    <row r="1760" spans="1:15">
      <c r="A1760" s="485"/>
      <c r="B1760" s="431" t="s">
        <v>563</v>
      </c>
      <c r="C1760" s="433" t="s">
        <v>564</v>
      </c>
      <c r="D1760" s="427" t="s">
        <v>565</v>
      </c>
      <c r="E1760" s="94">
        <f t="shared" si="574"/>
        <v>0</v>
      </c>
      <c r="F1760" s="452">
        <f t="shared" ref="F1760:M1760" si="591">F1761</f>
        <v>0</v>
      </c>
      <c r="G1760" s="452">
        <f t="shared" si="591"/>
        <v>0</v>
      </c>
      <c r="H1760" s="452">
        <f t="shared" si="591"/>
        <v>0</v>
      </c>
      <c r="I1760" s="452">
        <f t="shared" si="591"/>
        <v>0</v>
      </c>
      <c r="J1760" s="452">
        <f t="shared" si="591"/>
        <v>0</v>
      </c>
      <c r="K1760" s="452">
        <f t="shared" si="591"/>
        <v>0</v>
      </c>
      <c r="L1760" s="452">
        <f t="shared" si="591"/>
        <v>0</v>
      </c>
      <c r="M1760" s="452">
        <f t="shared" si="591"/>
        <v>0</v>
      </c>
      <c r="N1760" s="23"/>
      <c r="O1760" s="23"/>
    </row>
    <row r="1761" spans="1:15">
      <c r="A1761" s="485"/>
      <c r="B1761" s="431"/>
      <c r="C1761" s="432" t="s">
        <v>674</v>
      </c>
      <c r="D1761" s="427" t="s">
        <v>567</v>
      </c>
      <c r="E1761" s="94">
        <f t="shared" si="574"/>
        <v>0</v>
      </c>
      <c r="F1761" s="452"/>
      <c r="G1761" s="452">
        <v>0</v>
      </c>
      <c r="H1761" s="452"/>
      <c r="I1761" s="452"/>
      <c r="J1761" s="430"/>
      <c r="K1761" s="452"/>
      <c r="L1761" s="452"/>
      <c r="M1761" s="430"/>
      <c r="N1761" s="23"/>
      <c r="O1761" s="23"/>
    </row>
    <row r="1762" spans="1:15" ht="12" customHeight="1">
      <c r="A1762" s="485"/>
      <c r="B1762" s="453" t="s">
        <v>570</v>
      </c>
      <c r="C1762" s="454"/>
      <c r="D1762" s="437" t="s">
        <v>571</v>
      </c>
      <c r="E1762" s="94">
        <f t="shared" si="574"/>
        <v>0</v>
      </c>
      <c r="F1762" s="452">
        <f t="shared" ref="F1762:M1762" si="592">F1763+F1764</f>
        <v>0</v>
      </c>
      <c r="G1762" s="452">
        <f t="shared" si="592"/>
        <v>0</v>
      </c>
      <c r="H1762" s="452">
        <f t="shared" si="592"/>
        <v>0</v>
      </c>
      <c r="I1762" s="452">
        <f t="shared" si="592"/>
        <v>0</v>
      </c>
      <c r="J1762" s="452">
        <f t="shared" si="592"/>
        <v>0</v>
      </c>
      <c r="K1762" s="452">
        <f t="shared" si="592"/>
        <v>0</v>
      </c>
      <c r="L1762" s="452">
        <f t="shared" si="592"/>
        <v>0</v>
      </c>
      <c r="M1762" s="452">
        <f t="shared" si="592"/>
        <v>0</v>
      </c>
      <c r="N1762" s="23"/>
      <c r="O1762" s="23"/>
    </row>
    <row r="1763" spans="1:15" hidden="1">
      <c r="A1763" s="485"/>
      <c r="B1763" s="453"/>
      <c r="C1763" s="454" t="s">
        <v>572</v>
      </c>
      <c r="D1763" s="437" t="s">
        <v>573</v>
      </c>
      <c r="E1763" s="94">
        <f t="shared" si="574"/>
        <v>0</v>
      </c>
      <c r="F1763" s="452"/>
      <c r="G1763" s="452"/>
      <c r="H1763" s="452"/>
      <c r="I1763" s="452"/>
      <c r="J1763" s="430"/>
      <c r="K1763" s="452"/>
      <c r="L1763" s="452"/>
      <c r="M1763" s="430"/>
      <c r="N1763" s="23"/>
      <c r="O1763" s="23"/>
    </row>
    <row r="1764" spans="1:15" hidden="1">
      <c r="A1764" s="485"/>
      <c r="B1764" s="436"/>
      <c r="C1764" s="682" t="s">
        <v>574</v>
      </c>
      <c r="D1764" s="437" t="s">
        <v>575</v>
      </c>
      <c r="E1764" s="94">
        <f t="shared" si="574"/>
        <v>0</v>
      </c>
      <c r="F1764" s="452"/>
      <c r="G1764" s="452"/>
      <c r="H1764" s="452"/>
      <c r="I1764" s="452"/>
      <c r="J1764" s="430"/>
      <c r="K1764" s="452"/>
      <c r="L1764" s="452"/>
      <c r="M1764" s="430"/>
      <c r="N1764" s="23"/>
      <c r="O1764" s="23"/>
    </row>
    <row r="1765" spans="1:15">
      <c r="A1765" s="485"/>
      <c r="B1765" s="429" t="s">
        <v>745</v>
      </c>
      <c r="C1765" s="434"/>
      <c r="D1765" s="443" t="s">
        <v>577</v>
      </c>
      <c r="E1765" s="94">
        <f t="shared" si="574"/>
        <v>0</v>
      </c>
      <c r="F1765" s="452">
        <f t="shared" ref="F1765:M1765" si="593">F1766</f>
        <v>0</v>
      </c>
      <c r="G1765" s="452">
        <f t="shared" si="593"/>
        <v>0</v>
      </c>
      <c r="H1765" s="452">
        <f t="shared" si="593"/>
        <v>0</v>
      </c>
      <c r="I1765" s="452">
        <f t="shared" si="593"/>
        <v>0</v>
      </c>
      <c r="J1765" s="452">
        <f t="shared" si="593"/>
        <v>0</v>
      </c>
      <c r="K1765" s="452">
        <f t="shared" si="593"/>
        <v>0</v>
      </c>
      <c r="L1765" s="452">
        <f t="shared" si="593"/>
        <v>0</v>
      </c>
      <c r="M1765" s="452">
        <f t="shared" si="593"/>
        <v>0</v>
      </c>
      <c r="N1765" s="23"/>
      <c r="O1765" s="23"/>
    </row>
    <row r="1766" spans="1:15">
      <c r="A1766" s="485"/>
      <c r="B1766" s="456" t="s">
        <v>578</v>
      </c>
      <c r="C1766" s="426"/>
      <c r="D1766" s="427" t="s">
        <v>579</v>
      </c>
      <c r="E1766" s="94">
        <f t="shared" si="574"/>
        <v>0</v>
      </c>
      <c r="F1766" s="452">
        <f t="shared" ref="F1766:M1766" si="594">F1767+F1768+F1769+F1770</f>
        <v>0</v>
      </c>
      <c r="G1766" s="452">
        <f t="shared" si="594"/>
        <v>0</v>
      </c>
      <c r="H1766" s="452">
        <f t="shared" si="594"/>
        <v>0</v>
      </c>
      <c r="I1766" s="452">
        <f t="shared" si="594"/>
        <v>0</v>
      </c>
      <c r="J1766" s="452">
        <f t="shared" si="594"/>
        <v>0</v>
      </c>
      <c r="K1766" s="452">
        <f t="shared" si="594"/>
        <v>0</v>
      </c>
      <c r="L1766" s="452">
        <f t="shared" si="594"/>
        <v>0</v>
      </c>
      <c r="M1766" s="452">
        <f t="shared" si="594"/>
        <v>0</v>
      </c>
      <c r="N1766" s="23"/>
      <c r="O1766" s="23"/>
    </row>
    <row r="1767" spans="1:15" hidden="1">
      <c r="A1767" s="485"/>
      <c r="B1767" s="457"/>
      <c r="C1767" s="426" t="s">
        <v>580</v>
      </c>
      <c r="D1767" s="427" t="s">
        <v>581</v>
      </c>
      <c r="E1767" s="94">
        <f t="shared" si="574"/>
        <v>0</v>
      </c>
      <c r="F1767" s="452"/>
      <c r="G1767" s="452"/>
      <c r="H1767" s="452"/>
      <c r="I1767" s="452"/>
      <c r="J1767" s="430"/>
      <c r="K1767" s="452"/>
      <c r="L1767" s="452"/>
      <c r="M1767" s="430"/>
      <c r="N1767" s="23"/>
      <c r="O1767" s="23"/>
    </row>
    <row r="1768" spans="1:15" hidden="1">
      <c r="A1768" s="485"/>
      <c r="B1768" s="441"/>
      <c r="C1768" s="458" t="s">
        <v>582</v>
      </c>
      <c r="D1768" s="443" t="s">
        <v>583</v>
      </c>
      <c r="E1768" s="94">
        <f t="shared" si="574"/>
        <v>0</v>
      </c>
      <c r="F1768" s="452"/>
      <c r="G1768" s="452"/>
      <c r="H1768" s="452"/>
      <c r="I1768" s="452"/>
      <c r="J1768" s="430"/>
      <c r="K1768" s="452"/>
      <c r="L1768" s="452"/>
      <c r="M1768" s="430"/>
      <c r="N1768" s="23"/>
      <c r="O1768" s="23"/>
    </row>
    <row r="1769" spans="1:15" hidden="1">
      <c r="A1769" s="485"/>
      <c r="B1769" s="459"/>
      <c r="C1769" s="432" t="s">
        <v>584</v>
      </c>
      <c r="D1769" s="443" t="s">
        <v>585</v>
      </c>
      <c r="E1769" s="94">
        <f t="shared" si="574"/>
        <v>0</v>
      </c>
      <c r="F1769" s="452"/>
      <c r="G1769" s="452"/>
      <c r="H1769" s="452"/>
      <c r="I1769" s="452"/>
      <c r="J1769" s="430"/>
      <c r="K1769" s="452"/>
      <c r="L1769" s="452"/>
      <c r="M1769" s="430"/>
      <c r="N1769" s="23"/>
      <c r="O1769" s="23"/>
    </row>
    <row r="1770" spans="1:15" hidden="1">
      <c r="A1770" s="485"/>
      <c r="B1770" s="434"/>
      <c r="C1770" s="460" t="s">
        <v>586</v>
      </c>
      <c r="D1770" s="427" t="s">
        <v>587</v>
      </c>
      <c r="E1770" s="94">
        <f t="shared" si="574"/>
        <v>0</v>
      </c>
      <c r="F1770" s="452"/>
      <c r="G1770" s="452"/>
      <c r="H1770" s="452"/>
      <c r="I1770" s="452"/>
      <c r="J1770" s="430"/>
      <c r="K1770" s="452"/>
      <c r="L1770" s="452"/>
      <c r="M1770" s="430"/>
      <c r="N1770" s="23"/>
      <c r="O1770" s="23"/>
    </row>
    <row r="1771" spans="1:15" hidden="1">
      <c r="A1771" s="485"/>
      <c r="B1771" s="425"/>
      <c r="C1771" s="460"/>
      <c r="D1771" s="427"/>
      <c r="E1771" s="94">
        <f t="shared" si="574"/>
        <v>0</v>
      </c>
      <c r="F1771" s="452"/>
      <c r="G1771" s="452"/>
      <c r="H1771" s="452"/>
      <c r="I1771" s="452"/>
      <c r="J1771" s="430"/>
      <c r="K1771" s="452"/>
      <c r="L1771" s="452"/>
      <c r="M1771" s="430"/>
      <c r="N1771" s="23"/>
      <c r="O1771" s="23"/>
    </row>
    <row r="1772" spans="1:15">
      <c r="A1772" s="485"/>
      <c r="B1772" s="461" t="s">
        <v>588</v>
      </c>
      <c r="C1772" s="460"/>
      <c r="D1772" s="427" t="s">
        <v>589</v>
      </c>
      <c r="E1772" s="94">
        <f t="shared" si="574"/>
        <v>6015</v>
      </c>
      <c r="F1772" s="452">
        <f>F1773+F1774+F1775+F1776+F1777+F1778+F1780+F1781+F1782+F1783</f>
        <v>0</v>
      </c>
      <c r="G1772" s="452">
        <f>G1773+G1774+G1775+G1776+G1777+G1778+G1780+G1781+G1782+G1783+G1779</f>
        <v>634</v>
      </c>
      <c r="H1772" s="452">
        <f t="shared" ref="H1772:M1772" si="595">H1773+H1774+H1775+H1776+H1777+H1778+H1780+H1781+H1782+H1783+H1779</f>
        <v>2019</v>
      </c>
      <c r="I1772" s="452">
        <f t="shared" si="595"/>
        <v>2319</v>
      </c>
      <c r="J1772" s="452">
        <f t="shared" si="595"/>
        <v>1043</v>
      </c>
      <c r="K1772" s="452">
        <f t="shared" si="595"/>
        <v>5515</v>
      </c>
      <c r="L1772" s="452">
        <f t="shared" si="595"/>
        <v>7015</v>
      </c>
      <c r="M1772" s="452">
        <f t="shared" si="595"/>
        <v>7015</v>
      </c>
      <c r="N1772" s="23"/>
      <c r="O1772" s="23"/>
    </row>
    <row r="1773" spans="1:15" ht="0.75" customHeight="1">
      <c r="A1773" s="537"/>
      <c r="B1773" s="461" t="s">
        <v>590</v>
      </c>
      <c r="C1773" s="460"/>
      <c r="D1773" s="427" t="s">
        <v>591</v>
      </c>
      <c r="E1773" s="94">
        <f t="shared" si="574"/>
        <v>0</v>
      </c>
      <c r="F1773" s="452"/>
      <c r="G1773" s="452"/>
      <c r="H1773" s="452"/>
      <c r="I1773" s="452"/>
      <c r="J1773" s="430"/>
      <c r="K1773" s="452"/>
      <c r="L1773" s="452"/>
      <c r="M1773" s="430"/>
      <c r="N1773" s="23"/>
      <c r="O1773" s="23"/>
    </row>
    <row r="1774" spans="1:15">
      <c r="A1774" s="537"/>
      <c r="B1774" s="461" t="s">
        <v>592</v>
      </c>
      <c r="C1774" s="460"/>
      <c r="D1774" s="463" t="s">
        <v>593</v>
      </c>
      <c r="E1774" s="94">
        <f t="shared" si="574"/>
        <v>0</v>
      </c>
      <c r="F1774" s="452"/>
      <c r="G1774" s="452"/>
      <c r="H1774" s="452"/>
      <c r="I1774" s="452"/>
      <c r="J1774" s="430"/>
      <c r="K1774" s="452"/>
      <c r="L1774" s="452"/>
      <c r="M1774" s="430"/>
      <c r="N1774" s="23"/>
      <c r="O1774" s="23"/>
    </row>
    <row r="1775" spans="1:15">
      <c r="A1775" s="537"/>
      <c r="B1775" s="839" t="s">
        <v>594</v>
      </c>
      <c r="C1775" s="840"/>
      <c r="D1775" s="427" t="s">
        <v>595</v>
      </c>
      <c r="E1775" s="94">
        <f t="shared" si="574"/>
        <v>815</v>
      </c>
      <c r="F1775" s="452"/>
      <c r="G1775" s="452">
        <v>0</v>
      </c>
      <c r="H1775" s="452">
        <v>300</v>
      </c>
      <c r="I1775" s="452">
        <v>300</v>
      </c>
      <c r="J1775" s="430">
        <f>400-185</f>
        <v>215</v>
      </c>
      <c r="K1775" s="452">
        <v>700</v>
      </c>
      <c r="L1775" s="452">
        <v>700</v>
      </c>
      <c r="M1775" s="430">
        <v>700</v>
      </c>
      <c r="N1775" s="23"/>
      <c r="O1775" s="23"/>
    </row>
    <row r="1776" spans="1:15">
      <c r="A1776" s="537"/>
      <c r="B1776" s="429" t="s">
        <v>596</v>
      </c>
      <c r="C1776" s="432"/>
      <c r="D1776" s="427" t="s">
        <v>597</v>
      </c>
      <c r="E1776" s="94">
        <f t="shared" si="574"/>
        <v>1785</v>
      </c>
      <c r="F1776" s="452"/>
      <c r="G1776" s="452">
        <v>0</v>
      </c>
      <c r="H1776" s="452">
        <v>500</v>
      </c>
      <c r="I1776" s="452">
        <v>1000</v>
      </c>
      <c r="J1776" s="430">
        <f>1000-715</f>
        <v>285</v>
      </c>
      <c r="K1776" s="452">
        <v>1000</v>
      </c>
      <c r="L1776" s="452">
        <v>2500</v>
      </c>
      <c r="M1776" s="430">
        <v>2500</v>
      </c>
      <c r="N1776" s="23"/>
      <c r="O1776" s="23"/>
    </row>
    <row r="1777" spans="1:15" ht="12" customHeight="1">
      <c r="A1777" s="537"/>
      <c r="B1777" s="431" t="s">
        <v>598</v>
      </c>
      <c r="C1777" s="432"/>
      <c r="D1777" s="427" t="s">
        <v>599</v>
      </c>
      <c r="E1777" s="94">
        <f t="shared" si="574"/>
        <v>2180</v>
      </c>
      <c r="F1777" s="452"/>
      <c r="G1777" s="452">
        <v>600</v>
      </c>
      <c r="H1777" s="452">
        <v>585</v>
      </c>
      <c r="I1777" s="452">
        <v>585</v>
      </c>
      <c r="J1777" s="430">
        <v>410</v>
      </c>
      <c r="K1777" s="452">
        <v>2180</v>
      </c>
      <c r="L1777" s="452">
        <v>2180</v>
      </c>
      <c r="M1777" s="430">
        <v>2180</v>
      </c>
      <c r="N1777" s="23"/>
      <c r="O1777" s="23"/>
    </row>
    <row r="1778" spans="1:15">
      <c r="A1778" s="537"/>
      <c r="B1778" s="747" t="s">
        <v>600</v>
      </c>
      <c r="C1778" s="748"/>
      <c r="D1778" s="427" t="s">
        <v>601</v>
      </c>
      <c r="E1778" s="94">
        <f t="shared" si="574"/>
        <v>0</v>
      </c>
      <c r="F1778" s="452"/>
      <c r="G1778" s="452"/>
      <c r="H1778" s="452"/>
      <c r="I1778" s="452"/>
      <c r="J1778" s="430"/>
      <c r="K1778" s="452"/>
      <c r="L1778" s="452"/>
      <c r="M1778" s="430"/>
      <c r="N1778" s="23"/>
      <c r="O1778" s="23"/>
    </row>
    <row r="1779" spans="1:15" ht="26.25" customHeight="1">
      <c r="A1779" s="537"/>
      <c r="B1779" s="1333" t="s">
        <v>602</v>
      </c>
      <c r="C1779" s="1334"/>
      <c r="D1779" s="427" t="s">
        <v>603</v>
      </c>
      <c r="E1779" s="94">
        <f t="shared" si="574"/>
        <v>1100</v>
      </c>
      <c r="F1779" s="452"/>
      <c r="G1779" s="452">
        <v>0</v>
      </c>
      <c r="H1779" s="452">
        <v>600</v>
      </c>
      <c r="I1779" s="452">
        <v>400</v>
      </c>
      <c r="J1779" s="430">
        <f>500-400</f>
        <v>100</v>
      </c>
      <c r="K1779" s="452">
        <v>1500</v>
      </c>
      <c r="L1779" s="452">
        <v>1500</v>
      </c>
      <c r="M1779" s="430">
        <v>1500</v>
      </c>
      <c r="N1779" s="23"/>
      <c r="O1779" s="23"/>
    </row>
    <row r="1780" spans="1:15">
      <c r="A1780" s="537"/>
      <c r="B1780" s="747" t="s">
        <v>604</v>
      </c>
      <c r="C1780" s="748"/>
      <c r="D1780" s="427" t="s">
        <v>605</v>
      </c>
      <c r="E1780" s="94">
        <f t="shared" si="574"/>
        <v>0</v>
      </c>
      <c r="F1780" s="452"/>
      <c r="G1780" s="452"/>
      <c r="H1780" s="452"/>
      <c r="I1780" s="452"/>
      <c r="J1780" s="430"/>
      <c r="K1780" s="452"/>
      <c r="L1780" s="452"/>
      <c r="M1780" s="430"/>
      <c r="N1780" s="23"/>
      <c r="O1780" s="23"/>
    </row>
    <row r="1781" spans="1:15">
      <c r="A1781" s="537"/>
      <c r="B1781" s="431" t="s">
        <v>606</v>
      </c>
      <c r="C1781" s="432"/>
      <c r="D1781" s="427" t="s">
        <v>607</v>
      </c>
      <c r="E1781" s="94">
        <f t="shared" si="574"/>
        <v>0</v>
      </c>
      <c r="F1781" s="452"/>
      <c r="G1781" s="452"/>
      <c r="H1781" s="452"/>
      <c r="I1781" s="452"/>
      <c r="J1781" s="430"/>
      <c r="K1781" s="452"/>
      <c r="L1781" s="452"/>
      <c r="M1781" s="430"/>
      <c r="N1781" s="23"/>
      <c r="O1781" s="23"/>
    </row>
    <row r="1782" spans="1:15">
      <c r="A1782" s="537"/>
      <c r="B1782" s="431" t="s">
        <v>608</v>
      </c>
      <c r="C1782" s="466"/>
      <c r="D1782" s="443" t="s">
        <v>609</v>
      </c>
      <c r="E1782" s="94">
        <f t="shared" si="574"/>
        <v>0</v>
      </c>
      <c r="F1782" s="452"/>
      <c r="G1782" s="452"/>
      <c r="H1782" s="452"/>
      <c r="I1782" s="452"/>
      <c r="J1782" s="430"/>
      <c r="K1782" s="452"/>
      <c r="L1782" s="452"/>
      <c r="M1782" s="430"/>
      <c r="N1782" s="23"/>
      <c r="O1782" s="23"/>
    </row>
    <row r="1783" spans="1:15">
      <c r="A1783" s="537"/>
      <c r="B1783" s="631" t="s">
        <v>856</v>
      </c>
      <c r="C1783" s="634"/>
      <c r="D1783" s="607" t="s">
        <v>611</v>
      </c>
      <c r="E1783" s="94">
        <f t="shared" si="574"/>
        <v>135</v>
      </c>
      <c r="F1783" s="452"/>
      <c r="G1783" s="452">
        <v>34</v>
      </c>
      <c r="H1783" s="452">
        <v>34</v>
      </c>
      <c r="I1783" s="452">
        <v>34</v>
      </c>
      <c r="J1783" s="430">
        <v>33</v>
      </c>
      <c r="K1783" s="452">
        <v>135</v>
      </c>
      <c r="L1783" s="452">
        <v>135</v>
      </c>
      <c r="M1783" s="430">
        <v>135</v>
      </c>
      <c r="N1783" s="23"/>
      <c r="O1783" s="23"/>
    </row>
    <row r="1784" spans="1:15">
      <c r="A1784" s="485"/>
      <c r="B1784" s="467" t="s">
        <v>612</v>
      </c>
      <c r="C1784" s="472"/>
      <c r="D1784" s="443" t="s">
        <v>613</v>
      </c>
      <c r="E1784" s="94">
        <f t="shared" si="574"/>
        <v>0</v>
      </c>
      <c r="F1784" s="452">
        <f t="shared" ref="F1784:M1784" si="596">F1785+F1789</f>
        <v>0</v>
      </c>
      <c r="G1784" s="452">
        <f t="shared" si="596"/>
        <v>0</v>
      </c>
      <c r="H1784" s="452">
        <f t="shared" si="596"/>
        <v>0</v>
      </c>
      <c r="I1784" s="452">
        <f t="shared" si="596"/>
        <v>0</v>
      </c>
      <c r="J1784" s="452">
        <f t="shared" si="596"/>
        <v>0</v>
      </c>
      <c r="K1784" s="452">
        <f t="shared" si="596"/>
        <v>0</v>
      </c>
      <c r="L1784" s="452">
        <f t="shared" si="596"/>
        <v>0</v>
      </c>
      <c r="M1784" s="452">
        <f t="shared" si="596"/>
        <v>0</v>
      </c>
      <c r="N1784" s="23"/>
      <c r="O1784" s="23"/>
    </row>
    <row r="1785" spans="1:15" ht="12" customHeight="1">
      <c r="A1785" s="485"/>
      <c r="B1785" s="431" t="s">
        <v>614</v>
      </c>
      <c r="C1785" s="472"/>
      <c r="D1785" s="427" t="s">
        <v>615</v>
      </c>
      <c r="E1785" s="94">
        <f t="shared" si="574"/>
        <v>0</v>
      </c>
      <c r="F1785" s="452">
        <f t="shared" ref="F1785:M1785" si="597">F1786+F1787</f>
        <v>0</v>
      </c>
      <c r="G1785" s="452">
        <f t="shared" si="597"/>
        <v>0</v>
      </c>
      <c r="H1785" s="452">
        <f t="shared" si="597"/>
        <v>0</v>
      </c>
      <c r="I1785" s="452">
        <f t="shared" si="597"/>
        <v>0</v>
      </c>
      <c r="J1785" s="452">
        <f t="shared" si="597"/>
        <v>0</v>
      </c>
      <c r="K1785" s="452">
        <f t="shared" si="597"/>
        <v>0</v>
      </c>
      <c r="L1785" s="452">
        <f t="shared" si="597"/>
        <v>0</v>
      </c>
      <c r="M1785" s="452">
        <f t="shared" si="597"/>
        <v>0</v>
      </c>
      <c r="N1785" s="23"/>
      <c r="O1785" s="23"/>
    </row>
    <row r="1786" spans="1:15" ht="21.4" hidden="1">
      <c r="A1786" s="485"/>
      <c r="B1786" s="456"/>
      <c r="C1786" s="473" t="s">
        <v>616</v>
      </c>
      <c r="D1786" s="427" t="s">
        <v>617</v>
      </c>
      <c r="E1786" s="94">
        <f t="shared" si="574"/>
        <v>0</v>
      </c>
      <c r="F1786" s="452"/>
      <c r="G1786" s="452"/>
      <c r="H1786" s="452"/>
      <c r="I1786" s="452"/>
      <c r="J1786" s="430"/>
      <c r="K1786" s="452"/>
      <c r="L1786" s="452"/>
      <c r="M1786" s="430"/>
      <c r="N1786" s="23"/>
      <c r="O1786" s="23"/>
    </row>
    <row r="1787" spans="1:15" hidden="1">
      <c r="A1787" s="485"/>
      <c r="B1787" s="683" t="s">
        <v>618</v>
      </c>
      <c r="C1787" s="475"/>
      <c r="D1787" s="427" t="s">
        <v>619</v>
      </c>
      <c r="E1787" s="94">
        <f t="shared" si="574"/>
        <v>0</v>
      </c>
      <c r="F1787" s="452"/>
      <c r="G1787" s="452"/>
      <c r="H1787" s="452"/>
      <c r="I1787" s="452"/>
      <c r="J1787" s="430"/>
      <c r="K1787" s="452"/>
      <c r="L1787" s="452"/>
      <c r="M1787" s="430"/>
      <c r="N1787" s="23"/>
      <c r="O1787" s="23"/>
    </row>
    <row r="1788" spans="1:15" hidden="1">
      <c r="A1788" s="485"/>
      <c r="B1788" s="476"/>
      <c r="C1788" s="455"/>
      <c r="D1788" s="449"/>
      <c r="E1788" s="94">
        <f t="shared" si="574"/>
        <v>0</v>
      </c>
      <c r="F1788" s="452"/>
      <c r="G1788" s="452"/>
      <c r="H1788" s="452"/>
      <c r="I1788" s="452"/>
      <c r="J1788" s="430"/>
      <c r="K1788" s="452"/>
      <c r="L1788" s="452"/>
      <c r="M1788" s="430"/>
      <c r="N1788" s="23"/>
      <c r="O1788" s="23"/>
    </row>
    <row r="1789" spans="1:15" ht="12" customHeight="1">
      <c r="A1789" s="485"/>
      <c r="B1789" s="477" t="s">
        <v>857</v>
      </c>
      <c r="C1789" s="478"/>
      <c r="D1789" s="443" t="s">
        <v>621</v>
      </c>
      <c r="E1789" s="94">
        <f t="shared" ref="E1789:E1854" si="598">G1789+H1789+I1789+J1789</f>
        <v>0</v>
      </c>
      <c r="F1789" s="452">
        <f t="shared" ref="F1789:M1789" si="599">F1790+F1791</f>
        <v>0</v>
      </c>
      <c r="G1789" s="452">
        <f t="shared" si="599"/>
        <v>0</v>
      </c>
      <c r="H1789" s="452">
        <f t="shared" si="599"/>
        <v>0</v>
      </c>
      <c r="I1789" s="452">
        <f t="shared" si="599"/>
        <v>0</v>
      </c>
      <c r="J1789" s="452">
        <f t="shared" si="599"/>
        <v>0</v>
      </c>
      <c r="K1789" s="452">
        <f t="shared" si="599"/>
        <v>0</v>
      </c>
      <c r="L1789" s="452">
        <f t="shared" si="599"/>
        <v>0</v>
      </c>
      <c r="M1789" s="452">
        <f t="shared" si="599"/>
        <v>0</v>
      </c>
      <c r="N1789" s="23"/>
      <c r="O1789" s="23"/>
    </row>
    <row r="1790" spans="1:15" hidden="1">
      <c r="A1790" s="485"/>
      <c r="B1790" s="431" t="s">
        <v>622</v>
      </c>
      <c r="C1790" s="432"/>
      <c r="D1790" s="427" t="s">
        <v>623</v>
      </c>
      <c r="E1790" s="94">
        <f t="shared" si="598"/>
        <v>0</v>
      </c>
      <c r="F1790" s="452"/>
      <c r="G1790" s="452"/>
      <c r="H1790" s="452"/>
      <c r="I1790" s="452"/>
      <c r="J1790" s="430"/>
      <c r="K1790" s="452"/>
      <c r="L1790" s="452"/>
      <c r="M1790" s="430"/>
      <c r="N1790" s="23"/>
      <c r="O1790" s="23"/>
    </row>
    <row r="1791" spans="1:15" hidden="1">
      <c r="A1791" s="485"/>
      <c r="B1791" s="429" t="s">
        <v>624</v>
      </c>
      <c r="C1791" s="433"/>
      <c r="D1791" s="427" t="s">
        <v>625</v>
      </c>
      <c r="E1791" s="94">
        <f t="shared" si="598"/>
        <v>0</v>
      </c>
      <c r="F1791" s="452"/>
      <c r="G1791" s="452"/>
      <c r="H1791" s="452"/>
      <c r="I1791" s="452"/>
      <c r="J1791" s="430"/>
      <c r="K1791" s="452"/>
      <c r="L1791" s="452"/>
      <c r="M1791" s="430"/>
      <c r="N1791" s="23"/>
      <c r="O1791" s="23"/>
    </row>
    <row r="1792" spans="1:15">
      <c r="A1792" s="485"/>
      <c r="B1792" s="438" t="s">
        <v>841</v>
      </c>
      <c r="C1792" s="458"/>
      <c r="D1792" s="427" t="s">
        <v>627</v>
      </c>
      <c r="E1792" s="94">
        <f t="shared" si="598"/>
        <v>-23.7</v>
      </c>
      <c r="F1792" s="452">
        <f t="shared" ref="F1792:M1792" si="600">F1793</f>
        <v>0</v>
      </c>
      <c r="G1792" s="452">
        <f t="shared" si="600"/>
        <v>0</v>
      </c>
      <c r="H1792" s="452">
        <f t="shared" si="600"/>
        <v>0</v>
      </c>
      <c r="I1792" s="452">
        <f t="shared" si="600"/>
        <v>-23.7</v>
      </c>
      <c r="J1792" s="452">
        <f t="shared" si="600"/>
        <v>0</v>
      </c>
      <c r="K1792" s="452">
        <f t="shared" si="600"/>
        <v>0</v>
      </c>
      <c r="L1792" s="452">
        <f t="shared" si="600"/>
        <v>0</v>
      </c>
      <c r="M1792" s="452">
        <f t="shared" si="600"/>
        <v>0</v>
      </c>
      <c r="N1792" s="23"/>
      <c r="O1792" s="23"/>
    </row>
    <row r="1793" spans="1:15">
      <c r="A1793" s="417"/>
      <c r="B1793" s="479" t="s">
        <v>628</v>
      </c>
      <c r="C1793" s="480"/>
      <c r="D1793" s="424" t="s">
        <v>629</v>
      </c>
      <c r="E1793" s="94">
        <f t="shared" si="598"/>
        <v>-23.7</v>
      </c>
      <c r="F1793" s="63"/>
      <c r="G1793" s="63">
        <v>0</v>
      </c>
      <c r="H1793" s="63"/>
      <c r="I1793" s="63">
        <v>-23.7</v>
      </c>
      <c r="J1793" s="158">
        <v>0</v>
      </c>
      <c r="K1793" s="63">
        <v>0</v>
      </c>
      <c r="L1793" s="63">
        <v>0</v>
      </c>
      <c r="M1793" s="158">
        <v>0</v>
      </c>
      <c r="N1793" s="23"/>
      <c r="O1793" s="23"/>
    </row>
    <row r="1794" spans="1:15">
      <c r="A1794" s="1300" t="s">
        <v>630</v>
      </c>
      <c r="B1794" s="1301"/>
      <c r="C1794" s="1302"/>
      <c r="D1794" s="481"/>
      <c r="E1794" s="841">
        <f t="shared" si="598"/>
        <v>44984</v>
      </c>
      <c r="F1794" s="842">
        <f>F1807+F1834</f>
        <v>0</v>
      </c>
      <c r="G1794" s="842">
        <f t="shared" ref="G1794:M1794" si="601">G1795+G1834</f>
        <v>43484</v>
      </c>
      <c r="H1794" s="842">
        <f t="shared" si="601"/>
        <v>0</v>
      </c>
      <c r="I1794" s="842">
        <f t="shared" si="601"/>
        <v>800</v>
      </c>
      <c r="J1794" s="842">
        <f t="shared" si="601"/>
        <v>700</v>
      </c>
      <c r="K1794" s="842">
        <f t="shared" si="601"/>
        <v>153</v>
      </c>
      <c r="L1794" s="842">
        <f t="shared" si="601"/>
        <v>153</v>
      </c>
      <c r="M1794" s="842">
        <f t="shared" si="601"/>
        <v>153</v>
      </c>
      <c r="N1794" s="23"/>
      <c r="O1794" s="23"/>
    </row>
    <row r="1795" spans="1:15">
      <c r="A1795" s="789"/>
      <c r="B1795" s="411" t="s">
        <v>508</v>
      </c>
      <c r="C1795" s="790"/>
      <c r="D1795" s="481"/>
      <c r="E1795" s="841">
        <f t="shared" si="598"/>
        <v>44546</v>
      </c>
      <c r="F1795" s="842"/>
      <c r="G1795" s="842">
        <f>G1796+G1807+G1820+G1832</f>
        <v>43046</v>
      </c>
      <c r="H1795" s="842">
        <f t="shared" ref="H1795:M1795" si="602">H1796+H1807+H1820+H1832</f>
        <v>0</v>
      </c>
      <c r="I1795" s="842">
        <f t="shared" si="602"/>
        <v>800</v>
      </c>
      <c r="J1795" s="842">
        <f t="shared" si="602"/>
        <v>700</v>
      </c>
      <c r="K1795" s="842">
        <f t="shared" si="602"/>
        <v>153</v>
      </c>
      <c r="L1795" s="842">
        <f t="shared" si="602"/>
        <v>153</v>
      </c>
      <c r="M1795" s="842">
        <f t="shared" si="602"/>
        <v>153</v>
      </c>
      <c r="N1795" s="23"/>
      <c r="O1795" s="23"/>
    </row>
    <row r="1796" spans="1:15">
      <c r="A1796" s="485"/>
      <c r="B1796" s="486" t="s">
        <v>633</v>
      </c>
      <c r="C1796" s="487"/>
      <c r="D1796" s="449" t="s">
        <v>634</v>
      </c>
      <c r="E1796" s="94">
        <f t="shared" si="598"/>
        <v>44313</v>
      </c>
      <c r="F1796" s="452">
        <f t="shared" ref="F1796:M1796" si="603">F1797</f>
        <v>0</v>
      </c>
      <c r="G1796" s="452">
        <f t="shared" si="603"/>
        <v>42813</v>
      </c>
      <c r="H1796" s="452">
        <f t="shared" si="603"/>
        <v>0</v>
      </c>
      <c r="I1796" s="452">
        <f t="shared" si="603"/>
        <v>800</v>
      </c>
      <c r="J1796" s="452">
        <f t="shared" si="603"/>
        <v>700</v>
      </c>
      <c r="K1796" s="452">
        <f t="shared" si="603"/>
        <v>0</v>
      </c>
      <c r="L1796" s="452">
        <f t="shared" si="603"/>
        <v>0</v>
      </c>
      <c r="M1796" s="452">
        <f t="shared" si="603"/>
        <v>0</v>
      </c>
      <c r="N1796" s="23"/>
      <c r="O1796" s="23"/>
    </row>
    <row r="1797" spans="1:15">
      <c r="A1797" s="485"/>
      <c r="B1797" s="441" t="s">
        <v>635</v>
      </c>
      <c r="C1797" s="458"/>
      <c r="D1797" s="443" t="s">
        <v>636</v>
      </c>
      <c r="E1797" s="94">
        <f t="shared" si="598"/>
        <v>44313</v>
      </c>
      <c r="F1797" s="452">
        <f t="shared" ref="F1797:M1797" si="604">F1798+F1799+F1800+F1801+F1802+F1803+F1804+F1805</f>
        <v>0</v>
      </c>
      <c r="G1797" s="452">
        <f t="shared" si="604"/>
        <v>42813</v>
      </c>
      <c r="H1797" s="452">
        <f t="shared" si="604"/>
        <v>0</v>
      </c>
      <c r="I1797" s="452">
        <f t="shared" si="604"/>
        <v>800</v>
      </c>
      <c r="J1797" s="452">
        <f t="shared" si="604"/>
        <v>700</v>
      </c>
      <c r="K1797" s="452">
        <f t="shared" si="604"/>
        <v>0</v>
      </c>
      <c r="L1797" s="452">
        <f t="shared" si="604"/>
        <v>0</v>
      </c>
      <c r="M1797" s="452">
        <f t="shared" si="604"/>
        <v>0</v>
      </c>
      <c r="N1797" s="23"/>
      <c r="O1797" s="23"/>
    </row>
    <row r="1798" spans="1:15" ht="0.75" customHeight="1">
      <c r="A1798" s="485"/>
      <c r="B1798" s="488"/>
      <c r="C1798" s="489" t="s">
        <v>637</v>
      </c>
      <c r="D1798" s="449" t="s">
        <v>638</v>
      </c>
      <c r="E1798" s="94">
        <f t="shared" si="598"/>
        <v>0</v>
      </c>
      <c r="F1798" s="452"/>
      <c r="G1798" s="452"/>
      <c r="H1798" s="452"/>
      <c r="I1798" s="452"/>
      <c r="J1798" s="430"/>
      <c r="K1798" s="452"/>
      <c r="L1798" s="452"/>
      <c r="M1798" s="430"/>
      <c r="N1798" s="23"/>
      <c r="O1798" s="23"/>
    </row>
    <row r="1799" spans="1:15" ht="31.35" hidden="1">
      <c r="A1799" s="485"/>
      <c r="B1799" s="488"/>
      <c r="C1799" s="490" t="s">
        <v>639</v>
      </c>
      <c r="D1799" s="491" t="s">
        <v>640</v>
      </c>
      <c r="E1799" s="94">
        <f t="shared" si="598"/>
        <v>0</v>
      </c>
      <c r="F1799" s="452"/>
      <c r="G1799" s="452"/>
      <c r="H1799" s="452"/>
      <c r="I1799" s="452"/>
      <c r="J1799" s="430"/>
      <c r="K1799" s="452"/>
      <c r="L1799" s="452"/>
      <c r="M1799" s="430"/>
      <c r="N1799" s="23"/>
      <c r="O1799" s="23"/>
    </row>
    <row r="1800" spans="1:15" ht="21" hidden="1">
      <c r="A1800" s="485"/>
      <c r="B1800" s="488"/>
      <c r="C1800" s="490" t="s">
        <v>641</v>
      </c>
      <c r="D1800" s="491" t="s">
        <v>642</v>
      </c>
      <c r="E1800" s="94">
        <f t="shared" si="598"/>
        <v>0</v>
      </c>
      <c r="F1800" s="452"/>
      <c r="G1800" s="452"/>
      <c r="H1800" s="452"/>
      <c r="I1800" s="452"/>
      <c r="J1800" s="430"/>
      <c r="K1800" s="452"/>
      <c r="L1800" s="452"/>
      <c r="M1800" s="430"/>
      <c r="N1800" s="23"/>
      <c r="O1800" s="23"/>
    </row>
    <row r="1801" spans="1:15" ht="20.65" hidden="1">
      <c r="A1801" s="485"/>
      <c r="B1801" s="488"/>
      <c r="C1801" s="489" t="s">
        <v>643</v>
      </c>
      <c r="D1801" s="449" t="s">
        <v>644</v>
      </c>
      <c r="E1801" s="94">
        <f t="shared" si="598"/>
        <v>0</v>
      </c>
      <c r="F1801" s="452"/>
      <c r="G1801" s="452"/>
      <c r="H1801" s="452"/>
      <c r="I1801" s="452"/>
      <c r="J1801" s="430"/>
      <c r="K1801" s="452"/>
      <c r="L1801" s="452"/>
      <c r="M1801" s="430"/>
      <c r="N1801" s="23"/>
      <c r="O1801" s="23"/>
    </row>
    <row r="1802" spans="1:15" ht="31.35" hidden="1">
      <c r="A1802" s="485"/>
      <c r="B1802" s="457"/>
      <c r="C1802" s="492" t="s">
        <v>645</v>
      </c>
      <c r="D1802" s="463" t="s">
        <v>646</v>
      </c>
      <c r="E1802" s="94">
        <f t="shared" si="598"/>
        <v>0</v>
      </c>
      <c r="F1802" s="452"/>
      <c r="G1802" s="452"/>
      <c r="H1802" s="452"/>
      <c r="I1802" s="452"/>
      <c r="J1802" s="430"/>
      <c r="K1802" s="452"/>
      <c r="L1802" s="452"/>
      <c r="M1802" s="430"/>
      <c r="N1802" s="23"/>
      <c r="O1802" s="23"/>
    </row>
    <row r="1803" spans="1:15" ht="20.65" hidden="1">
      <c r="A1803" s="485"/>
      <c r="B1803" s="493"/>
      <c r="C1803" s="494" t="s">
        <v>647</v>
      </c>
      <c r="D1803" s="495" t="s">
        <v>648</v>
      </c>
      <c r="E1803" s="94">
        <f t="shared" si="598"/>
        <v>0</v>
      </c>
      <c r="F1803" s="452"/>
      <c r="G1803" s="452"/>
      <c r="H1803" s="452"/>
      <c r="I1803" s="452"/>
      <c r="J1803" s="430"/>
      <c r="K1803" s="452"/>
      <c r="L1803" s="452"/>
      <c r="M1803" s="430"/>
      <c r="N1803" s="23"/>
      <c r="O1803" s="23"/>
    </row>
    <row r="1804" spans="1:15" ht="20.65" hidden="1">
      <c r="A1804" s="485"/>
      <c r="B1804" s="496"/>
      <c r="C1804" s="494" t="s">
        <v>649</v>
      </c>
      <c r="D1804" s="495" t="s">
        <v>650</v>
      </c>
      <c r="E1804" s="94">
        <f t="shared" si="598"/>
        <v>0</v>
      </c>
      <c r="F1804" s="452"/>
      <c r="G1804" s="452"/>
      <c r="H1804" s="452"/>
      <c r="I1804" s="452"/>
      <c r="J1804" s="430"/>
      <c r="K1804" s="452"/>
      <c r="L1804" s="452"/>
      <c r="M1804" s="430"/>
      <c r="N1804" s="23"/>
      <c r="O1804" s="23"/>
    </row>
    <row r="1805" spans="1:15">
      <c r="A1805" s="485"/>
      <c r="B1805" s="497"/>
      <c r="C1805" s="435" t="s">
        <v>764</v>
      </c>
      <c r="D1805" s="443" t="s">
        <v>654</v>
      </c>
      <c r="E1805" s="94">
        <f t="shared" si="598"/>
        <v>44313</v>
      </c>
      <c r="F1805" s="452"/>
      <c r="G1805" s="452">
        <v>42813</v>
      </c>
      <c r="H1805" s="452"/>
      <c r="I1805" s="452">
        <v>800</v>
      </c>
      <c r="J1805" s="430">
        <v>700</v>
      </c>
      <c r="K1805" s="452">
        <v>0</v>
      </c>
      <c r="L1805" s="452">
        <v>0</v>
      </c>
      <c r="M1805" s="430">
        <v>0</v>
      </c>
      <c r="N1805" s="23"/>
      <c r="O1805" s="23"/>
    </row>
    <row r="1806" spans="1:15">
      <c r="A1806" s="485"/>
      <c r="B1806" s="498"/>
      <c r="C1806" s="767"/>
      <c r="D1806" s="449"/>
      <c r="E1806" s="94">
        <f t="shared" si="598"/>
        <v>0</v>
      </c>
      <c r="F1806" s="452"/>
      <c r="G1806" s="452"/>
      <c r="H1806" s="452"/>
      <c r="I1806" s="452"/>
      <c r="J1806" s="430"/>
      <c r="K1806" s="452"/>
      <c r="L1806" s="452"/>
      <c r="M1806" s="430"/>
      <c r="N1806" s="23"/>
      <c r="O1806" s="23"/>
    </row>
    <row r="1807" spans="1:15">
      <c r="A1807" s="485"/>
      <c r="B1807" s="438" t="s">
        <v>657</v>
      </c>
      <c r="C1807" s="500"/>
      <c r="D1807" s="443" t="s">
        <v>658</v>
      </c>
      <c r="E1807" s="94">
        <f t="shared" si="598"/>
        <v>0</v>
      </c>
      <c r="F1807" s="452">
        <f t="shared" ref="F1807:M1807" si="605">F1808</f>
        <v>0</v>
      </c>
      <c r="G1807" s="452">
        <f t="shared" si="605"/>
        <v>0</v>
      </c>
      <c r="H1807" s="452">
        <f t="shared" si="605"/>
        <v>0</v>
      </c>
      <c r="I1807" s="452">
        <f t="shared" si="605"/>
        <v>0</v>
      </c>
      <c r="J1807" s="452">
        <f t="shared" si="605"/>
        <v>0</v>
      </c>
      <c r="K1807" s="452">
        <f t="shared" si="605"/>
        <v>0</v>
      </c>
      <c r="L1807" s="452">
        <f t="shared" si="605"/>
        <v>0</v>
      </c>
      <c r="M1807" s="452">
        <f t="shared" si="605"/>
        <v>0</v>
      </c>
      <c r="N1807" s="23"/>
      <c r="O1807" s="23"/>
    </row>
    <row r="1808" spans="1:15">
      <c r="A1808" s="485"/>
      <c r="B1808" s="561" t="s">
        <v>659</v>
      </c>
      <c r="C1808" s="458"/>
      <c r="D1808" s="427" t="s">
        <v>565</v>
      </c>
      <c r="E1808" s="94">
        <f t="shared" si="598"/>
        <v>0</v>
      </c>
      <c r="F1808" s="452">
        <f t="shared" ref="F1808:M1808" si="606">F1812+F1813+F1814+F1815+F1816+F1817+F1818</f>
        <v>0</v>
      </c>
      <c r="G1808" s="452">
        <f t="shared" si="606"/>
        <v>0</v>
      </c>
      <c r="H1808" s="452">
        <f t="shared" si="606"/>
        <v>0</v>
      </c>
      <c r="I1808" s="452">
        <f t="shared" si="606"/>
        <v>0</v>
      </c>
      <c r="J1808" s="452">
        <f t="shared" si="606"/>
        <v>0</v>
      </c>
      <c r="K1808" s="452">
        <f t="shared" si="606"/>
        <v>0</v>
      </c>
      <c r="L1808" s="452">
        <f t="shared" si="606"/>
        <v>0</v>
      </c>
      <c r="M1808" s="452">
        <f t="shared" si="606"/>
        <v>0</v>
      </c>
      <c r="N1808" s="23"/>
      <c r="O1808" s="23"/>
    </row>
    <row r="1809" spans="1:15" hidden="1">
      <c r="A1809" s="485"/>
      <c r="B1809" s="502"/>
      <c r="C1809" s="503" t="s">
        <v>660</v>
      </c>
      <c r="D1809" s="562" t="s">
        <v>661</v>
      </c>
      <c r="E1809" s="94">
        <f t="shared" si="598"/>
        <v>0</v>
      </c>
      <c r="F1809" s="452"/>
      <c r="G1809" s="452"/>
      <c r="H1809" s="452"/>
      <c r="I1809" s="452"/>
      <c r="J1809" s="430"/>
      <c r="K1809" s="452"/>
      <c r="L1809" s="452"/>
      <c r="M1809" s="430"/>
      <c r="N1809" s="23"/>
      <c r="O1809" s="23"/>
    </row>
    <row r="1810" spans="1:15" hidden="1">
      <c r="A1810" s="485"/>
      <c r="B1810" s="502"/>
      <c r="C1810" s="503" t="s">
        <v>662</v>
      </c>
      <c r="D1810" s="562" t="s">
        <v>663</v>
      </c>
      <c r="E1810" s="94">
        <f t="shared" si="598"/>
        <v>0</v>
      </c>
      <c r="F1810" s="452"/>
      <c r="G1810" s="452"/>
      <c r="H1810" s="452"/>
      <c r="I1810" s="452"/>
      <c r="J1810" s="430"/>
      <c r="K1810" s="452"/>
      <c r="L1810" s="452"/>
      <c r="M1810" s="430"/>
      <c r="N1810" s="23"/>
      <c r="O1810" s="23"/>
    </row>
    <row r="1811" spans="1:15" hidden="1">
      <c r="A1811" s="485"/>
      <c r="B1811" s="502"/>
      <c r="C1811" s="503" t="s">
        <v>664</v>
      </c>
      <c r="D1811" s="562" t="s">
        <v>665</v>
      </c>
      <c r="E1811" s="94">
        <f t="shared" si="598"/>
        <v>0</v>
      </c>
      <c r="F1811" s="452"/>
      <c r="G1811" s="452"/>
      <c r="H1811" s="452"/>
      <c r="I1811" s="452"/>
      <c r="J1811" s="430"/>
      <c r="K1811" s="452"/>
      <c r="L1811" s="452"/>
      <c r="M1811" s="430"/>
      <c r="N1811" s="23"/>
      <c r="O1811" s="23"/>
    </row>
    <row r="1812" spans="1:15" hidden="1">
      <c r="A1812" s="485"/>
      <c r="B1812" s="501"/>
      <c r="C1812" s="458" t="s">
        <v>666</v>
      </c>
      <c r="D1812" s="427" t="s">
        <v>667</v>
      </c>
      <c r="E1812" s="94">
        <f t="shared" si="598"/>
        <v>0</v>
      </c>
      <c r="F1812" s="452"/>
      <c r="G1812" s="452"/>
      <c r="H1812" s="452"/>
      <c r="I1812" s="452"/>
      <c r="J1812" s="430"/>
      <c r="K1812" s="452"/>
      <c r="L1812" s="452"/>
      <c r="M1812" s="430"/>
      <c r="N1812" s="23"/>
      <c r="O1812" s="23"/>
    </row>
    <row r="1813" spans="1:15" hidden="1">
      <c r="A1813" s="485"/>
      <c r="B1813" s="501"/>
      <c r="C1813" s="458" t="s">
        <v>668</v>
      </c>
      <c r="D1813" s="427" t="s">
        <v>669</v>
      </c>
      <c r="E1813" s="94">
        <f t="shared" si="598"/>
        <v>0</v>
      </c>
      <c r="F1813" s="452"/>
      <c r="G1813" s="452"/>
      <c r="H1813" s="452"/>
      <c r="I1813" s="452"/>
      <c r="J1813" s="430"/>
      <c r="K1813" s="452"/>
      <c r="L1813" s="452"/>
      <c r="M1813" s="430"/>
      <c r="N1813" s="23"/>
      <c r="O1813" s="23"/>
    </row>
    <row r="1814" spans="1:15" hidden="1">
      <c r="A1814" s="485"/>
      <c r="B1814" s="501"/>
      <c r="C1814" s="458" t="s">
        <v>670</v>
      </c>
      <c r="D1814" s="427" t="s">
        <v>671</v>
      </c>
      <c r="E1814" s="94">
        <f t="shared" si="598"/>
        <v>0</v>
      </c>
      <c r="F1814" s="452"/>
      <c r="G1814" s="452"/>
      <c r="H1814" s="452"/>
      <c r="I1814" s="452"/>
      <c r="J1814" s="430"/>
      <c r="K1814" s="452"/>
      <c r="L1814" s="452"/>
      <c r="M1814" s="430"/>
      <c r="N1814" s="23"/>
      <c r="O1814" s="23"/>
    </row>
    <row r="1815" spans="1:15" hidden="1">
      <c r="A1815" s="485"/>
      <c r="B1815" s="501"/>
      <c r="C1815" s="458" t="s">
        <v>672</v>
      </c>
      <c r="D1815" s="427" t="s">
        <v>673</v>
      </c>
      <c r="E1815" s="94">
        <f t="shared" si="598"/>
        <v>0</v>
      </c>
      <c r="F1815" s="452"/>
      <c r="G1815" s="452"/>
      <c r="H1815" s="452"/>
      <c r="I1815" s="452"/>
      <c r="J1815" s="430"/>
      <c r="K1815" s="452"/>
      <c r="L1815" s="452"/>
      <c r="M1815" s="430"/>
      <c r="N1815" s="23"/>
      <c r="O1815" s="23"/>
    </row>
    <row r="1816" spans="1:15" ht="12" customHeight="1">
      <c r="A1816" s="485"/>
      <c r="B1816" s="501"/>
      <c r="C1816" s="458" t="s">
        <v>662</v>
      </c>
      <c r="D1816" s="427" t="s">
        <v>663</v>
      </c>
      <c r="E1816" s="94">
        <f t="shared" si="598"/>
        <v>0</v>
      </c>
      <c r="F1816" s="452"/>
      <c r="G1816" s="452"/>
      <c r="H1816" s="452">
        <v>0</v>
      </c>
      <c r="I1816" s="452"/>
      <c r="J1816" s="430">
        <v>0</v>
      </c>
      <c r="K1816" s="452">
        <v>0</v>
      </c>
      <c r="L1816" s="452">
        <v>0</v>
      </c>
      <c r="M1816" s="430">
        <v>0</v>
      </c>
      <c r="N1816" s="23"/>
      <c r="O1816" s="23"/>
    </row>
    <row r="1817" spans="1:15" hidden="1">
      <c r="A1817" s="485"/>
      <c r="B1817" s="501"/>
      <c r="C1817" s="458" t="s">
        <v>675</v>
      </c>
      <c r="D1817" s="427" t="s">
        <v>676</v>
      </c>
      <c r="E1817" s="94">
        <f t="shared" si="598"/>
        <v>0</v>
      </c>
      <c r="F1817" s="452"/>
      <c r="G1817" s="452"/>
      <c r="H1817" s="452"/>
      <c r="I1817" s="452"/>
      <c r="J1817" s="430"/>
      <c r="K1817" s="452"/>
      <c r="L1817" s="452"/>
      <c r="M1817" s="430"/>
      <c r="N1817" s="23"/>
      <c r="O1817" s="23"/>
    </row>
    <row r="1818" spans="1:15" hidden="1">
      <c r="A1818" s="485"/>
      <c r="B1818" s="501"/>
      <c r="C1818" s="458" t="s">
        <v>677</v>
      </c>
      <c r="D1818" s="427" t="s">
        <v>678</v>
      </c>
      <c r="E1818" s="94">
        <f t="shared" si="598"/>
        <v>0</v>
      </c>
      <c r="F1818" s="452"/>
      <c r="G1818" s="452"/>
      <c r="H1818" s="452"/>
      <c r="I1818" s="452"/>
      <c r="J1818" s="430"/>
      <c r="K1818" s="452"/>
      <c r="L1818" s="452"/>
      <c r="M1818" s="430"/>
      <c r="N1818" s="23"/>
      <c r="O1818" s="23"/>
    </row>
    <row r="1819" spans="1:15" hidden="1">
      <c r="A1819" s="485"/>
      <c r="B1819" s="441"/>
      <c r="C1819" s="506"/>
      <c r="D1819" s="427"/>
      <c r="E1819" s="94">
        <f t="shared" si="598"/>
        <v>0</v>
      </c>
      <c r="F1819" s="452"/>
      <c r="G1819" s="452"/>
      <c r="H1819" s="452"/>
      <c r="I1819" s="452"/>
      <c r="J1819" s="430"/>
      <c r="K1819" s="452"/>
      <c r="L1819" s="452"/>
      <c r="M1819" s="430"/>
      <c r="N1819" s="23"/>
      <c r="O1819" s="23"/>
    </row>
    <row r="1820" spans="1:15" ht="11.25" customHeight="1">
      <c r="A1820" s="485"/>
      <c r="B1820" s="438" t="s">
        <v>679</v>
      </c>
      <c r="C1820" s="506"/>
      <c r="D1820" s="427" t="s">
        <v>680</v>
      </c>
      <c r="E1820" s="94">
        <f t="shared" si="598"/>
        <v>0</v>
      </c>
      <c r="F1820" s="452">
        <f t="shared" ref="F1820:M1820" si="607">F1821+F1822+F1823+F1824+F1825+F1826+F1827+F1828+F1829+F1830+F1831</f>
        <v>0</v>
      </c>
      <c r="G1820" s="452">
        <f>G1821+G1822+G1829+G1830</f>
        <v>0</v>
      </c>
      <c r="H1820" s="452">
        <f>H1821+H1822+H1829+H1830</f>
        <v>0</v>
      </c>
      <c r="I1820" s="452">
        <f>I1821+I1822+I1829+I1830</f>
        <v>0</v>
      </c>
      <c r="J1820" s="452">
        <f>J1821+J1822+J1829+J1830</f>
        <v>0</v>
      </c>
      <c r="K1820" s="452">
        <f t="shared" si="607"/>
        <v>0</v>
      </c>
      <c r="L1820" s="452">
        <f t="shared" si="607"/>
        <v>0</v>
      </c>
      <c r="M1820" s="452">
        <f t="shared" si="607"/>
        <v>0</v>
      </c>
      <c r="N1820" s="23"/>
      <c r="O1820" s="23"/>
    </row>
    <row r="1821" spans="1:15" ht="12.75" customHeight="1">
      <c r="A1821" s="485"/>
      <c r="B1821" s="441" t="s">
        <v>681</v>
      </c>
      <c r="C1821" s="506"/>
      <c r="D1821" s="427" t="s">
        <v>682</v>
      </c>
      <c r="E1821" s="94">
        <f t="shared" si="598"/>
        <v>0</v>
      </c>
      <c r="F1821" s="452"/>
      <c r="G1821" s="452"/>
      <c r="H1821" s="452"/>
      <c r="I1821" s="452"/>
      <c r="J1821" s="430"/>
      <c r="K1821" s="452"/>
      <c r="L1821" s="452"/>
      <c r="M1821" s="430"/>
      <c r="N1821" s="23"/>
      <c r="O1821" s="23"/>
    </row>
    <row r="1822" spans="1:15" ht="13.5" customHeight="1">
      <c r="A1822" s="485"/>
      <c r="B1822" s="438" t="s">
        <v>683</v>
      </c>
      <c r="C1822" s="458"/>
      <c r="D1822" s="427" t="s">
        <v>684</v>
      </c>
      <c r="E1822" s="94">
        <f t="shared" si="598"/>
        <v>0</v>
      </c>
      <c r="F1822" s="452"/>
      <c r="G1822" s="452"/>
      <c r="H1822" s="452"/>
      <c r="I1822" s="452"/>
      <c r="J1822" s="430"/>
      <c r="K1822" s="452"/>
      <c r="L1822" s="452"/>
      <c r="M1822" s="430"/>
      <c r="N1822" s="23"/>
      <c r="O1822" s="23"/>
    </row>
    <row r="1823" spans="1:15" ht="6.75" hidden="1" customHeight="1">
      <c r="A1823" s="485"/>
      <c r="B1823" s="438" t="s">
        <v>685</v>
      </c>
      <c r="C1823" s="506"/>
      <c r="D1823" s="427" t="s">
        <v>686</v>
      </c>
      <c r="E1823" s="94">
        <f t="shared" si="598"/>
        <v>0</v>
      </c>
      <c r="F1823" s="452"/>
      <c r="G1823" s="452"/>
      <c r="H1823" s="452"/>
      <c r="I1823" s="452"/>
      <c r="J1823" s="430"/>
      <c r="K1823" s="452"/>
      <c r="L1823" s="452"/>
      <c r="M1823" s="430"/>
      <c r="N1823" s="23"/>
      <c r="O1823" s="23"/>
    </row>
    <row r="1824" spans="1:15" ht="8.25" hidden="1" customHeight="1">
      <c r="A1824" s="485"/>
      <c r="B1824" s="438" t="s">
        <v>687</v>
      </c>
      <c r="C1824" s="507"/>
      <c r="D1824" s="427" t="s">
        <v>688</v>
      </c>
      <c r="E1824" s="94">
        <f t="shared" si="598"/>
        <v>0</v>
      </c>
      <c r="F1824" s="452"/>
      <c r="G1824" s="452"/>
      <c r="H1824" s="452"/>
      <c r="I1824" s="452"/>
      <c r="J1824" s="430"/>
      <c r="K1824" s="452"/>
      <c r="L1824" s="452"/>
      <c r="M1824" s="430"/>
      <c r="N1824" s="23"/>
      <c r="O1824" s="23"/>
    </row>
    <row r="1825" spans="1:15" ht="8.25" hidden="1" customHeight="1">
      <c r="A1825" s="485"/>
      <c r="B1825" s="508" t="s">
        <v>689</v>
      </c>
      <c r="C1825" s="509"/>
      <c r="D1825" s="427" t="s">
        <v>690</v>
      </c>
      <c r="E1825" s="94">
        <f t="shared" si="598"/>
        <v>0</v>
      </c>
      <c r="F1825" s="452"/>
      <c r="G1825" s="452"/>
      <c r="H1825" s="452"/>
      <c r="I1825" s="452"/>
      <c r="J1825" s="430"/>
      <c r="K1825" s="452"/>
      <c r="L1825" s="452"/>
      <c r="M1825" s="430"/>
      <c r="N1825" s="23"/>
      <c r="O1825" s="23"/>
    </row>
    <row r="1826" spans="1:15" ht="9.75" hidden="1" customHeight="1">
      <c r="A1826" s="485"/>
      <c r="B1826" s="510" t="s">
        <v>691</v>
      </c>
      <c r="C1826" s="458"/>
      <c r="D1826" s="443" t="s">
        <v>692</v>
      </c>
      <c r="E1826" s="94">
        <f t="shared" si="598"/>
        <v>0</v>
      </c>
      <c r="F1826" s="452"/>
      <c r="G1826" s="452"/>
      <c r="H1826" s="452"/>
      <c r="I1826" s="452"/>
      <c r="J1826" s="430"/>
      <c r="K1826" s="452"/>
      <c r="L1826" s="452"/>
      <c r="M1826" s="430"/>
      <c r="N1826" s="23"/>
      <c r="O1826" s="23"/>
    </row>
    <row r="1827" spans="1:15" ht="9.75" hidden="1" customHeight="1">
      <c r="A1827" s="485"/>
      <c r="B1827" s="508" t="s">
        <v>693</v>
      </c>
      <c r="C1827" s="506"/>
      <c r="D1827" s="427" t="s">
        <v>694</v>
      </c>
      <c r="E1827" s="94">
        <f t="shared" si="598"/>
        <v>0</v>
      </c>
      <c r="F1827" s="452"/>
      <c r="G1827" s="452"/>
      <c r="H1827" s="452"/>
      <c r="I1827" s="452"/>
      <c r="J1827" s="430"/>
      <c r="K1827" s="452"/>
      <c r="L1827" s="452"/>
      <c r="M1827" s="430"/>
      <c r="N1827" s="23"/>
      <c r="O1827" s="23"/>
    </row>
    <row r="1828" spans="1:15" ht="0.75" hidden="1" customHeight="1">
      <c r="A1828" s="485"/>
      <c r="B1828" s="508" t="s">
        <v>695</v>
      </c>
      <c r="C1828" s="506"/>
      <c r="D1828" s="427" t="s">
        <v>696</v>
      </c>
      <c r="E1828" s="94">
        <f t="shared" si="598"/>
        <v>0</v>
      </c>
      <c r="F1828" s="452"/>
      <c r="G1828" s="452"/>
      <c r="H1828" s="452"/>
      <c r="I1828" s="452"/>
      <c r="J1828" s="430"/>
      <c r="K1828" s="452"/>
      <c r="L1828" s="452"/>
      <c r="M1828" s="430"/>
      <c r="N1828" s="23"/>
      <c r="O1828" s="23"/>
    </row>
    <row r="1829" spans="1:15" ht="12" customHeight="1">
      <c r="A1829" s="485"/>
      <c r="B1829" s="438" t="s">
        <v>697</v>
      </c>
      <c r="C1829" s="458"/>
      <c r="D1829" s="443" t="s">
        <v>698</v>
      </c>
      <c r="E1829" s="94">
        <f t="shared" si="598"/>
        <v>0</v>
      </c>
      <c r="F1829" s="452"/>
      <c r="G1829" s="452">
        <v>0</v>
      </c>
      <c r="H1829" s="452">
        <v>0</v>
      </c>
      <c r="I1829" s="452">
        <v>0</v>
      </c>
      <c r="J1829" s="430">
        <v>0</v>
      </c>
      <c r="K1829" s="452">
        <v>0</v>
      </c>
      <c r="L1829" s="452">
        <v>0</v>
      </c>
      <c r="M1829" s="430">
        <v>0</v>
      </c>
      <c r="N1829" s="23"/>
      <c r="O1829" s="23"/>
    </row>
    <row r="1830" spans="1:15" ht="13.5" customHeight="1">
      <c r="A1830" s="485"/>
      <c r="B1830" s="508" t="s">
        <v>699</v>
      </c>
      <c r="C1830" s="506"/>
      <c r="D1830" s="427" t="s">
        <v>700</v>
      </c>
      <c r="E1830" s="94">
        <f t="shared" si="598"/>
        <v>0</v>
      </c>
      <c r="F1830" s="452"/>
      <c r="G1830" s="452"/>
      <c r="H1830" s="452"/>
      <c r="I1830" s="452"/>
      <c r="J1830" s="430"/>
      <c r="K1830" s="452"/>
      <c r="L1830" s="452"/>
      <c r="M1830" s="430"/>
      <c r="N1830" s="23"/>
      <c r="O1830" s="23"/>
    </row>
    <row r="1831" spans="1:15" ht="12" customHeight="1">
      <c r="A1831" s="485"/>
      <c r="B1831" s="511" t="s">
        <v>701</v>
      </c>
      <c r="C1831" s="458"/>
      <c r="D1831" s="443" t="s">
        <v>702</v>
      </c>
      <c r="E1831" s="94">
        <f t="shared" si="598"/>
        <v>0</v>
      </c>
      <c r="F1831" s="452"/>
      <c r="G1831" s="452"/>
      <c r="H1831" s="452"/>
      <c r="I1831" s="452"/>
      <c r="J1831" s="430"/>
      <c r="K1831" s="452"/>
      <c r="L1831" s="452"/>
      <c r="M1831" s="430"/>
      <c r="N1831" s="23"/>
      <c r="O1831" s="23"/>
    </row>
    <row r="1832" spans="1:15" ht="12" customHeight="1">
      <c r="A1832" s="485"/>
      <c r="B1832" s="1307" t="s">
        <v>748</v>
      </c>
      <c r="C1832" s="1308"/>
      <c r="D1832" s="512">
        <v>58</v>
      </c>
      <c r="E1832" s="94">
        <f t="shared" si="598"/>
        <v>233</v>
      </c>
      <c r="F1832" s="452"/>
      <c r="G1832" s="452">
        <f>G1833</f>
        <v>233</v>
      </c>
      <c r="H1832" s="452">
        <f t="shared" ref="H1832:M1832" si="608">H1833</f>
        <v>0</v>
      </c>
      <c r="I1832" s="452">
        <f t="shared" si="608"/>
        <v>0</v>
      </c>
      <c r="J1832" s="452">
        <f t="shared" si="608"/>
        <v>0</v>
      </c>
      <c r="K1832" s="452">
        <f t="shared" si="608"/>
        <v>153</v>
      </c>
      <c r="L1832" s="452">
        <f t="shared" si="608"/>
        <v>153</v>
      </c>
      <c r="M1832" s="452">
        <f t="shared" si="608"/>
        <v>153</v>
      </c>
      <c r="N1832" s="23"/>
      <c r="O1832" s="23"/>
    </row>
    <row r="1833" spans="1:15" ht="12" customHeight="1">
      <c r="A1833" s="485"/>
      <c r="B1833" s="1250" t="s">
        <v>463</v>
      </c>
      <c r="C1833" s="1251"/>
      <c r="D1833" s="593" t="s">
        <v>711</v>
      </c>
      <c r="E1833" s="94">
        <f t="shared" si="598"/>
        <v>233</v>
      </c>
      <c r="F1833" s="452"/>
      <c r="G1833" s="452">
        <v>233</v>
      </c>
      <c r="H1833" s="452"/>
      <c r="I1833" s="452"/>
      <c r="J1833" s="430"/>
      <c r="K1833" s="452">
        <v>153</v>
      </c>
      <c r="L1833" s="452">
        <v>153</v>
      </c>
      <c r="M1833" s="430">
        <v>153</v>
      </c>
      <c r="N1833" s="23"/>
      <c r="O1833" s="23"/>
    </row>
    <row r="1834" spans="1:15">
      <c r="A1834" s="485"/>
      <c r="B1834" s="467" t="s">
        <v>714</v>
      </c>
      <c r="C1834" s="466"/>
      <c r="D1834" s="443" t="s">
        <v>715</v>
      </c>
      <c r="E1834" s="94">
        <f t="shared" si="598"/>
        <v>438</v>
      </c>
      <c r="F1834" s="452">
        <f t="shared" ref="F1834:M1834" si="609">F1835+F1845</f>
        <v>0</v>
      </c>
      <c r="G1834" s="452">
        <f t="shared" si="609"/>
        <v>438</v>
      </c>
      <c r="H1834" s="452">
        <f t="shared" si="609"/>
        <v>0</v>
      </c>
      <c r="I1834" s="452">
        <f t="shared" si="609"/>
        <v>0</v>
      </c>
      <c r="J1834" s="452">
        <f t="shared" si="609"/>
        <v>0</v>
      </c>
      <c r="K1834" s="452">
        <f t="shared" si="609"/>
        <v>0</v>
      </c>
      <c r="L1834" s="452">
        <f t="shared" si="609"/>
        <v>0</v>
      </c>
      <c r="M1834" s="452">
        <f t="shared" si="609"/>
        <v>0</v>
      </c>
      <c r="N1834" s="23"/>
      <c r="O1834" s="23"/>
    </row>
    <row r="1835" spans="1:15">
      <c r="A1835" s="485"/>
      <c r="B1835" s="461" t="s">
        <v>716</v>
      </c>
      <c r="C1835" s="426"/>
      <c r="D1835" s="427" t="s">
        <v>717</v>
      </c>
      <c r="E1835" s="94">
        <f t="shared" si="598"/>
        <v>438</v>
      </c>
      <c r="F1835" s="452">
        <f t="shared" ref="F1835:M1835" si="610">F1836+F1841+F1843</f>
        <v>0</v>
      </c>
      <c r="G1835" s="452">
        <f t="shared" si="610"/>
        <v>438</v>
      </c>
      <c r="H1835" s="452">
        <f t="shared" si="610"/>
        <v>0</v>
      </c>
      <c r="I1835" s="452">
        <f t="shared" si="610"/>
        <v>0</v>
      </c>
      <c r="J1835" s="452">
        <f t="shared" si="610"/>
        <v>0</v>
      </c>
      <c r="K1835" s="452">
        <f t="shared" si="610"/>
        <v>0</v>
      </c>
      <c r="L1835" s="452">
        <f t="shared" si="610"/>
        <v>0</v>
      </c>
      <c r="M1835" s="452">
        <f t="shared" si="610"/>
        <v>0</v>
      </c>
      <c r="N1835" s="23"/>
      <c r="O1835" s="23"/>
    </row>
    <row r="1836" spans="1:15">
      <c r="A1836" s="485"/>
      <c r="B1836" s="425" t="s">
        <v>718</v>
      </c>
      <c r="C1836" s="426"/>
      <c r="D1836" s="427" t="s">
        <v>719</v>
      </c>
      <c r="E1836" s="94">
        <f t="shared" si="598"/>
        <v>438</v>
      </c>
      <c r="F1836" s="452">
        <f t="shared" ref="F1836:M1836" si="611">F1837+F1838+F1839+F1840</f>
        <v>0</v>
      </c>
      <c r="G1836" s="452">
        <f t="shared" si="611"/>
        <v>438</v>
      </c>
      <c r="H1836" s="452">
        <f t="shared" si="611"/>
        <v>0</v>
      </c>
      <c r="I1836" s="452">
        <f t="shared" si="611"/>
        <v>0</v>
      </c>
      <c r="J1836" s="452">
        <f t="shared" si="611"/>
        <v>0</v>
      </c>
      <c r="K1836" s="452">
        <f t="shared" si="611"/>
        <v>0</v>
      </c>
      <c r="L1836" s="452">
        <f t="shared" si="611"/>
        <v>0</v>
      </c>
      <c r="M1836" s="452">
        <f t="shared" si="611"/>
        <v>0</v>
      </c>
      <c r="N1836" s="23"/>
      <c r="O1836" s="23"/>
    </row>
    <row r="1837" spans="1:15">
      <c r="A1837" s="537"/>
      <c r="B1837" s="429"/>
      <c r="C1837" s="426" t="s">
        <v>720</v>
      </c>
      <c r="D1837" s="427" t="s">
        <v>721</v>
      </c>
      <c r="E1837" s="94">
        <f t="shared" si="598"/>
        <v>0</v>
      </c>
      <c r="F1837" s="452"/>
      <c r="G1837" s="452">
        <v>0</v>
      </c>
      <c r="H1837" s="452"/>
      <c r="I1837" s="452"/>
      <c r="J1837" s="430"/>
      <c r="K1837" s="452"/>
      <c r="L1837" s="452"/>
      <c r="M1837" s="430"/>
      <c r="N1837" s="23"/>
      <c r="O1837" s="23"/>
    </row>
    <row r="1838" spans="1:15">
      <c r="A1838" s="537"/>
      <c r="B1838" s="429"/>
      <c r="C1838" s="426" t="s">
        <v>722</v>
      </c>
      <c r="D1838" s="427" t="s">
        <v>723</v>
      </c>
      <c r="E1838" s="94">
        <f t="shared" si="598"/>
        <v>131</v>
      </c>
      <c r="F1838" s="452"/>
      <c r="G1838" s="452">
        <v>131</v>
      </c>
      <c r="H1838" s="452"/>
      <c r="I1838" s="452"/>
      <c r="J1838" s="430"/>
      <c r="K1838" s="452"/>
      <c r="L1838" s="452"/>
      <c r="M1838" s="430"/>
      <c r="N1838" s="23"/>
      <c r="O1838" s="23"/>
    </row>
    <row r="1839" spans="1:15">
      <c r="A1839" s="537"/>
      <c r="B1839" s="429"/>
      <c r="C1839" s="432" t="s">
        <v>724</v>
      </c>
      <c r="D1839" s="427" t="s">
        <v>725</v>
      </c>
      <c r="E1839" s="94">
        <f t="shared" si="598"/>
        <v>0</v>
      </c>
      <c r="F1839" s="452"/>
      <c r="G1839" s="452"/>
      <c r="H1839" s="452"/>
      <c r="I1839" s="452"/>
      <c r="J1839" s="430"/>
      <c r="K1839" s="452"/>
      <c r="L1839" s="452"/>
      <c r="M1839" s="430"/>
      <c r="N1839" s="23"/>
      <c r="O1839" s="23"/>
    </row>
    <row r="1840" spans="1:15">
      <c r="A1840" s="537"/>
      <c r="B1840" s="429"/>
      <c r="C1840" s="432" t="s">
        <v>726</v>
      </c>
      <c r="D1840" s="427" t="s">
        <v>727</v>
      </c>
      <c r="E1840" s="94">
        <f t="shared" si="598"/>
        <v>307</v>
      </c>
      <c r="F1840" s="452"/>
      <c r="G1840" s="452">
        <v>307</v>
      </c>
      <c r="H1840" s="452"/>
      <c r="I1840" s="452"/>
      <c r="J1840" s="430"/>
      <c r="K1840" s="452"/>
      <c r="L1840" s="452"/>
      <c r="M1840" s="430"/>
      <c r="N1840" s="23"/>
      <c r="O1840" s="23"/>
    </row>
    <row r="1841" spans="1:15">
      <c r="A1841" s="485"/>
      <c r="B1841" s="434" t="s">
        <v>728</v>
      </c>
      <c r="C1841" s="466"/>
      <c r="D1841" s="443" t="s">
        <v>729</v>
      </c>
      <c r="E1841" s="94">
        <f t="shared" si="598"/>
        <v>0</v>
      </c>
      <c r="F1841" s="452">
        <f t="shared" ref="F1841:M1841" si="612">F1842</f>
        <v>0</v>
      </c>
      <c r="G1841" s="452">
        <f t="shared" si="612"/>
        <v>0</v>
      </c>
      <c r="H1841" s="452">
        <f t="shared" si="612"/>
        <v>0</v>
      </c>
      <c r="I1841" s="452">
        <f t="shared" si="612"/>
        <v>0</v>
      </c>
      <c r="J1841" s="452">
        <f t="shared" si="612"/>
        <v>0</v>
      </c>
      <c r="K1841" s="452">
        <f t="shared" si="612"/>
        <v>0</v>
      </c>
      <c r="L1841" s="452">
        <f t="shared" si="612"/>
        <v>0</v>
      </c>
      <c r="M1841" s="452">
        <f t="shared" si="612"/>
        <v>0</v>
      </c>
      <c r="N1841" s="23"/>
      <c r="O1841" s="23"/>
    </row>
    <row r="1842" spans="1:15">
      <c r="A1842" s="485"/>
      <c r="B1842" s="429"/>
      <c r="C1842" s="432" t="s">
        <v>730</v>
      </c>
      <c r="D1842" s="427" t="s">
        <v>731</v>
      </c>
      <c r="E1842" s="94">
        <f t="shared" si="598"/>
        <v>0</v>
      </c>
      <c r="F1842" s="452"/>
      <c r="G1842" s="452"/>
      <c r="H1842" s="452"/>
      <c r="I1842" s="452"/>
      <c r="J1842" s="430"/>
      <c r="K1842" s="452"/>
      <c r="L1842" s="452"/>
      <c r="M1842" s="430"/>
      <c r="N1842" s="23"/>
      <c r="O1842" s="23"/>
    </row>
    <row r="1843" spans="1:15" ht="12" customHeight="1">
      <c r="A1843" s="485"/>
      <c r="B1843" s="434" t="s">
        <v>732</v>
      </c>
      <c r="C1843" s="466"/>
      <c r="D1843" s="443" t="s">
        <v>733</v>
      </c>
      <c r="E1843" s="94">
        <f t="shared" si="598"/>
        <v>0</v>
      </c>
      <c r="F1843" s="452">
        <v>0</v>
      </c>
      <c r="G1843" s="452"/>
      <c r="H1843" s="452"/>
      <c r="I1843" s="452"/>
      <c r="J1843" s="430"/>
      <c r="K1843" s="452"/>
      <c r="L1843" s="452"/>
      <c r="M1843" s="430"/>
      <c r="N1843" s="23"/>
      <c r="O1843" s="23"/>
    </row>
    <row r="1844" spans="1:15" hidden="1">
      <c r="A1844" s="485"/>
      <c r="B1844" s="434"/>
      <c r="C1844" s="466"/>
      <c r="D1844" s="443"/>
      <c r="E1844" s="94">
        <f t="shared" si="598"/>
        <v>0</v>
      </c>
      <c r="F1844" s="452"/>
      <c r="G1844" s="452"/>
      <c r="H1844" s="452"/>
      <c r="I1844" s="452"/>
      <c r="J1844" s="430"/>
      <c r="K1844" s="452"/>
      <c r="L1844" s="452"/>
      <c r="M1844" s="430"/>
      <c r="N1844" s="23"/>
      <c r="O1844" s="23"/>
    </row>
    <row r="1845" spans="1:15">
      <c r="A1845" s="485"/>
      <c r="B1845" s="429" t="s">
        <v>734</v>
      </c>
      <c r="C1845" s="466"/>
      <c r="D1845" s="443" t="s">
        <v>735</v>
      </c>
      <c r="E1845" s="94">
        <f t="shared" si="598"/>
        <v>0</v>
      </c>
      <c r="F1845" s="452">
        <f t="shared" ref="F1845:M1846" si="613">F1846</f>
        <v>0</v>
      </c>
      <c r="G1845" s="452">
        <f t="shared" si="613"/>
        <v>0</v>
      </c>
      <c r="H1845" s="452">
        <f t="shared" si="613"/>
        <v>0</v>
      </c>
      <c r="I1845" s="452">
        <f t="shared" si="613"/>
        <v>0</v>
      </c>
      <c r="J1845" s="452">
        <f t="shared" si="613"/>
        <v>0</v>
      </c>
      <c r="K1845" s="452">
        <f t="shared" si="613"/>
        <v>0</v>
      </c>
      <c r="L1845" s="452">
        <f t="shared" si="613"/>
        <v>0</v>
      </c>
      <c r="M1845" s="452">
        <f t="shared" si="613"/>
        <v>0</v>
      </c>
      <c r="N1845" s="23"/>
      <c r="O1845" s="23"/>
    </row>
    <row r="1846" spans="1:15">
      <c r="A1846" s="485"/>
      <c r="B1846" s="518" t="s">
        <v>736</v>
      </c>
      <c r="C1846" s="519"/>
      <c r="D1846" s="443" t="s">
        <v>737</v>
      </c>
      <c r="E1846" s="94">
        <f t="shared" si="598"/>
        <v>0</v>
      </c>
      <c r="F1846" s="452">
        <f t="shared" si="613"/>
        <v>0</v>
      </c>
      <c r="G1846" s="452">
        <f t="shared" si="613"/>
        <v>0</v>
      </c>
      <c r="H1846" s="452">
        <f t="shared" si="613"/>
        <v>0</v>
      </c>
      <c r="I1846" s="452">
        <f t="shared" si="613"/>
        <v>0</v>
      </c>
      <c r="J1846" s="452">
        <f t="shared" si="613"/>
        <v>0</v>
      </c>
      <c r="K1846" s="452">
        <f t="shared" si="613"/>
        <v>0</v>
      </c>
      <c r="L1846" s="452">
        <f t="shared" si="613"/>
        <v>0</v>
      </c>
      <c r="M1846" s="452">
        <f t="shared" si="613"/>
        <v>0</v>
      </c>
      <c r="N1846" s="23"/>
      <c r="O1846" s="23"/>
    </row>
    <row r="1847" spans="1:15">
      <c r="A1847" s="485"/>
      <c r="B1847" s="434"/>
      <c r="C1847" s="432" t="s">
        <v>738</v>
      </c>
      <c r="D1847" s="443" t="s">
        <v>739</v>
      </c>
      <c r="E1847" s="94">
        <f t="shared" si="598"/>
        <v>0</v>
      </c>
      <c r="F1847" s="452"/>
      <c r="G1847" s="452"/>
      <c r="H1847" s="452"/>
      <c r="I1847" s="452"/>
      <c r="J1847" s="430"/>
      <c r="K1847" s="452"/>
      <c r="L1847" s="452"/>
      <c r="M1847" s="430"/>
      <c r="N1847" s="23"/>
      <c r="O1847" s="23"/>
    </row>
    <row r="1848" spans="1:15" hidden="1">
      <c r="A1848" s="485"/>
      <c r="B1848" s="434"/>
      <c r="C1848" s="466"/>
      <c r="D1848" s="443"/>
      <c r="E1848" s="94">
        <f t="shared" si="598"/>
        <v>0</v>
      </c>
      <c r="F1848" s="452"/>
      <c r="G1848" s="452"/>
      <c r="H1848" s="452"/>
      <c r="I1848" s="452"/>
      <c r="J1848" s="430"/>
      <c r="K1848" s="452"/>
      <c r="L1848" s="452"/>
      <c r="M1848" s="430"/>
      <c r="N1848" s="23"/>
      <c r="O1848" s="23"/>
    </row>
    <row r="1849" spans="1:15">
      <c r="A1849" s="485"/>
      <c r="B1849" s="429" t="s">
        <v>626</v>
      </c>
      <c r="C1849" s="466"/>
      <c r="D1849" s="443" t="s">
        <v>627</v>
      </c>
      <c r="E1849" s="94">
        <f t="shared" si="598"/>
        <v>0</v>
      </c>
      <c r="F1849" s="452">
        <f t="shared" ref="F1849:M1849" si="614">F1850</f>
        <v>0</v>
      </c>
      <c r="G1849" s="452">
        <f t="shared" si="614"/>
        <v>0</v>
      </c>
      <c r="H1849" s="452">
        <f t="shared" si="614"/>
        <v>0</v>
      </c>
      <c r="I1849" s="452">
        <f t="shared" si="614"/>
        <v>0</v>
      </c>
      <c r="J1849" s="452">
        <f t="shared" si="614"/>
        <v>0</v>
      </c>
      <c r="K1849" s="452">
        <f t="shared" si="614"/>
        <v>0</v>
      </c>
      <c r="L1849" s="452">
        <f t="shared" si="614"/>
        <v>0</v>
      </c>
      <c r="M1849" s="452">
        <f t="shared" si="614"/>
        <v>0</v>
      </c>
      <c r="N1849" s="23"/>
      <c r="O1849" s="23"/>
    </row>
    <row r="1850" spans="1:15">
      <c r="A1850" s="485"/>
      <c r="B1850" s="429" t="s">
        <v>628</v>
      </c>
      <c r="C1850" s="466"/>
      <c r="D1850" s="443" t="s">
        <v>629</v>
      </c>
      <c r="E1850" s="94">
        <f t="shared" si="598"/>
        <v>0</v>
      </c>
      <c r="F1850" s="428"/>
      <c r="G1850" s="428"/>
      <c r="H1850" s="428"/>
      <c r="I1850" s="428"/>
      <c r="J1850" s="430"/>
      <c r="K1850" s="428"/>
      <c r="L1850" s="428"/>
      <c r="M1850" s="430"/>
      <c r="N1850" s="23"/>
      <c r="O1850" s="23"/>
    </row>
    <row r="1851" spans="1:15">
      <c r="A1851" s="843" t="s">
        <v>755</v>
      </c>
      <c r="B1851" s="844"/>
      <c r="C1851" s="844"/>
      <c r="D1851" s="98"/>
      <c r="E1851" s="94">
        <f t="shared" si="598"/>
        <v>100948.28</v>
      </c>
      <c r="F1851" s="452"/>
      <c r="G1851" s="452">
        <f>G1853+G1854+G1855+G1856+G1859+G1864+G1866+G1867+G1863</f>
        <v>56688</v>
      </c>
      <c r="H1851" s="452">
        <f t="shared" ref="H1851:M1851" si="615">H1853+H1854+H1855+H1856+H1859+H1864+H1866+H1867+H1863</f>
        <v>14438.279999999999</v>
      </c>
      <c r="I1851" s="452">
        <f t="shared" si="615"/>
        <v>15619</v>
      </c>
      <c r="J1851" s="452">
        <f t="shared" si="615"/>
        <v>14203</v>
      </c>
      <c r="K1851" s="452">
        <f t="shared" si="615"/>
        <v>55293</v>
      </c>
      <c r="L1851" s="452">
        <f t="shared" si="615"/>
        <v>56793</v>
      </c>
      <c r="M1851" s="452">
        <f t="shared" si="615"/>
        <v>56793</v>
      </c>
      <c r="N1851" s="23"/>
      <c r="O1851" s="23"/>
    </row>
    <row r="1852" spans="1:15">
      <c r="A1852" s="845"/>
      <c r="B1852" s="1330" t="s">
        <v>858</v>
      </c>
      <c r="C1852" s="1330"/>
      <c r="D1852" s="98" t="s">
        <v>859</v>
      </c>
      <c r="E1852" s="94">
        <f t="shared" si="598"/>
        <v>94268.28</v>
      </c>
      <c r="F1852" s="452">
        <f t="shared" ref="F1852:M1852" si="616">F1853+F1854+F1855+F1856+F1857+F1858+F1859+F1860+F1861</f>
        <v>0</v>
      </c>
      <c r="G1852" s="218">
        <f t="shared" si="616"/>
        <v>55988</v>
      </c>
      <c r="H1852" s="218">
        <f t="shared" si="616"/>
        <v>12153.279999999999</v>
      </c>
      <c r="I1852" s="218">
        <f t="shared" si="616"/>
        <v>13134</v>
      </c>
      <c r="J1852" s="218">
        <f t="shared" si="616"/>
        <v>12993</v>
      </c>
      <c r="K1852" s="218">
        <f t="shared" si="616"/>
        <v>49113</v>
      </c>
      <c r="L1852" s="218">
        <f t="shared" si="616"/>
        <v>49113</v>
      </c>
      <c r="M1852" s="218">
        <f t="shared" si="616"/>
        <v>49113</v>
      </c>
      <c r="N1852" s="23"/>
      <c r="O1852" s="23"/>
    </row>
    <row r="1853" spans="1:15">
      <c r="A1853" s="833"/>
      <c r="B1853" s="527"/>
      <c r="C1853" s="571" t="s">
        <v>860</v>
      </c>
      <c r="D1853" s="846" t="s">
        <v>861</v>
      </c>
      <c r="E1853" s="94">
        <f t="shared" si="598"/>
        <v>7880.28</v>
      </c>
      <c r="F1853" s="63"/>
      <c r="G1853" s="63">
        <v>2525</v>
      </c>
      <c r="H1853" s="63">
        <f>1774+49.28</f>
        <v>1823.28</v>
      </c>
      <c r="I1853" s="63">
        <v>1789</v>
      </c>
      <c r="J1853" s="151">
        <v>1743</v>
      </c>
      <c r="K1853" s="63">
        <v>7288</v>
      </c>
      <c r="L1853" s="63">
        <v>7288</v>
      </c>
      <c r="M1853" s="151">
        <v>7288</v>
      </c>
      <c r="N1853" s="847"/>
      <c r="O1853" s="23"/>
    </row>
    <row r="1854" spans="1:15">
      <c r="A1854" s="833"/>
      <c r="B1854" s="527"/>
      <c r="C1854" s="848" t="s">
        <v>862</v>
      </c>
      <c r="D1854" s="846" t="s">
        <v>863</v>
      </c>
      <c r="E1854" s="94">
        <f t="shared" si="598"/>
        <v>20105</v>
      </c>
      <c r="F1854" s="63"/>
      <c r="G1854" s="63">
        <f>2423+2622</f>
        <v>5045</v>
      </c>
      <c r="H1854" s="63">
        <f>1905+2460</f>
        <v>4365</v>
      </c>
      <c r="I1854" s="63">
        <f>2780+2600</f>
        <v>5380</v>
      </c>
      <c r="J1854" s="151">
        <f>2675+2640</f>
        <v>5315</v>
      </c>
      <c r="K1854" s="63">
        <f>7915+10150</f>
        <v>18065</v>
      </c>
      <c r="L1854" s="63">
        <f t="shared" ref="L1854:M1854" si="617">7915+10150</f>
        <v>18065</v>
      </c>
      <c r="M1854" s="63">
        <f t="shared" si="617"/>
        <v>18065</v>
      </c>
      <c r="N1854" s="23"/>
      <c r="O1854" s="23"/>
    </row>
    <row r="1855" spans="1:15">
      <c r="A1855" s="833"/>
      <c r="B1855" s="527"/>
      <c r="C1855" s="571" t="s">
        <v>864</v>
      </c>
      <c r="D1855" s="846" t="s">
        <v>865</v>
      </c>
      <c r="E1855" s="94">
        <f t="shared" ref="E1855:E1922" si="618">G1855+H1855+I1855+J1855</f>
        <v>66283</v>
      </c>
      <c r="F1855" s="63"/>
      <c r="G1855" s="63">
        <f>45952+2466</f>
        <v>48418</v>
      </c>
      <c r="H1855" s="63">
        <f>4250+1715</f>
        <v>5965</v>
      </c>
      <c r="I1855" s="63">
        <f>4150+1815</f>
        <v>5965</v>
      </c>
      <c r="J1855" s="151">
        <f>3950+1685+300</f>
        <v>5935</v>
      </c>
      <c r="K1855" s="63">
        <f>16600+7160</f>
        <v>23760</v>
      </c>
      <c r="L1855" s="63">
        <f t="shared" ref="L1855:M1855" si="619">16600+7160</f>
        <v>23760</v>
      </c>
      <c r="M1855" s="63">
        <f t="shared" si="619"/>
        <v>23760</v>
      </c>
      <c r="N1855" s="23"/>
      <c r="O1855" s="23"/>
    </row>
    <row r="1856" spans="1:15">
      <c r="A1856" s="833"/>
      <c r="B1856" s="527"/>
      <c r="C1856" s="848" t="s">
        <v>866</v>
      </c>
      <c r="D1856" s="846" t="s">
        <v>867</v>
      </c>
      <c r="E1856" s="94">
        <f t="shared" si="618"/>
        <v>0</v>
      </c>
      <c r="F1856" s="63"/>
      <c r="G1856" s="63"/>
      <c r="H1856" s="63"/>
      <c r="I1856" s="63"/>
      <c r="J1856" s="151"/>
      <c r="K1856" s="63"/>
      <c r="L1856" s="63"/>
      <c r="M1856" s="151"/>
      <c r="N1856" s="23"/>
      <c r="O1856" s="23"/>
    </row>
    <row r="1857" spans="1:15">
      <c r="A1857" s="833"/>
      <c r="B1857" s="527"/>
      <c r="C1857" s="848" t="s">
        <v>868</v>
      </c>
      <c r="D1857" s="846" t="s">
        <v>869</v>
      </c>
      <c r="E1857" s="94">
        <f t="shared" si="618"/>
        <v>0</v>
      </c>
      <c r="F1857" s="63"/>
      <c r="G1857" s="849"/>
      <c r="H1857" s="849"/>
      <c r="I1857" s="849"/>
      <c r="J1857" s="850"/>
      <c r="K1857" s="849"/>
      <c r="L1857" s="849"/>
      <c r="M1857" s="850"/>
      <c r="N1857" s="23"/>
      <c r="O1857" s="23"/>
    </row>
    <row r="1858" spans="1:15">
      <c r="A1858" s="833"/>
      <c r="B1858" s="527"/>
      <c r="C1858" s="848" t="s">
        <v>870</v>
      </c>
      <c r="D1858" s="846" t="s">
        <v>871</v>
      </c>
      <c r="E1858" s="94">
        <f t="shared" si="618"/>
        <v>0</v>
      </c>
      <c r="F1858" s="63"/>
      <c r="G1858" s="849"/>
      <c r="H1858" s="849"/>
      <c r="I1858" s="849"/>
      <c r="J1858" s="850"/>
      <c r="K1858" s="849"/>
      <c r="L1858" s="849"/>
      <c r="M1858" s="850"/>
      <c r="N1858" s="23"/>
      <c r="O1858" s="23"/>
    </row>
    <row r="1859" spans="1:15">
      <c r="A1859" s="833"/>
      <c r="B1859" s="527"/>
      <c r="C1859" s="848" t="s">
        <v>872</v>
      </c>
      <c r="D1859" s="846" t="s">
        <v>873</v>
      </c>
      <c r="E1859" s="94">
        <f t="shared" si="618"/>
        <v>0</v>
      </c>
      <c r="F1859" s="63"/>
      <c r="G1859" s="849"/>
      <c r="H1859" s="849"/>
      <c r="I1859" s="849"/>
      <c r="J1859" s="850"/>
      <c r="K1859" s="849"/>
      <c r="L1859" s="849"/>
      <c r="M1859" s="850"/>
      <c r="N1859" s="23"/>
      <c r="O1859" s="23"/>
    </row>
    <row r="1860" spans="1:15">
      <c r="A1860" s="833"/>
      <c r="B1860" s="527"/>
      <c r="C1860" s="848" t="s">
        <v>874</v>
      </c>
      <c r="D1860" s="846" t="s">
        <v>875</v>
      </c>
      <c r="E1860" s="94">
        <f t="shared" si="618"/>
        <v>0</v>
      </c>
      <c r="F1860" s="63"/>
      <c r="G1860" s="849"/>
      <c r="H1860" s="849"/>
      <c r="I1860" s="849"/>
      <c r="J1860" s="850"/>
      <c r="K1860" s="849"/>
      <c r="L1860" s="849"/>
      <c r="M1860" s="850"/>
      <c r="N1860" s="23"/>
      <c r="O1860" s="23"/>
    </row>
    <row r="1861" spans="1:15">
      <c r="A1861" s="833"/>
      <c r="B1861" s="527"/>
      <c r="C1861" s="571" t="s">
        <v>876</v>
      </c>
      <c r="D1861" s="846" t="s">
        <v>877</v>
      </c>
      <c r="E1861" s="94">
        <f t="shared" si="618"/>
        <v>0</v>
      </c>
      <c r="F1861" s="63"/>
      <c r="G1861" s="63"/>
      <c r="H1861" s="63"/>
      <c r="I1861" s="63"/>
      <c r="J1861" s="151"/>
      <c r="K1861" s="63"/>
      <c r="L1861" s="63"/>
      <c r="M1861" s="151"/>
      <c r="N1861" s="23"/>
      <c r="O1861" s="23"/>
    </row>
    <row r="1862" spans="1:15">
      <c r="A1862" s="845"/>
      <c r="B1862" s="851" t="s">
        <v>878</v>
      </c>
      <c r="C1862" s="96"/>
      <c r="D1862" s="98" t="s">
        <v>879</v>
      </c>
      <c r="E1862" s="94">
        <f t="shared" si="618"/>
        <v>2715</v>
      </c>
      <c r="F1862" s="452">
        <f t="shared" ref="F1862:M1862" si="620">F1863+F1864+F1865</f>
        <v>0</v>
      </c>
      <c r="G1862" s="218">
        <f t="shared" si="620"/>
        <v>100</v>
      </c>
      <c r="H1862" s="218">
        <f t="shared" si="620"/>
        <v>1200</v>
      </c>
      <c r="I1862" s="218">
        <f t="shared" si="620"/>
        <v>900</v>
      </c>
      <c r="J1862" s="218">
        <f t="shared" si="620"/>
        <v>515</v>
      </c>
      <c r="K1862" s="218">
        <f t="shared" si="620"/>
        <v>3000</v>
      </c>
      <c r="L1862" s="218">
        <f t="shared" si="620"/>
        <v>3000</v>
      </c>
      <c r="M1862" s="218">
        <f t="shared" si="620"/>
        <v>3000</v>
      </c>
      <c r="N1862" s="23"/>
      <c r="O1862" s="23"/>
    </row>
    <row r="1863" spans="1:15">
      <c r="A1863" s="833"/>
      <c r="B1863" s="527"/>
      <c r="C1863" s="571" t="s">
        <v>880</v>
      </c>
      <c r="D1863" s="846" t="s">
        <v>881</v>
      </c>
      <c r="E1863" s="94">
        <f t="shared" si="618"/>
        <v>1100</v>
      </c>
      <c r="F1863" s="63"/>
      <c r="G1863" s="218">
        <f>G1779</f>
        <v>0</v>
      </c>
      <c r="H1863" s="218">
        <f t="shared" ref="H1863:M1863" si="621">H1779</f>
        <v>600</v>
      </c>
      <c r="I1863" s="218">
        <f t="shared" si="621"/>
        <v>400</v>
      </c>
      <c r="J1863" s="218">
        <f t="shared" si="621"/>
        <v>100</v>
      </c>
      <c r="K1863" s="218">
        <f t="shared" si="621"/>
        <v>1500</v>
      </c>
      <c r="L1863" s="218">
        <f t="shared" si="621"/>
        <v>1500</v>
      </c>
      <c r="M1863" s="218">
        <f t="shared" si="621"/>
        <v>1500</v>
      </c>
      <c r="N1863" s="23"/>
      <c r="O1863" s="23"/>
    </row>
    <row r="1864" spans="1:15">
      <c r="A1864" s="833"/>
      <c r="B1864" s="527"/>
      <c r="C1864" s="571" t="s">
        <v>882</v>
      </c>
      <c r="D1864" s="846" t="s">
        <v>883</v>
      </c>
      <c r="E1864" s="94">
        <f t="shared" si="618"/>
        <v>1615</v>
      </c>
      <c r="F1864" s="63"/>
      <c r="G1864" s="63">
        <v>100</v>
      </c>
      <c r="H1864" s="63">
        <v>600</v>
      </c>
      <c r="I1864" s="63">
        <v>500</v>
      </c>
      <c r="J1864" s="63">
        <f>600-185</f>
        <v>415</v>
      </c>
      <c r="K1864" s="63">
        <v>1500</v>
      </c>
      <c r="L1864" s="63">
        <v>1500</v>
      </c>
      <c r="M1864" s="63">
        <v>1500</v>
      </c>
      <c r="N1864" s="23"/>
      <c r="O1864" s="23"/>
    </row>
    <row r="1865" spans="1:15" ht="21">
      <c r="A1865" s="833"/>
      <c r="B1865" s="527"/>
      <c r="C1865" s="848" t="s">
        <v>884</v>
      </c>
      <c r="D1865" s="846" t="s">
        <v>885</v>
      </c>
      <c r="E1865" s="94">
        <f t="shared" si="618"/>
        <v>0</v>
      </c>
      <c r="F1865" s="63"/>
      <c r="G1865" s="63"/>
      <c r="H1865" s="63"/>
      <c r="I1865" s="63"/>
      <c r="J1865" s="151"/>
      <c r="K1865" s="63"/>
      <c r="L1865" s="63"/>
      <c r="M1865" s="151"/>
      <c r="N1865" s="23"/>
      <c r="O1865" s="23"/>
    </row>
    <row r="1866" spans="1:15">
      <c r="A1866" s="833"/>
      <c r="B1866" s="527" t="s">
        <v>886</v>
      </c>
      <c r="C1866" s="852"/>
      <c r="D1866" s="522" t="s">
        <v>887</v>
      </c>
      <c r="E1866" s="94">
        <f t="shared" si="618"/>
        <v>3965</v>
      </c>
      <c r="F1866" s="63"/>
      <c r="G1866" s="63">
        <f>G1776+G1777</f>
        <v>600</v>
      </c>
      <c r="H1866" s="63">
        <f t="shared" ref="H1866:M1866" si="622">H1776+H1777</f>
        <v>1085</v>
      </c>
      <c r="I1866" s="63">
        <f t="shared" si="622"/>
        <v>1585</v>
      </c>
      <c r="J1866" s="63">
        <f t="shared" si="622"/>
        <v>695</v>
      </c>
      <c r="K1866" s="63">
        <f t="shared" si="622"/>
        <v>3180</v>
      </c>
      <c r="L1866" s="63">
        <f t="shared" si="622"/>
        <v>4680</v>
      </c>
      <c r="M1866" s="63">
        <f t="shared" si="622"/>
        <v>4680</v>
      </c>
      <c r="N1866" s="23"/>
      <c r="O1866" s="23"/>
    </row>
    <row r="1867" spans="1:15">
      <c r="A1867" s="833"/>
      <c r="B1867" s="527" t="s">
        <v>888</v>
      </c>
      <c r="C1867" s="852"/>
      <c r="D1867" s="522" t="s">
        <v>889</v>
      </c>
      <c r="E1867" s="94">
        <f t="shared" si="618"/>
        <v>0</v>
      </c>
      <c r="F1867" s="63"/>
      <c r="G1867" s="63"/>
      <c r="H1867" s="63"/>
      <c r="I1867" s="63"/>
      <c r="J1867" s="63"/>
      <c r="K1867" s="63"/>
      <c r="L1867" s="63"/>
      <c r="M1867" s="63"/>
      <c r="N1867" s="23"/>
      <c r="O1867" s="23"/>
    </row>
    <row r="1868" spans="1:15" ht="0.75" customHeight="1">
      <c r="A1868" s="853"/>
      <c r="B1868" s="854"/>
      <c r="C1868" s="854"/>
      <c r="D1868" s="85"/>
      <c r="E1868" s="22">
        <f t="shared" si="618"/>
        <v>0</v>
      </c>
      <c r="F1868" s="41"/>
      <c r="G1868" s="41"/>
      <c r="H1868" s="41"/>
      <c r="I1868" s="41"/>
      <c r="J1868" s="42"/>
      <c r="K1868" s="41"/>
      <c r="L1868" s="41"/>
      <c r="M1868" s="42"/>
      <c r="N1868" s="23"/>
      <c r="O1868" s="23"/>
    </row>
    <row r="1869" spans="1:15" ht="22.5" customHeight="1">
      <c r="A1869" s="1331" t="s">
        <v>890</v>
      </c>
      <c r="B1869" s="1332"/>
      <c r="C1869" s="1332"/>
      <c r="D1869" s="669" t="s">
        <v>891</v>
      </c>
      <c r="E1869" s="100">
        <f t="shared" si="618"/>
        <v>185728.8</v>
      </c>
      <c r="F1869" s="579">
        <f t="shared" ref="F1869:M1869" si="623">F2002+F2003+F2005+F2006+F2007+F2008+F2009+F2012</f>
        <v>0</v>
      </c>
      <c r="G1869" s="579">
        <f t="shared" si="623"/>
        <v>59818</v>
      </c>
      <c r="H1869" s="579">
        <f t="shared" si="623"/>
        <v>51829.8</v>
      </c>
      <c r="I1869" s="579">
        <f t="shared" si="623"/>
        <v>41759</v>
      </c>
      <c r="J1869" s="579">
        <f t="shared" si="623"/>
        <v>32322</v>
      </c>
      <c r="K1869" s="579">
        <f t="shared" si="623"/>
        <v>191320</v>
      </c>
      <c r="L1869" s="579">
        <f t="shared" si="623"/>
        <v>194345</v>
      </c>
      <c r="M1869" s="579">
        <f t="shared" si="623"/>
        <v>194609</v>
      </c>
      <c r="N1869" s="23"/>
      <c r="O1869" s="23"/>
    </row>
    <row r="1870" spans="1:15" ht="22.5" customHeight="1">
      <c r="A1870" s="1288" t="s">
        <v>505</v>
      </c>
      <c r="B1870" s="1393"/>
      <c r="C1870" s="1394"/>
      <c r="D1870" s="855"/>
      <c r="E1870" s="100">
        <f t="shared" si="618"/>
        <v>185728.8</v>
      </c>
      <c r="F1870" s="272"/>
      <c r="G1870" s="272">
        <f>G1872+G1936</f>
        <v>59818</v>
      </c>
      <c r="H1870" s="272">
        <f t="shared" ref="H1870:M1870" si="624">H1872+H1936</f>
        <v>51829.8</v>
      </c>
      <c r="I1870" s="272">
        <f t="shared" si="624"/>
        <v>41759</v>
      </c>
      <c r="J1870" s="272">
        <f t="shared" si="624"/>
        <v>32322</v>
      </c>
      <c r="K1870" s="272">
        <f t="shared" si="624"/>
        <v>191320</v>
      </c>
      <c r="L1870" s="272">
        <f t="shared" si="624"/>
        <v>194345</v>
      </c>
      <c r="M1870" s="272">
        <f t="shared" si="624"/>
        <v>194609</v>
      </c>
      <c r="N1870" s="23"/>
      <c r="O1870" s="23"/>
    </row>
    <row r="1871" spans="1:15" ht="14.25" customHeight="1">
      <c r="A1871" s="856"/>
      <c r="B1871" s="418" t="s">
        <v>506</v>
      </c>
      <c r="C1871" s="857"/>
      <c r="D1871" s="855"/>
      <c r="E1871" s="100">
        <f t="shared" si="618"/>
        <v>183836.03</v>
      </c>
      <c r="F1871" s="579"/>
      <c r="G1871" s="579">
        <f t="shared" ref="G1871:M1871" si="625">G1873+G1937</f>
        <v>57818</v>
      </c>
      <c r="H1871" s="579">
        <f t="shared" si="625"/>
        <v>52240.97</v>
      </c>
      <c r="I1871" s="579">
        <f t="shared" si="625"/>
        <v>41455.06</v>
      </c>
      <c r="J1871" s="579">
        <f t="shared" si="625"/>
        <v>32322</v>
      </c>
      <c r="K1871" s="579">
        <f t="shared" si="625"/>
        <v>191320</v>
      </c>
      <c r="L1871" s="579">
        <f t="shared" si="625"/>
        <v>194345</v>
      </c>
      <c r="M1871" s="579">
        <f t="shared" si="625"/>
        <v>194609</v>
      </c>
      <c r="N1871" s="23"/>
      <c r="O1871" s="23"/>
    </row>
    <row r="1872" spans="1:15">
      <c r="A1872" s="275"/>
      <c r="B1872" s="276" t="s">
        <v>507</v>
      </c>
      <c r="C1872" s="277"/>
      <c r="D1872" s="278"/>
      <c r="E1872" s="100">
        <f t="shared" si="618"/>
        <v>177618.8</v>
      </c>
      <c r="F1872" s="280">
        <f t="shared" ref="F1872:M1872" si="626">F1873+F1926+F1934</f>
        <v>0</v>
      </c>
      <c r="G1872" s="280">
        <f t="shared" si="626"/>
        <v>52432</v>
      </c>
      <c r="H1872" s="280">
        <f t="shared" si="626"/>
        <v>51709.8</v>
      </c>
      <c r="I1872" s="280">
        <f t="shared" si="626"/>
        <v>41155</v>
      </c>
      <c r="J1872" s="280">
        <f t="shared" si="626"/>
        <v>32322</v>
      </c>
      <c r="K1872" s="280">
        <f t="shared" si="626"/>
        <v>191320</v>
      </c>
      <c r="L1872" s="280">
        <f t="shared" si="626"/>
        <v>194345</v>
      </c>
      <c r="M1872" s="280">
        <f t="shared" si="626"/>
        <v>194609</v>
      </c>
      <c r="N1872" s="23"/>
      <c r="O1872" s="23"/>
    </row>
    <row r="1873" spans="1:15">
      <c r="A1873" s="281"/>
      <c r="B1873" s="273" t="s">
        <v>508</v>
      </c>
      <c r="C1873" s="282"/>
      <c r="D1873" s="283" t="s">
        <v>509</v>
      </c>
      <c r="E1873" s="100">
        <f t="shared" si="618"/>
        <v>178450.03</v>
      </c>
      <c r="F1873" s="284">
        <f t="shared" ref="F1873:M1873" si="627">F1874+F1875+F1876+F1881+F1885+F1887+F1900+F1907+F1914</f>
        <v>0</v>
      </c>
      <c r="G1873" s="284">
        <f t="shared" si="627"/>
        <v>52432</v>
      </c>
      <c r="H1873" s="284">
        <f t="shared" si="627"/>
        <v>52240.97</v>
      </c>
      <c r="I1873" s="284">
        <f t="shared" si="627"/>
        <v>41455.06</v>
      </c>
      <c r="J1873" s="284">
        <f t="shared" si="627"/>
        <v>32322</v>
      </c>
      <c r="K1873" s="284">
        <f t="shared" si="627"/>
        <v>191320</v>
      </c>
      <c r="L1873" s="284">
        <f t="shared" si="627"/>
        <v>194345</v>
      </c>
      <c r="M1873" s="284">
        <f t="shared" si="627"/>
        <v>194609</v>
      </c>
      <c r="N1873" s="23"/>
      <c r="O1873" s="23"/>
    </row>
    <row r="1874" spans="1:15" ht="12" customHeight="1">
      <c r="A1874" s="582"/>
      <c r="B1874" s="583"/>
      <c r="C1874" s="584" t="s">
        <v>510</v>
      </c>
      <c r="D1874" s="585" t="s">
        <v>511</v>
      </c>
      <c r="E1874" s="40">
        <f t="shared" si="618"/>
        <v>121705</v>
      </c>
      <c r="F1874" s="44"/>
      <c r="G1874" s="63">
        <f>20000+3000+11000+500</f>
        <v>34500</v>
      </c>
      <c r="H1874" s="63">
        <f>20000+3000+9000+500-1000+680</f>
        <v>32180</v>
      </c>
      <c r="I1874" s="63">
        <f>20000+2000+9000+500-500-5</f>
        <v>30995</v>
      </c>
      <c r="J1874" s="158">
        <f>17030+1000+6000+500-500</f>
        <v>24030</v>
      </c>
      <c r="K1874" s="63">
        <f>77000+9000+33000+2000-2000</f>
        <v>119000</v>
      </c>
      <c r="L1874" s="63">
        <f>78825+9000+34000+2000-2000</f>
        <v>121825</v>
      </c>
      <c r="M1874" s="63">
        <f>79089+9000+34000+2000-2000</f>
        <v>122089</v>
      </c>
      <c r="N1874" s="23"/>
      <c r="O1874" s="23"/>
    </row>
    <row r="1875" spans="1:15">
      <c r="A1875" s="582"/>
      <c r="B1875" s="586"/>
      <c r="C1875" s="587" t="s">
        <v>512</v>
      </c>
      <c r="D1875" s="588" t="s">
        <v>513</v>
      </c>
      <c r="E1875" s="40">
        <f t="shared" si="618"/>
        <v>20536.060000000001</v>
      </c>
      <c r="F1875" s="44"/>
      <c r="G1875" s="63">
        <f>3000+500+2700+200</f>
        <v>6400</v>
      </c>
      <c r="H1875" s="63">
        <f>3000+600+2700+300-500+372+61+263+207.17</f>
        <v>7003.17</v>
      </c>
      <c r="I1875" s="63">
        <f>2000+400+1700+150-150+36.56+51+212.5+5+127.83</f>
        <v>4532.8900000000003</v>
      </c>
      <c r="J1875" s="158">
        <f>1000+200+1400+150-150</f>
        <v>2600</v>
      </c>
      <c r="K1875" s="63">
        <f>9000+1700+8500+800-800</f>
        <v>19200</v>
      </c>
      <c r="L1875" s="63">
        <f>9000+1700+8500+800-800</f>
        <v>19200</v>
      </c>
      <c r="M1875" s="63">
        <f>9000+1700+8500+800-800</f>
        <v>19200</v>
      </c>
      <c r="N1875" s="858"/>
      <c r="O1875" s="23"/>
    </row>
    <row r="1876" spans="1:15" ht="12" customHeight="1">
      <c r="A1876" s="590"/>
      <c r="B1876" s="461" t="s">
        <v>514</v>
      </c>
      <c r="C1876" s="426"/>
      <c r="D1876" s="427" t="s">
        <v>515</v>
      </c>
      <c r="E1876" s="40">
        <f t="shared" si="618"/>
        <v>0</v>
      </c>
      <c r="F1876" s="452">
        <f t="shared" ref="F1876:M1876" si="628">F1877+F1878+F1879</f>
        <v>0</v>
      </c>
      <c r="G1876" s="452">
        <f t="shared" si="628"/>
        <v>0</v>
      </c>
      <c r="H1876" s="452">
        <f t="shared" si="628"/>
        <v>0</v>
      </c>
      <c r="I1876" s="452">
        <f>0</f>
        <v>0</v>
      </c>
      <c r="J1876" s="452">
        <f t="shared" si="628"/>
        <v>0</v>
      </c>
      <c r="K1876" s="452">
        <f t="shared" si="628"/>
        <v>0</v>
      </c>
      <c r="L1876" s="452">
        <f t="shared" si="628"/>
        <v>0</v>
      </c>
      <c r="M1876" s="452">
        <f t="shared" si="628"/>
        <v>0</v>
      </c>
      <c r="N1876" s="23"/>
      <c r="O1876" s="23"/>
    </row>
    <row r="1877" spans="1:15" hidden="1">
      <c r="A1877" s="590"/>
      <c r="B1877" s="429" t="s">
        <v>516</v>
      </c>
      <c r="C1877" s="426"/>
      <c r="D1877" s="427" t="s">
        <v>517</v>
      </c>
      <c r="E1877" s="40">
        <f t="shared" si="618"/>
        <v>0</v>
      </c>
      <c r="F1877" s="452"/>
      <c r="G1877" s="452"/>
      <c r="H1877" s="452"/>
      <c r="I1877" s="452"/>
      <c r="J1877" s="430"/>
      <c r="K1877" s="452"/>
      <c r="L1877" s="452"/>
      <c r="M1877" s="430"/>
      <c r="N1877" s="23"/>
      <c r="O1877" s="23"/>
    </row>
    <row r="1878" spans="1:15" hidden="1">
      <c r="A1878" s="590"/>
      <c r="B1878" s="431" t="s">
        <v>518</v>
      </c>
      <c r="C1878" s="432"/>
      <c r="D1878" s="427" t="s">
        <v>129</v>
      </c>
      <c r="E1878" s="40">
        <f t="shared" si="618"/>
        <v>0</v>
      </c>
      <c r="F1878" s="452"/>
      <c r="G1878" s="452"/>
      <c r="H1878" s="452"/>
      <c r="I1878" s="452"/>
      <c r="J1878" s="430"/>
      <c r="K1878" s="452"/>
      <c r="L1878" s="452"/>
      <c r="M1878" s="430"/>
      <c r="N1878" s="23"/>
      <c r="O1878" s="23"/>
    </row>
    <row r="1879" spans="1:15" hidden="1">
      <c r="A1879" s="590"/>
      <c r="B1879" s="429" t="s">
        <v>519</v>
      </c>
      <c r="C1879" s="433"/>
      <c r="D1879" s="427" t="s">
        <v>520</v>
      </c>
      <c r="E1879" s="40">
        <f t="shared" si="618"/>
        <v>0</v>
      </c>
      <c r="F1879" s="452"/>
      <c r="G1879" s="452"/>
      <c r="H1879" s="452"/>
      <c r="I1879" s="452"/>
      <c r="J1879" s="430"/>
      <c r="K1879" s="452"/>
      <c r="L1879" s="452"/>
      <c r="M1879" s="430"/>
      <c r="N1879" s="23"/>
      <c r="O1879" s="23"/>
    </row>
    <row r="1880" spans="1:15" hidden="1">
      <c r="A1880" s="590"/>
      <c r="B1880" s="595"/>
      <c r="C1880" s="596"/>
      <c r="D1880" s="593"/>
      <c r="E1880" s="40">
        <f t="shared" si="618"/>
        <v>0</v>
      </c>
      <c r="F1880" s="452"/>
      <c r="G1880" s="452"/>
      <c r="H1880" s="452"/>
      <c r="I1880" s="452"/>
      <c r="J1880" s="430"/>
      <c r="K1880" s="452"/>
      <c r="L1880" s="452"/>
      <c r="M1880" s="430"/>
      <c r="N1880" s="23"/>
      <c r="O1880" s="23"/>
    </row>
    <row r="1881" spans="1:15" ht="15.75" customHeight="1">
      <c r="A1881" s="590"/>
      <c r="B1881" s="595" t="s">
        <v>521</v>
      </c>
      <c r="C1881" s="596"/>
      <c r="D1881" s="593" t="s">
        <v>522</v>
      </c>
      <c r="E1881" s="40">
        <f t="shared" si="618"/>
        <v>0</v>
      </c>
      <c r="F1881" s="452">
        <f t="shared" ref="F1881:M1881" si="629">F1882+F1883+F1884</f>
        <v>0</v>
      </c>
      <c r="G1881" s="452">
        <f t="shared" si="629"/>
        <v>0</v>
      </c>
      <c r="H1881" s="452">
        <f t="shared" si="629"/>
        <v>0</v>
      </c>
      <c r="I1881" s="452">
        <f t="shared" si="629"/>
        <v>0</v>
      </c>
      <c r="J1881" s="452">
        <f t="shared" si="629"/>
        <v>0</v>
      </c>
      <c r="K1881" s="452">
        <f t="shared" si="629"/>
        <v>0</v>
      </c>
      <c r="L1881" s="452">
        <f t="shared" si="629"/>
        <v>0</v>
      </c>
      <c r="M1881" s="452">
        <f t="shared" si="629"/>
        <v>0</v>
      </c>
      <c r="N1881" s="23"/>
      <c r="O1881" s="23"/>
    </row>
    <row r="1882" spans="1:15" hidden="1">
      <c r="A1882" s="590"/>
      <c r="B1882" s="595"/>
      <c r="C1882" s="596" t="s">
        <v>523</v>
      </c>
      <c r="D1882" s="593" t="s">
        <v>524</v>
      </c>
      <c r="E1882" s="40">
        <f t="shared" si="618"/>
        <v>0</v>
      </c>
      <c r="F1882" s="452"/>
      <c r="G1882" s="452"/>
      <c r="H1882" s="452"/>
      <c r="I1882" s="452"/>
      <c r="J1882" s="430"/>
      <c r="K1882" s="452"/>
      <c r="L1882" s="452"/>
      <c r="M1882" s="430"/>
      <c r="N1882" s="23"/>
      <c r="O1882" s="23"/>
    </row>
    <row r="1883" spans="1:15" hidden="1">
      <c r="A1883" s="590"/>
      <c r="B1883" s="595"/>
      <c r="C1883" s="598" t="s">
        <v>525</v>
      </c>
      <c r="D1883" s="599" t="s">
        <v>526</v>
      </c>
      <c r="E1883" s="40">
        <f t="shared" si="618"/>
        <v>0</v>
      </c>
      <c r="F1883" s="452"/>
      <c r="G1883" s="452"/>
      <c r="H1883" s="452"/>
      <c r="I1883" s="452"/>
      <c r="J1883" s="430"/>
      <c r="K1883" s="452"/>
      <c r="L1883" s="452"/>
      <c r="M1883" s="430"/>
      <c r="N1883" s="23"/>
      <c r="O1883" s="23"/>
    </row>
    <row r="1884" spans="1:15" hidden="1">
      <c r="A1884" s="590"/>
      <c r="B1884" s="600"/>
      <c r="C1884" s="592" t="s">
        <v>527</v>
      </c>
      <c r="D1884" s="601" t="s">
        <v>528</v>
      </c>
      <c r="E1884" s="40">
        <f t="shared" si="618"/>
        <v>0</v>
      </c>
      <c r="F1884" s="452"/>
      <c r="G1884" s="452"/>
      <c r="H1884" s="452"/>
      <c r="I1884" s="452"/>
      <c r="J1884" s="430"/>
      <c r="K1884" s="452"/>
      <c r="L1884" s="452"/>
      <c r="M1884" s="430"/>
      <c r="N1884" s="23"/>
      <c r="O1884" s="23"/>
    </row>
    <row r="1885" spans="1:15" hidden="1">
      <c r="A1885" s="590"/>
      <c r="B1885" s="602" t="s">
        <v>529</v>
      </c>
      <c r="C1885" s="603"/>
      <c r="D1885" s="604" t="s">
        <v>530</v>
      </c>
      <c r="E1885" s="40">
        <f t="shared" si="618"/>
        <v>0</v>
      </c>
      <c r="F1885" s="452">
        <f t="shared" ref="F1885:M1885" si="630">F1886</f>
        <v>0</v>
      </c>
      <c r="G1885" s="452">
        <f t="shared" si="630"/>
        <v>0</v>
      </c>
      <c r="H1885" s="452">
        <f t="shared" si="630"/>
        <v>0</v>
      </c>
      <c r="I1885" s="452">
        <f t="shared" si="630"/>
        <v>0</v>
      </c>
      <c r="J1885" s="452">
        <f t="shared" si="630"/>
        <v>0</v>
      </c>
      <c r="K1885" s="452">
        <f t="shared" si="630"/>
        <v>0</v>
      </c>
      <c r="L1885" s="452">
        <f t="shared" si="630"/>
        <v>0</v>
      </c>
      <c r="M1885" s="452">
        <f t="shared" si="630"/>
        <v>0</v>
      </c>
      <c r="N1885" s="23"/>
      <c r="O1885" s="23"/>
    </row>
    <row r="1886" spans="1:15" hidden="1">
      <c r="A1886" s="590"/>
      <c r="B1886" s="605" t="s">
        <v>531</v>
      </c>
      <c r="C1886" s="606"/>
      <c r="D1886" s="604" t="s">
        <v>532</v>
      </c>
      <c r="E1886" s="40">
        <f t="shared" si="618"/>
        <v>0</v>
      </c>
      <c r="F1886" s="452"/>
      <c r="G1886" s="452"/>
      <c r="H1886" s="452"/>
      <c r="I1886" s="452"/>
      <c r="J1886" s="430"/>
      <c r="K1886" s="452"/>
      <c r="L1886" s="452"/>
      <c r="M1886" s="430"/>
      <c r="N1886" s="23"/>
      <c r="O1886" s="23"/>
    </row>
    <row r="1887" spans="1:15" ht="21">
      <c r="A1887" s="590"/>
      <c r="B1887" s="605"/>
      <c r="C1887" s="596" t="s">
        <v>533</v>
      </c>
      <c r="D1887" s="604" t="s">
        <v>534</v>
      </c>
      <c r="E1887" s="40">
        <f t="shared" si="618"/>
        <v>19615</v>
      </c>
      <c r="F1887" s="452">
        <f t="shared" ref="F1887:M1887" si="631">F1888</f>
        <v>0</v>
      </c>
      <c r="G1887" s="452">
        <f t="shared" si="631"/>
        <v>4412</v>
      </c>
      <c r="H1887" s="452">
        <f t="shared" si="631"/>
        <v>4921</v>
      </c>
      <c r="I1887" s="452">
        <f t="shared" si="631"/>
        <v>5153</v>
      </c>
      <c r="J1887" s="452">
        <f t="shared" si="631"/>
        <v>5129</v>
      </c>
      <c r="K1887" s="452">
        <f t="shared" si="631"/>
        <v>20620</v>
      </c>
      <c r="L1887" s="452">
        <f t="shared" si="631"/>
        <v>20620</v>
      </c>
      <c r="M1887" s="452">
        <f t="shared" si="631"/>
        <v>20620</v>
      </c>
      <c r="N1887" s="23"/>
      <c r="O1887" s="23"/>
    </row>
    <row r="1888" spans="1:15" ht="12" customHeight="1">
      <c r="A1888" s="590"/>
      <c r="B1888" s="1316" t="s">
        <v>892</v>
      </c>
      <c r="C1888" s="1317"/>
      <c r="D1888" s="607" t="s">
        <v>536</v>
      </c>
      <c r="E1888" s="40">
        <f t="shared" si="618"/>
        <v>19615</v>
      </c>
      <c r="F1888" s="452">
        <f>F1889+F1890+F1891+F1892+F1893+F1894+F1895+F1896+F1897+F1898</f>
        <v>0</v>
      </c>
      <c r="G1888" s="452">
        <f>G1889+G1890+G1891+G1892+G1893+G1894+G1895+G1896+G1897+G1898+G1899</f>
        <v>4412</v>
      </c>
      <c r="H1888" s="452">
        <f t="shared" ref="H1888:M1888" si="632">H1889+H1890+H1891+H1892+H1893+H1894+H1895+H1896+H1897+H1898+H1899</f>
        <v>4921</v>
      </c>
      <c r="I1888" s="452">
        <f t="shared" si="632"/>
        <v>5153</v>
      </c>
      <c r="J1888" s="452">
        <f t="shared" si="632"/>
        <v>5129</v>
      </c>
      <c r="K1888" s="452">
        <f t="shared" si="632"/>
        <v>20620</v>
      </c>
      <c r="L1888" s="452">
        <f t="shared" si="632"/>
        <v>20620</v>
      </c>
      <c r="M1888" s="452">
        <f t="shared" si="632"/>
        <v>20620</v>
      </c>
      <c r="N1888" s="23"/>
      <c r="O1888" s="23"/>
    </row>
    <row r="1889" spans="1:15" hidden="1">
      <c r="A1889" s="590"/>
      <c r="B1889" s="608"/>
      <c r="C1889" s="609" t="s">
        <v>537</v>
      </c>
      <c r="D1889" s="610" t="s">
        <v>538</v>
      </c>
      <c r="E1889" s="40">
        <f t="shared" si="618"/>
        <v>0</v>
      </c>
      <c r="F1889" s="452"/>
      <c r="G1889" s="452"/>
      <c r="H1889" s="452"/>
      <c r="I1889" s="452"/>
      <c r="J1889" s="430"/>
      <c r="K1889" s="452"/>
      <c r="L1889" s="452"/>
      <c r="M1889" s="430"/>
      <c r="N1889" s="23"/>
      <c r="O1889" s="23"/>
    </row>
    <row r="1890" spans="1:15" hidden="1">
      <c r="A1890" s="590"/>
      <c r="B1890" s="611"/>
      <c r="C1890" s="612" t="s">
        <v>539</v>
      </c>
      <c r="D1890" s="601" t="s">
        <v>540</v>
      </c>
      <c r="E1890" s="40">
        <f t="shared" si="618"/>
        <v>0</v>
      </c>
      <c r="F1890" s="452"/>
      <c r="G1890" s="452"/>
      <c r="H1890" s="452"/>
      <c r="I1890" s="452"/>
      <c r="J1890" s="430"/>
      <c r="K1890" s="452"/>
      <c r="L1890" s="452"/>
      <c r="M1890" s="430"/>
      <c r="N1890" s="23"/>
      <c r="O1890" s="23"/>
    </row>
    <row r="1891" spans="1:15" hidden="1">
      <c r="A1891" s="590"/>
      <c r="B1891" s="613"/>
      <c r="C1891" s="614" t="s">
        <v>541</v>
      </c>
      <c r="D1891" s="607" t="s">
        <v>542</v>
      </c>
      <c r="E1891" s="40">
        <f t="shared" si="618"/>
        <v>0</v>
      </c>
      <c r="F1891" s="452"/>
      <c r="G1891" s="452"/>
      <c r="H1891" s="452"/>
      <c r="I1891" s="452"/>
      <c r="J1891" s="430"/>
      <c r="K1891" s="452"/>
      <c r="L1891" s="452"/>
      <c r="M1891" s="430"/>
      <c r="N1891" s="23"/>
      <c r="O1891" s="23"/>
    </row>
    <row r="1892" spans="1:15" hidden="1">
      <c r="A1892" s="590"/>
      <c r="B1892" s="595"/>
      <c r="C1892" s="592" t="s">
        <v>543</v>
      </c>
      <c r="D1892" s="593" t="s">
        <v>544</v>
      </c>
      <c r="E1892" s="40">
        <f t="shared" si="618"/>
        <v>0</v>
      </c>
      <c r="F1892" s="452"/>
      <c r="G1892" s="452"/>
      <c r="H1892" s="452"/>
      <c r="I1892" s="452"/>
      <c r="J1892" s="430"/>
      <c r="K1892" s="452"/>
      <c r="L1892" s="452"/>
      <c r="M1892" s="430"/>
      <c r="N1892" s="23"/>
      <c r="O1892" s="23"/>
    </row>
    <row r="1893" spans="1:15" hidden="1">
      <c r="A1893" s="590"/>
      <c r="B1893" s="595"/>
      <c r="C1893" s="598" t="s">
        <v>545</v>
      </c>
      <c r="D1893" s="593" t="s">
        <v>546</v>
      </c>
      <c r="E1893" s="40">
        <f t="shared" si="618"/>
        <v>0</v>
      </c>
      <c r="F1893" s="452"/>
      <c r="G1893" s="452"/>
      <c r="H1893" s="452"/>
      <c r="I1893" s="452"/>
      <c r="J1893" s="430"/>
      <c r="K1893" s="452"/>
      <c r="L1893" s="452"/>
      <c r="M1893" s="430"/>
      <c r="N1893" s="23"/>
      <c r="O1893" s="23"/>
    </row>
    <row r="1894" spans="1:15" ht="21" hidden="1">
      <c r="A1894" s="590"/>
      <c r="B1894" s="595"/>
      <c r="C1894" s="596" t="s">
        <v>547</v>
      </c>
      <c r="D1894" s="593" t="s">
        <v>548</v>
      </c>
      <c r="E1894" s="40">
        <f t="shared" si="618"/>
        <v>0</v>
      </c>
      <c r="F1894" s="452"/>
      <c r="G1894" s="452"/>
      <c r="H1894" s="452"/>
      <c r="I1894" s="452"/>
      <c r="J1894" s="430"/>
      <c r="K1894" s="452"/>
      <c r="L1894" s="452"/>
      <c r="M1894" s="430"/>
      <c r="N1894" s="23"/>
      <c r="O1894" s="23"/>
    </row>
    <row r="1895" spans="1:15" hidden="1">
      <c r="A1895" s="590"/>
      <c r="B1895" s="595"/>
      <c r="C1895" s="598" t="s">
        <v>549</v>
      </c>
      <c r="D1895" s="593" t="s">
        <v>550</v>
      </c>
      <c r="E1895" s="40">
        <f t="shared" si="618"/>
        <v>0</v>
      </c>
      <c r="F1895" s="452"/>
      <c r="G1895" s="452"/>
      <c r="H1895" s="452"/>
      <c r="I1895" s="452"/>
      <c r="J1895" s="430"/>
      <c r="K1895" s="452"/>
      <c r="L1895" s="452"/>
      <c r="M1895" s="430"/>
      <c r="N1895" s="23"/>
      <c r="O1895" s="23"/>
    </row>
    <row r="1896" spans="1:15" ht="12" customHeight="1">
      <c r="A1896" s="590"/>
      <c r="B1896" s="615"/>
      <c r="C1896" s="598" t="s">
        <v>551</v>
      </c>
      <c r="D1896" s="593" t="s">
        <v>552</v>
      </c>
      <c r="E1896" s="40">
        <f t="shared" si="618"/>
        <v>19615</v>
      </c>
      <c r="F1896" s="452"/>
      <c r="G1896" s="452">
        <f>625+700+1667+700+720</f>
        <v>4412</v>
      </c>
      <c r="H1896" s="452">
        <f>605+800+1688+690+715+1475-1052</f>
        <v>4921</v>
      </c>
      <c r="I1896" s="452">
        <f>615+850+1707+700+710+571</f>
        <v>5153</v>
      </c>
      <c r="J1896" s="430">
        <f>610+850+1708+681+705+575</f>
        <v>5129</v>
      </c>
      <c r="K1896" s="452">
        <f>2500+3200+6770+2800+2850+2500</f>
        <v>20620</v>
      </c>
      <c r="L1896" s="452">
        <f>2500+3200+6770+2800+2850+2500</f>
        <v>20620</v>
      </c>
      <c r="M1896" s="452">
        <f>2500+3200+6770+2800+2850+2500</f>
        <v>20620</v>
      </c>
      <c r="N1896" s="23"/>
      <c r="O1896" s="23"/>
    </row>
    <row r="1897" spans="1:15" hidden="1">
      <c r="A1897" s="590"/>
      <c r="B1897" s="615"/>
      <c r="C1897" s="598" t="s">
        <v>553</v>
      </c>
      <c r="D1897" s="593" t="s">
        <v>554</v>
      </c>
      <c r="E1897" s="40">
        <f t="shared" si="618"/>
        <v>0</v>
      </c>
      <c r="F1897" s="452"/>
      <c r="G1897" s="452"/>
      <c r="H1897" s="452"/>
      <c r="I1897" s="452"/>
      <c r="J1897" s="430"/>
      <c r="K1897" s="452"/>
      <c r="L1897" s="452"/>
      <c r="M1897" s="430"/>
      <c r="N1897" s="23"/>
      <c r="O1897" s="23"/>
    </row>
    <row r="1898" spans="1:15" hidden="1">
      <c r="A1898" s="590"/>
      <c r="B1898" s="615"/>
      <c r="C1898" s="596" t="s">
        <v>555</v>
      </c>
      <c r="D1898" s="593" t="s">
        <v>556</v>
      </c>
      <c r="E1898" s="40">
        <f t="shared" si="618"/>
        <v>0</v>
      </c>
      <c r="F1898" s="452"/>
      <c r="G1898" s="452"/>
      <c r="H1898" s="452"/>
      <c r="I1898" s="452"/>
      <c r="J1898" s="430"/>
      <c r="K1898" s="452"/>
      <c r="L1898" s="452"/>
      <c r="M1898" s="430"/>
      <c r="N1898" s="23"/>
      <c r="O1898" s="23"/>
    </row>
    <row r="1899" spans="1:15" ht="33.75" customHeight="1">
      <c r="A1899" s="590"/>
      <c r="B1899" s="615"/>
      <c r="C1899" s="859" t="s">
        <v>559</v>
      </c>
      <c r="D1899" s="860" t="s">
        <v>560</v>
      </c>
      <c r="E1899" s="40">
        <f t="shared" si="618"/>
        <v>0</v>
      </c>
      <c r="F1899" s="452"/>
      <c r="G1899" s="452"/>
      <c r="H1899" s="452"/>
      <c r="I1899" s="452"/>
      <c r="J1899" s="430"/>
      <c r="K1899" s="452"/>
      <c r="L1899" s="452"/>
      <c r="M1899" s="430"/>
      <c r="N1899" s="23"/>
      <c r="O1899" s="23"/>
    </row>
    <row r="1900" spans="1:15">
      <c r="A1900" s="590"/>
      <c r="B1900" s="615"/>
      <c r="C1900" s="598" t="s">
        <v>561</v>
      </c>
      <c r="D1900" s="593" t="s">
        <v>562</v>
      </c>
      <c r="E1900" s="40">
        <f t="shared" si="618"/>
        <v>0</v>
      </c>
      <c r="F1900" s="452">
        <f t="shared" ref="F1900:M1900" si="633">F1901+F1904</f>
        <v>0</v>
      </c>
      <c r="G1900" s="452">
        <f t="shared" si="633"/>
        <v>0</v>
      </c>
      <c r="H1900" s="452">
        <f t="shared" si="633"/>
        <v>0</v>
      </c>
      <c r="I1900" s="452">
        <f t="shared" si="633"/>
        <v>0</v>
      </c>
      <c r="J1900" s="452">
        <f t="shared" si="633"/>
        <v>0</v>
      </c>
      <c r="K1900" s="452">
        <f t="shared" si="633"/>
        <v>0</v>
      </c>
      <c r="L1900" s="452">
        <f t="shared" si="633"/>
        <v>0</v>
      </c>
      <c r="M1900" s="452">
        <f t="shared" si="633"/>
        <v>0</v>
      </c>
      <c r="N1900" s="23"/>
      <c r="O1900" s="23"/>
    </row>
    <row r="1901" spans="1:15">
      <c r="A1901" s="590"/>
      <c r="B1901" s="615" t="s">
        <v>563</v>
      </c>
      <c r="C1901" s="596" t="s">
        <v>564</v>
      </c>
      <c r="D1901" s="593" t="s">
        <v>565</v>
      </c>
      <c r="E1901" s="40">
        <f t="shared" si="618"/>
        <v>0</v>
      </c>
      <c r="F1901" s="452">
        <f>F1902</f>
        <v>0</v>
      </c>
      <c r="G1901" s="452">
        <f>G1902+G1903</f>
        <v>0</v>
      </c>
      <c r="H1901" s="452">
        <f t="shared" ref="H1901:M1901" si="634">H1902+H1903</f>
        <v>0</v>
      </c>
      <c r="I1901" s="452">
        <f t="shared" si="634"/>
        <v>0</v>
      </c>
      <c r="J1901" s="452">
        <f t="shared" si="634"/>
        <v>0</v>
      </c>
      <c r="K1901" s="452">
        <f t="shared" si="634"/>
        <v>0</v>
      </c>
      <c r="L1901" s="452">
        <f t="shared" si="634"/>
        <v>0</v>
      </c>
      <c r="M1901" s="452">
        <f t="shared" si="634"/>
        <v>0</v>
      </c>
      <c r="N1901" s="23"/>
      <c r="O1901" s="23"/>
    </row>
    <row r="1902" spans="1:15">
      <c r="A1902" s="590"/>
      <c r="B1902" s="615"/>
      <c r="C1902" s="598" t="s">
        <v>674</v>
      </c>
      <c r="D1902" s="593" t="s">
        <v>567</v>
      </c>
      <c r="E1902" s="40">
        <f t="shared" si="618"/>
        <v>0</v>
      </c>
      <c r="F1902" s="452"/>
      <c r="G1902" s="452">
        <v>0</v>
      </c>
      <c r="H1902" s="452">
        <v>0</v>
      </c>
      <c r="I1902" s="452">
        <v>0</v>
      </c>
      <c r="J1902" s="430">
        <v>0</v>
      </c>
      <c r="K1902" s="452">
        <v>0</v>
      </c>
      <c r="L1902" s="452">
        <v>0</v>
      </c>
      <c r="M1902" s="430">
        <v>0</v>
      </c>
      <c r="N1902" s="23"/>
      <c r="O1902" s="23"/>
    </row>
    <row r="1903" spans="1:15" ht="31.35">
      <c r="A1903" s="590"/>
      <c r="B1903" s="615"/>
      <c r="C1903" s="861" t="s">
        <v>568</v>
      </c>
      <c r="D1903" s="216" t="s">
        <v>569</v>
      </c>
      <c r="E1903" s="40">
        <f t="shared" si="618"/>
        <v>0</v>
      </c>
      <c r="F1903" s="452"/>
      <c r="G1903" s="452"/>
      <c r="H1903" s="452"/>
      <c r="I1903" s="452"/>
      <c r="J1903" s="430"/>
      <c r="K1903" s="452"/>
      <c r="L1903" s="452"/>
      <c r="M1903" s="430"/>
      <c r="N1903" s="23"/>
      <c r="O1903" s="23"/>
    </row>
    <row r="1904" spans="1:15" ht="12" customHeight="1">
      <c r="A1904" s="590"/>
      <c r="B1904" s="616" t="s">
        <v>570</v>
      </c>
      <c r="C1904" s="617"/>
      <c r="D1904" s="618" t="s">
        <v>571</v>
      </c>
      <c r="E1904" s="40">
        <f t="shared" si="618"/>
        <v>0</v>
      </c>
      <c r="F1904" s="452">
        <f t="shared" ref="F1904:M1904" si="635">F1905+F1906</f>
        <v>0</v>
      </c>
      <c r="G1904" s="452">
        <f t="shared" si="635"/>
        <v>0</v>
      </c>
      <c r="H1904" s="452">
        <f t="shared" si="635"/>
        <v>0</v>
      </c>
      <c r="I1904" s="452">
        <f t="shared" si="635"/>
        <v>0</v>
      </c>
      <c r="J1904" s="452">
        <f t="shared" si="635"/>
        <v>0</v>
      </c>
      <c r="K1904" s="452">
        <f t="shared" si="635"/>
        <v>0</v>
      </c>
      <c r="L1904" s="452">
        <f t="shared" si="635"/>
        <v>0</v>
      </c>
      <c r="M1904" s="452">
        <f t="shared" si="635"/>
        <v>0</v>
      </c>
      <c r="N1904" s="23"/>
      <c r="O1904" s="23"/>
    </row>
    <row r="1905" spans="1:15">
      <c r="A1905" s="590"/>
      <c r="B1905" s="616"/>
      <c r="C1905" s="617" t="s">
        <v>572</v>
      </c>
      <c r="D1905" s="618" t="s">
        <v>573</v>
      </c>
      <c r="E1905" s="40">
        <f t="shared" si="618"/>
        <v>0</v>
      </c>
      <c r="F1905" s="452"/>
      <c r="G1905" s="452"/>
      <c r="H1905" s="452"/>
      <c r="I1905" s="452"/>
      <c r="J1905" s="430"/>
      <c r="K1905" s="452"/>
      <c r="L1905" s="452"/>
      <c r="M1905" s="430"/>
      <c r="N1905" s="23"/>
      <c r="O1905" s="23"/>
    </row>
    <row r="1906" spans="1:15" ht="13.5" customHeight="1">
      <c r="A1906" s="590"/>
      <c r="B1906" s="600"/>
      <c r="C1906" s="426" t="s">
        <v>574</v>
      </c>
      <c r="D1906" s="437" t="s">
        <v>575</v>
      </c>
      <c r="E1906" s="40">
        <f t="shared" si="618"/>
        <v>0</v>
      </c>
      <c r="F1906" s="452"/>
      <c r="G1906" s="452"/>
      <c r="H1906" s="452"/>
      <c r="I1906" s="452"/>
      <c r="J1906" s="430"/>
      <c r="K1906" s="452"/>
      <c r="L1906" s="452"/>
      <c r="M1906" s="430"/>
      <c r="N1906" s="23"/>
      <c r="O1906" s="23"/>
    </row>
    <row r="1907" spans="1:15">
      <c r="A1907" s="590"/>
      <c r="B1907" s="620" t="s">
        <v>576</v>
      </c>
      <c r="C1907" s="595"/>
      <c r="D1907" s="607" t="s">
        <v>577</v>
      </c>
      <c r="E1907" s="40">
        <f t="shared" si="618"/>
        <v>16593.97</v>
      </c>
      <c r="F1907" s="452">
        <f t="shared" ref="F1907:M1907" si="636">F1908</f>
        <v>0</v>
      </c>
      <c r="G1907" s="452">
        <f t="shared" si="636"/>
        <v>7120</v>
      </c>
      <c r="H1907" s="452">
        <f t="shared" si="636"/>
        <v>8136.8</v>
      </c>
      <c r="I1907" s="452">
        <f t="shared" si="636"/>
        <v>774.17000000000007</v>
      </c>
      <c r="J1907" s="452">
        <f t="shared" si="636"/>
        <v>563</v>
      </c>
      <c r="K1907" s="452">
        <f t="shared" si="636"/>
        <v>32500</v>
      </c>
      <c r="L1907" s="452">
        <f t="shared" si="636"/>
        <v>32700</v>
      </c>
      <c r="M1907" s="452">
        <f t="shared" si="636"/>
        <v>32700</v>
      </c>
      <c r="N1907" s="23"/>
      <c r="O1907" s="23"/>
    </row>
    <row r="1908" spans="1:15">
      <c r="A1908" s="590"/>
      <c r="B1908" s="621" t="s">
        <v>578</v>
      </c>
      <c r="C1908" s="592"/>
      <c r="D1908" s="593" t="s">
        <v>579</v>
      </c>
      <c r="E1908" s="40">
        <f t="shared" si="618"/>
        <v>16593.97</v>
      </c>
      <c r="F1908" s="452">
        <f>F1909+F1910+F1911+F1912</f>
        <v>0</v>
      </c>
      <c r="G1908" s="452">
        <f t="shared" ref="G1908:M1908" si="637">G1909+G1910</f>
        <v>7120</v>
      </c>
      <c r="H1908" s="452">
        <f t="shared" si="637"/>
        <v>8136.8</v>
      </c>
      <c r="I1908" s="452">
        <f t="shared" si="637"/>
        <v>774.17000000000007</v>
      </c>
      <c r="J1908" s="452">
        <f t="shared" si="637"/>
        <v>563</v>
      </c>
      <c r="K1908" s="452">
        <f t="shared" si="637"/>
        <v>32500</v>
      </c>
      <c r="L1908" s="452">
        <f t="shared" si="637"/>
        <v>32700</v>
      </c>
      <c r="M1908" s="452">
        <f t="shared" si="637"/>
        <v>32700</v>
      </c>
      <c r="N1908" s="23"/>
      <c r="O1908" s="23"/>
    </row>
    <row r="1909" spans="1:15">
      <c r="A1909" s="590"/>
      <c r="B1909" s="622"/>
      <c r="C1909" s="592" t="s">
        <v>580</v>
      </c>
      <c r="D1909" s="593" t="s">
        <v>581</v>
      </c>
      <c r="E1909" s="40">
        <f t="shared" si="618"/>
        <v>1901.3799999999999</v>
      </c>
      <c r="F1909" s="594"/>
      <c r="G1909" s="452">
        <f>410+70</f>
        <v>480</v>
      </c>
      <c r="H1909" s="452">
        <f>410+80+6.8</f>
        <v>496.8</v>
      </c>
      <c r="I1909" s="452">
        <f>410+80+12-3.42</f>
        <v>498.58</v>
      </c>
      <c r="J1909" s="430">
        <f>403+23</f>
        <v>426</v>
      </c>
      <c r="K1909" s="452">
        <f>1600+400</f>
        <v>2000</v>
      </c>
      <c r="L1909" s="452">
        <f>1700+400</f>
        <v>2100</v>
      </c>
      <c r="M1909" s="452">
        <f>1700+400</f>
        <v>2100</v>
      </c>
      <c r="N1909" s="23"/>
      <c r="O1909" s="23"/>
    </row>
    <row r="1910" spans="1:15">
      <c r="A1910" s="590"/>
      <c r="B1910" s="605"/>
      <c r="C1910" s="623" t="s">
        <v>582</v>
      </c>
      <c r="D1910" s="427" t="s">
        <v>583</v>
      </c>
      <c r="E1910" s="40">
        <f t="shared" si="618"/>
        <v>14692.59</v>
      </c>
      <c r="F1910" s="594"/>
      <c r="G1910" s="452">
        <f>6500+140</f>
        <v>6640</v>
      </c>
      <c r="H1910" s="452">
        <f>140+7500</f>
        <v>7640</v>
      </c>
      <c r="I1910" s="452">
        <f>140+260-124.41</f>
        <v>275.59000000000003</v>
      </c>
      <c r="J1910" s="430">
        <f>137+0</f>
        <v>137</v>
      </c>
      <c r="K1910" s="452">
        <f>500+30000</f>
        <v>30500</v>
      </c>
      <c r="L1910" s="452">
        <f>600+30000</f>
        <v>30600</v>
      </c>
      <c r="M1910" s="452">
        <f>600+30000</f>
        <v>30600</v>
      </c>
      <c r="N1910" s="23"/>
      <c r="O1910" s="23"/>
    </row>
    <row r="1911" spans="1:15" ht="0.75" customHeight="1">
      <c r="A1911" s="590"/>
      <c r="B1911" s="624"/>
      <c r="C1911" s="598" t="s">
        <v>584</v>
      </c>
      <c r="D1911" s="427" t="s">
        <v>585</v>
      </c>
      <c r="E1911" s="40">
        <f t="shared" si="618"/>
        <v>0</v>
      </c>
      <c r="F1911" s="594"/>
      <c r="G1911" s="594"/>
      <c r="H1911" s="594"/>
      <c r="I1911" s="594"/>
      <c r="J1911" s="597"/>
      <c r="K1911" s="594"/>
      <c r="L1911" s="594"/>
      <c r="M1911" s="597"/>
      <c r="N1911" s="23"/>
      <c r="O1911" s="23"/>
    </row>
    <row r="1912" spans="1:15" hidden="1">
      <c r="A1912" s="590"/>
      <c r="B1912" s="595"/>
      <c r="C1912" s="625" t="s">
        <v>586</v>
      </c>
      <c r="D1912" s="593" t="s">
        <v>587</v>
      </c>
      <c r="E1912" s="40">
        <f t="shared" si="618"/>
        <v>0</v>
      </c>
      <c r="F1912" s="594"/>
      <c r="G1912" s="594"/>
      <c r="H1912" s="594"/>
      <c r="I1912" s="594"/>
      <c r="J1912" s="597"/>
      <c r="K1912" s="594"/>
      <c r="L1912" s="594"/>
      <c r="M1912" s="597"/>
      <c r="N1912" s="23"/>
      <c r="O1912" s="23"/>
    </row>
    <row r="1913" spans="1:15" hidden="1">
      <c r="A1913" s="590"/>
      <c r="B1913" s="591"/>
      <c r="C1913" s="625"/>
      <c r="D1913" s="593"/>
      <c r="E1913" s="40">
        <f t="shared" si="618"/>
        <v>0</v>
      </c>
      <c r="F1913" s="594"/>
      <c r="G1913" s="594"/>
      <c r="H1913" s="594"/>
      <c r="I1913" s="594"/>
      <c r="J1913" s="597"/>
      <c r="K1913" s="594"/>
      <c r="L1913" s="594"/>
      <c r="M1913" s="597"/>
      <c r="N1913" s="23"/>
      <c r="O1913" s="23"/>
    </row>
    <row r="1914" spans="1:15">
      <c r="A1914" s="590"/>
      <c r="B1914" s="626" t="s">
        <v>588</v>
      </c>
      <c r="C1914" s="625"/>
      <c r="D1914" s="593" t="s">
        <v>589</v>
      </c>
      <c r="E1914" s="40">
        <f t="shared" si="618"/>
        <v>0</v>
      </c>
      <c r="F1914" s="594">
        <f>F1915+F1916+F1917+F1918+F1919+F1920+F1921+F1922+F1923</f>
        <v>0</v>
      </c>
      <c r="G1914" s="862">
        <f>G1924</f>
        <v>0</v>
      </c>
      <c r="H1914" s="862">
        <f t="shared" ref="H1914:M1914" si="638">H1924</f>
        <v>0</v>
      </c>
      <c r="I1914" s="862">
        <f t="shared" si="638"/>
        <v>0</v>
      </c>
      <c r="J1914" s="862">
        <f t="shared" si="638"/>
        <v>0</v>
      </c>
      <c r="K1914" s="862">
        <f t="shared" si="638"/>
        <v>0</v>
      </c>
      <c r="L1914" s="862">
        <f t="shared" si="638"/>
        <v>0</v>
      </c>
      <c r="M1914" s="862">
        <f t="shared" si="638"/>
        <v>0</v>
      </c>
      <c r="N1914" s="23"/>
      <c r="O1914" s="23"/>
    </row>
    <row r="1915" spans="1:15" hidden="1">
      <c r="A1915" s="590"/>
      <c r="B1915" s="591" t="s">
        <v>590</v>
      </c>
      <c r="C1915" s="625"/>
      <c r="D1915" s="593" t="s">
        <v>591</v>
      </c>
      <c r="E1915" s="40">
        <f t="shared" si="618"/>
        <v>0</v>
      </c>
      <c r="F1915" s="594"/>
      <c r="G1915" s="594"/>
      <c r="H1915" s="594"/>
      <c r="I1915" s="594"/>
      <c r="J1915" s="597"/>
      <c r="K1915" s="594"/>
      <c r="L1915" s="594"/>
      <c r="M1915" s="597"/>
      <c r="N1915" s="23"/>
      <c r="O1915" s="23"/>
    </row>
    <row r="1916" spans="1:15" hidden="1">
      <c r="A1916" s="590"/>
      <c r="B1916" s="591" t="s">
        <v>592</v>
      </c>
      <c r="C1916" s="625"/>
      <c r="D1916" s="627" t="s">
        <v>593</v>
      </c>
      <c r="E1916" s="40">
        <f t="shared" si="618"/>
        <v>0</v>
      </c>
      <c r="F1916" s="594"/>
      <c r="G1916" s="594"/>
      <c r="H1916" s="594"/>
      <c r="I1916" s="594"/>
      <c r="J1916" s="597"/>
      <c r="K1916" s="594"/>
      <c r="L1916" s="594"/>
      <c r="M1916" s="597"/>
      <c r="N1916" s="23"/>
      <c r="O1916" s="23"/>
    </row>
    <row r="1917" spans="1:15" ht="11.25" customHeight="1">
      <c r="A1917" s="590"/>
      <c r="B1917" s="346" t="s">
        <v>594</v>
      </c>
      <c r="C1917" s="629"/>
      <c r="D1917" s="601" t="s">
        <v>595</v>
      </c>
      <c r="E1917" s="40">
        <f t="shared" si="618"/>
        <v>0</v>
      </c>
      <c r="F1917" s="594"/>
      <c r="G1917" s="594"/>
      <c r="H1917" s="594"/>
      <c r="I1917" s="594"/>
      <c r="J1917" s="597"/>
      <c r="K1917" s="594"/>
      <c r="L1917" s="594"/>
      <c r="M1917" s="597"/>
      <c r="N1917" s="23"/>
      <c r="O1917" s="23"/>
    </row>
    <row r="1918" spans="1:15" ht="15.75" hidden="1" customHeight="1">
      <c r="A1918" s="590"/>
      <c r="B1918" s="595" t="s">
        <v>596</v>
      </c>
      <c r="C1918" s="630"/>
      <c r="D1918" s="607" t="s">
        <v>597</v>
      </c>
      <c r="E1918" s="40">
        <f t="shared" si="618"/>
        <v>0</v>
      </c>
      <c r="F1918" s="594"/>
      <c r="G1918" s="594"/>
      <c r="H1918" s="594"/>
      <c r="I1918" s="594"/>
      <c r="J1918" s="597"/>
      <c r="K1918" s="594"/>
      <c r="L1918" s="594"/>
      <c r="M1918" s="597"/>
      <c r="N1918" s="23"/>
      <c r="O1918" s="23"/>
    </row>
    <row r="1919" spans="1:15" ht="9.75" hidden="1" customHeight="1">
      <c r="A1919" s="590"/>
      <c r="B1919" s="631" t="s">
        <v>598</v>
      </c>
      <c r="C1919" s="630"/>
      <c r="D1919" s="607" t="s">
        <v>599</v>
      </c>
      <c r="E1919" s="40">
        <f t="shared" si="618"/>
        <v>0</v>
      </c>
      <c r="F1919" s="594"/>
      <c r="G1919" s="594"/>
      <c r="H1919" s="594"/>
      <c r="I1919" s="594"/>
      <c r="J1919" s="597"/>
      <c r="K1919" s="594"/>
      <c r="L1919" s="594"/>
      <c r="M1919" s="597"/>
      <c r="N1919" s="23"/>
      <c r="O1919" s="23"/>
    </row>
    <row r="1920" spans="1:15" ht="12.75" hidden="1" customHeight="1">
      <c r="A1920" s="590"/>
      <c r="B1920" s="632" t="s">
        <v>600</v>
      </c>
      <c r="C1920" s="633"/>
      <c r="D1920" s="607" t="s">
        <v>601</v>
      </c>
      <c r="E1920" s="40">
        <f t="shared" si="618"/>
        <v>0</v>
      </c>
      <c r="F1920" s="594"/>
      <c r="G1920" s="594"/>
      <c r="H1920" s="594"/>
      <c r="I1920" s="594"/>
      <c r="J1920" s="597"/>
      <c r="K1920" s="594"/>
      <c r="L1920" s="594"/>
      <c r="M1920" s="597"/>
      <c r="N1920" s="23"/>
      <c r="O1920" s="23"/>
    </row>
    <row r="1921" spans="1:15" ht="9" hidden="1" customHeight="1">
      <c r="A1921" s="590"/>
      <c r="B1921" s="632" t="s">
        <v>604</v>
      </c>
      <c r="C1921" s="633"/>
      <c r="D1921" s="607" t="s">
        <v>605</v>
      </c>
      <c r="E1921" s="40">
        <f t="shared" si="618"/>
        <v>0</v>
      </c>
      <c r="F1921" s="594"/>
      <c r="G1921" s="594"/>
      <c r="H1921" s="594"/>
      <c r="I1921" s="594"/>
      <c r="J1921" s="597"/>
      <c r="K1921" s="594"/>
      <c r="L1921" s="594"/>
      <c r="M1921" s="597"/>
      <c r="N1921" s="23"/>
      <c r="O1921" s="23"/>
    </row>
    <row r="1922" spans="1:15" ht="10.5" hidden="1" customHeight="1">
      <c r="A1922" s="590"/>
      <c r="B1922" s="631" t="s">
        <v>606</v>
      </c>
      <c r="C1922" s="630"/>
      <c r="D1922" s="607" t="s">
        <v>607</v>
      </c>
      <c r="E1922" s="40">
        <f t="shared" si="618"/>
        <v>0</v>
      </c>
      <c r="F1922" s="594"/>
      <c r="G1922" s="594"/>
      <c r="H1922" s="594"/>
      <c r="I1922" s="594"/>
      <c r="J1922" s="597"/>
      <c r="K1922" s="594"/>
      <c r="L1922" s="594"/>
      <c r="M1922" s="597"/>
      <c r="N1922" s="23"/>
      <c r="O1922" s="23"/>
    </row>
    <row r="1923" spans="1:15" ht="10.5" hidden="1" customHeight="1">
      <c r="A1923" s="590"/>
      <c r="B1923" s="631" t="s">
        <v>608</v>
      </c>
      <c r="C1923" s="630"/>
      <c r="D1923" s="607" t="s">
        <v>609</v>
      </c>
      <c r="E1923" s="40">
        <f t="shared" ref="E1923:E1994" si="639">G1923+H1923+I1923+J1923</f>
        <v>0</v>
      </c>
      <c r="F1923" s="594"/>
      <c r="G1923" s="594"/>
      <c r="H1923" s="594"/>
      <c r="I1923" s="594"/>
      <c r="J1923" s="597"/>
      <c r="K1923" s="594"/>
      <c r="L1923" s="594"/>
      <c r="M1923" s="597"/>
      <c r="N1923" s="23"/>
      <c r="O1923" s="23"/>
    </row>
    <row r="1924" spans="1:15" ht="13.5" customHeight="1">
      <c r="A1924" s="590"/>
      <c r="B1924" s="631" t="s">
        <v>856</v>
      </c>
      <c r="C1924" s="634"/>
      <c r="D1924" s="607" t="s">
        <v>611</v>
      </c>
      <c r="E1924" s="40">
        <f t="shared" si="639"/>
        <v>0</v>
      </c>
      <c r="F1924" s="594"/>
      <c r="G1924" s="594"/>
      <c r="H1924" s="594"/>
      <c r="I1924" s="594">
        <f>75-20-55</f>
        <v>0</v>
      </c>
      <c r="J1924" s="597">
        <f>75-35.4-39.6</f>
        <v>0</v>
      </c>
      <c r="K1924" s="594"/>
      <c r="L1924" s="594"/>
      <c r="M1924" s="597"/>
      <c r="N1924" s="23"/>
      <c r="O1924" s="23"/>
    </row>
    <row r="1925" spans="1:15" ht="10.5" customHeight="1">
      <c r="A1925" s="590"/>
      <c r="B1925" s="631"/>
      <c r="C1925" s="634"/>
      <c r="D1925" s="607"/>
      <c r="E1925" s="40">
        <f t="shared" si="639"/>
        <v>0</v>
      </c>
      <c r="F1925" s="594"/>
      <c r="G1925" s="594"/>
      <c r="H1925" s="594"/>
      <c r="I1925" s="594"/>
      <c r="J1925" s="597"/>
      <c r="K1925" s="594"/>
      <c r="L1925" s="594"/>
      <c r="M1925" s="597"/>
      <c r="N1925" s="23"/>
      <c r="O1925" s="23"/>
    </row>
    <row r="1926" spans="1:15">
      <c r="A1926" s="590"/>
      <c r="B1926" s="631" t="s">
        <v>612</v>
      </c>
      <c r="C1926" s="634"/>
      <c r="D1926" s="607" t="s">
        <v>613</v>
      </c>
      <c r="E1926" s="40">
        <f t="shared" si="639"/>
        <v>0</v>
      </c>
      <c r="F1926" s="594">
        <f t="shared" ref="F1926:M1926" si="640">F1927+F1931</f>
        <v>0</v>
      </c>
      <c r="G1926" s="594">
        <f t="shared" si="640"/>
        <v>0</v>
      </c>
      <c r="H1926" s="594">
        <f t="shared" si="640"/>
        <v>0</v>
      </c>
      <c r="I1926" s="594">
        <f t="shared" si="640"/>
        <v>0</v>
      </c>
      <c r="J1926" s="594">
        <f t="shared" si="640"/>
        <v>0</v>
      </c>
      <c r="K1926" s="594">
        <f t="shared" si="640"/>
        <v>0</v>
      </c>
      <c r="L1926" s="594">
        <f t="shared" si="640"/>
        <v>0</v>
      </c>
      <c r="M1926" s="594">
        <f t="shared" si="640"/>
        <v>0</v>
      </c>
      <c r="N1926" s="23"/>
      <c r="O1926" s="23"/>
    </row>
    <row r="1927" spans="1:15" ht="12" customHeight="1">
      <c r="A1927" s="590"/>
      <c r="B1927" s="615" t="s">
        <v>614</v>
      </c>
      <c r="C1927" s="634"/>
      <c r="D1927" s="607" t="s">
        <v>615</v>
      </c>
      <c r="E1927" s="40">
        <f t="shared" si="639"/>
        <v>0</v>
      </c>
      <c r="F1927" s="452">
        <f t="shared" ref="F1927:M1927" si="641">F1928+F1929</f>
        <v>0</v>
      </c>
      <c r="G1927" s="452">
        <f t="shared" si="641"/>
        <v>0</v>
      </c>
      <c r="H1927" s="452">
        <f t="shared" si="641"/>
        <v>0</v>
      </c>
      <c r="I1927" s="452">
        <f t="shared" si="641"/>
        <v>0</v>
      </c>
      <c r="J1927" s="452">
        <f t="shared" si="641"/>
        <v>0</v>
      </c>
      <c r="K1927" s="452">
        <f t="shared" si="641"/>
        <v>0</v>
      </c>
      <c r="L1927" s="452">
        <f t="shared" si="641"/>
        <v>0</v>
      </c>
      <c r="M1927" s="452">
        <f t="shared" si="641"/>
        <v>0</v>
      </c>
      <c r="N1927" s="23"/>
      <c r="O1927" s="23"/>
    </row>
    <row r="1928" spans="1:15" ht="21.4" hidden="1">
      <c r="A1928" s="590"/>
      <c r="B1928" s="621"/>
      <c r="C1928" s="635" t="s">
        <v>616</v>
      </c>
      <c r="D1928" s="607" t="s">
        <v>617</v>
      </c>
      <c r="E1928" s="40">
        <f t="shared" si="639"/>
        <v>0</v>
      </c>
      <c r="F1928" s="452"/>
      <c r="G1928" s="452"/>
      <c r="H1928" s="452"/>
      <c r="I1928" s="452"/>
      <c r="J1928" s="430"/>
      <c r="K1928" s="452"/>
      <c r="L1928" s="452"/>
      <c r="M1928" s="430"/>
      <c r="N1928" s="23"/>
      <c r="O1928" s="23"/>
    </row>
    <row r="1929" spans="1:15" hidden="1">
      <c r="A1929" s="590"/>
      <c r="B1929" s="636" t="s">
        <v>618</v>
      </c>
      <c r="C1929" s="637"/>
      <c r="D1929" s="593" t="s">
        <v>619</v>
      </c>
      <c r="E1929" s="40">
        <f t="shared" si="639"/>
        <v>0</v>
      </c>
      <c r="F1929" s="452"/>
      <c r="G1929" s="452"/>
      <c r="H1929" s="452"/>
      <c r="I1929" s="452"/>
      <c r="J1929" s="430"/>
      <c r="K1929" s="452"/>
      <c r="L1929" s="452"/>
      <c r="M1929" s="430"/>
      <c r="N1929" s="23"/>
      <c r="O1929" s="23"/>
    </row>
    <row r="1930" spans="1:15" hidden="1">
      <c r="A1930" s="590"/>
      <c r="B1930" s="638"/>
      <c r="C1930" s="619"/>
      <c r="D1930" s="601"/>
      <c r="E1930" s="40">
        <f t="shared" si="639"/>
        <v>0</v>
      </c>
      <c r="F1930" s="452"/>
      <c r="G1930" s="452"/>
      <c r="H1930" s="452"/>
      <c r="I1930" s="452"/>
      <c r="J1930" s="430"/>
      <c r="K1930" s="452"/>
      <c r="L1930" s="452"/>
      <c r="M1930" s="430"/>
      <c r="N1930" s="23"/>
      <c r="O1930" s="23"/>
    </row>
    <row r="1931" spans="1:15" ht="12" customHeight="1">
      <c r="A1931" s="590"/>
      <c r="B1931" s="639" t="s">
        <v>620</v>
      </c>
      <c r="C1931" s="640"/>
      <c r="D1931" s="607" t="s">
        <v>621</v>
      </c>
      <c r="E1931" s="40">
        <f t="shared" si="639"/>
        <v>0</v>
      </c>
      <c r="F1931" s="452">
        <f t="shared" ref="F1931:M1931" si="642">F1932+F1933</f>
        <v>0</v>
      </c>
      <c r="G1931" s="452">
        <f t="shared" si="642"/>
        <v>0</v>
      </c>
      <c r="H1931" s="452">
        <f t="shared" si="642"/>
        <v>0</v>
      </c>
      <c r="I1931" s="452">
        <f t="shared" si="642"/>
        <v>0</v>
      </c>
      <c r="J1931" s="452">
        <f t="shared" si="642"/>
        <v>0</v>
      </c>
      <c r="K1931" s="452">
        <f t="shared" si="642"/>
        <v>0</v>
      </c>
      <c r="L1931" s="452">
        <f t="shared" si="642"/>
        <v>0</v>
      </c>
      <c r="M1931" s="452">
        <f t="shared" si="642"/>
        <v>0</v>
      </c>
      <c r="N1931" s="23"/>
      <c r="O1931" s="23"/>
    </row>
    <row r="1932" spans="1:15" hidden="1">
      <c r="A1932" s="590"/>
      <c r="B1932" s="431" t="s">
        <v>622</v>
      </c>
      <c r="C1932" s="432"/>
      <c r="D1932" s="427" t="s">
        <v>623</v>
      </c>
      <c r="E1932" s="40">
        <f t="shared" si="639"/>
        <v>0</v>
      </c>
      <c r="F1932" s="452"/>
      <c r="G1932" s="452"/>
      <c r="H1932" s="452"/>
      <c r="I1932" s="452"/>
      <c r="J1932" s="430"/>
      <c r="K1932" s="452"/>
      <c r="L1932" s="452"/>
      <c r="M1932" s="430"/>
      <c r="N1932" s="23"/>
      <c r="O1932" s="23"/>
    </row>
    <row r="1933" spans="1:15" hidden="1">
      <c r="A1933" s="590"/>
      <c r="B1933" s="429" t="s">
        <v>624</v>
      </c>
      <c r="C1933" s="433"/>
      <c r="D1933" s="427" t="s">
        <v>625</v>
      </c>
      <c r="E1933" s="40">
        <f t="shared" si="639"/>
        <v>0</v>
      </c>
      <c r="F1933" s="452"/>
      <c r="G1933" s="452"/>
      <c r="H1933" s="452"/>
      <c r="I1933" s="452"/>
      <c r="J1933" s="430"/>
      <c r="K1933" s="452"/>
      <c r="L1933" s="452"/>
      <c r="M1933" s="430"/>
      <c r="N1933" s="23"/>
      <c r="O1933" s="23"/>
    </row>
    <row r="1934" spans="1:15">
      <c r="A1934" s="590"/>
      <c r="B1934" s="602" t="s">
        <v>893</v>
      </c>
      <c r="C1934" s="623"/>
      <c r="D1934" s="593" t="s">
        <v>627</v>
      </c>
      <c r="E1934" s="40">
        <f t="shared" si="639"/>
        <v>-831.23</v>
      </c>
      <c r="F1934" s="452">
        <f t="shared" ref="F1934:M1934" si="643">F1935</f>
        <v>0</v>
      </c>
      <c r="G1934" s="452">
        <f t="shared" si="643"/>
        <v>0</v>
      </c>
      <c r="H1934" s="452">
        <f t="shared" si="643"/>
        <v>-531.17000000000007</v>
      </c>
      <c r="I1934" s="452">
        <f t="shared" si="643"/>
        <v>-300.06</v>
      </c>
      <c r="J1934" s="452">
        <f t="shared" si="643"/>
        <v>0</v>
      </c>
      <c r="K1934" s="452">
        <f t="shared" si="643"/>
        <v>0</v>
      </c>
      <c r="L1934" s="452">
        <f t="shared" si="643"/>
        <v>0</v>
      </c>
      <c r="M1934" s="452">
        <f t="shared" si="643"/>
        <v>0</v>
      </c>
      <c r="N1934" s="23"/>
      <c r="O1934" s="23"/>
    </row>
    <row r="1935" spans="1:15">
      <c r="A1935" s="582"/>
      <c r="B1935" s="479" t="s">
        <v>628</v>
      </c>
      <c r="C1935" s="646"/>
      <c r="D1935" s="588" t="s">
        <v>629</v>
      </c>
      <c r="E1935" s="40">
        <f t="shared" si="639"/>
        <v>-831.23</v>
      </c>
      <c r="F1935" s="44"/>
      <c r="G1935" s="44"/>
      <c r="H1935" s="44">
        <f>-7.19-184.62-339.36</f>
        <v>-531.17000000000007</v>
      </c>
      <c r="I1935" s="44">
        <f>-9.77-50.04-240.25</f>
        <v>-300.06</v>
      </c>
      <c r="J1935" s="48"/>
      <c r="K1935" s="44"/>
      <c r="L1935" s="44"/>
      <c r="M1935" s="48"/>
      <c r="N1935" s="23"/>
      <c r="O1935" s="23"/>
    </row>
    <row r="1936" spans="1:15">
      <c r="A1936" s="1278" t="s">
        <v>630</v>
      </c>
      <c r="B1936" s="1279"/>
      <c r="C1936" s="1280"/>
      <c r="D1936" s="358"/>
      <c r="E1936" s="863">
        <f t="shared" si="639"/>
        <v>8110</v>
      </c>
      <c r="F1936" s="360">
        <f>F1938+F1949+F1984</f>
        <v>0</v>
      </c>
      <c r="G1936" s="360">
        <f>G1937+G1984</f>
        <v>7386</v>
      </c>
      <c r="H1936" s="360">
        <f t="shared" ref="H1936:M1936" si="644">H1937+H1984</f>
        <v>120</v>
      </c>
      <c r="I1936" s="360">
        <f t="shared" si="644"/>
        <v>604</v>
      </c>
      <c r="J1936" s="360">
        <f t="shared" si="644"/>
        <v>0</v>
      </c>
      <c r="K1936" s="360">
        <f t="shared" si="644"/>
        <v>0</v>
      </c>
      <c r="L1936" s="360">
        <f t="shared" si="644"/>
        <v>0</v>
      </c>
      <c r="M1936" s="360">
        <f t="shared" si="644"/>
        <v>0</v>
      </c>
      <c r="N1936" s="23"/>
      <c r="O1936" s="23"/>
    </row>
    <row r="1937" spans="1:15" ht="14.25" customHeight="1">
      <c r="A1937" s="361"/>
      <c r="B1937" s="411" t="s">
        <v>747</v>
      </c>
      <c r="C1937" s="864"/>
      <c r="D1937" s="358"/>
      <c r="E1937" s="863">
        <f t="shared" si="639"/>
        <v>5386</v>
      </c>
      <c r="F1937" s="360"/>
      <c r="G1937" s="360">
        <f>G1938+G1949+G1962+G1976+G1980</f>
        <v>5386</v>
      </c>
      <c r="H1937" s="360">
        <f t="shared" ref="H1937:M1937" si="645">H1938+H1949+H1962+H1976+H1980</f>
        <v>0</v>
      </c>
      <c r="I1937" s="360">
        <f t="shared" si="645"/>
        <v>0</v>
      </c>
      <c r="J1937" s="360">
        <f t="shared" si="645"/>
        <v>0</v>
      </c>
      <c r="K1937" s="360">
        <f t="shared" si="645"/>
        <v>0</v>
      </c>
      <c r="L1937" s="360">
        <f t="shared" si="645"/>
        <v>0</v>
      </c>
      <c r="M1937" s="360">
        <f t="shared" si="645"/>
        <v>0</v>
      </c>
      <c r="N1937" s="23"/>
      <c r="O1937" s="23"/>
    </row>
    <row r="1938" spans="1:15">
      <c r="A1938" s="582"/>
      <c r="B1938" s="865" t="s">
        <v>633</v>
      </c>
      <c r="C1938" s="643"/>
      <c r="D1938" s="644" t="s">
        <v>634</v>
      </c>
      <c r="E1938" s="40">
        <f t="shared" si="639"/>
        <v>3809</v>
      </c>
      <c r="F1938" s="594">
        <f t="shared" ref="F1938:M1938" si="646">F1939</f>
        <v>0</v>
      </c>
      <c r="G1938" s="594">
        <f t="shared" si="646"/>
        <v>3809</v>
      </c>
      <c r="H1938" s="594">
        <f t="shared" si="646"/>
        <v>0</v>
      </c>
      <c r="I1938" s="594">
        <f t="shared" si="646"/>
        <v>0</v>
      </c>
      <c r="J1938" s="594">
        <f t="shared" si="646"/>
        <v>0</v>
      </c>
      <c r="K1938" s="594">
        <f t="shared" si="646"/>
        <v>0</v>
      </c>
      <c r="L1938" s="594">
        <f t="shared" si="646"/>
        <v>0</v>
      </c>
      <c r="M1938" s="594">
        <f t="shared" si="646"/>
        <v>0</v>
      </c>
      <c r="N1938" s="23"/>
      <c r="O1938" s="23"/>
    </row>
    <row r="1939" spans="1:15">
      <c r="A1939" s="582"/>
      <c r="B1939" s="479" t="s">
        <v>894</v>
      </c>
      <c r="C1939" s="646"/>
      <c r="D1939" s="647" t="s">
        <v>636</v>
      </c>
      <c r="E1939" s="40">
        <f t="shared" si="639"/>
        <v>3809</v>
      </c>
      <c r="F1939" s="452">
        <f t="shared" ref="F1939:M1939" si="647">F1940+F1941+F1942+F1943+F1944+F1945+F1946+F1947</f>
        <v>0</v>
      </c>
      <c r="G1939" s="452">
        <f t="shared" si="647"/>
        <v>3809</v>
      </c>
      <c r="H1939" s="452">
        <f t="shared" si="647"/>
        <v>0</v>
      </c>
      <c r="I1939" s="452">
        <f t="shared" si="647"/>
        <v>0</v>
      </c>
      <c r="J1939" s="452">
        <f t="shared" si="647"/>
        <v>0</v>
      </c>
      <c r="K1939" s="452">
        <f t="shared" si="647"/>
        <v>0</v>
      </c>
      <c r="L1939" s="452">
        <f t="shared" si="647"/>
        <v>0</v>
      </c>
      <c r="M1939" s="452">
        <f t="shared" si="647"/>
        <v>0</v>
      </c>
      <c r="N1939" s="23"/>
      <c r="O1939" s="23"/>
    </row>
    <row r="1940" spans="1:15" ht="0.75" customHeight="1">
      <c r="A1940" s="582"/>
      <c r="B1940" s="648"/>
      <c r="C1940" s="649" t="s">
        <v>637</v>
      </c>
      <c r="D1940" s="644" t="s">
        <v>638</v>
      </c>
      <c r="E1940" s="40">
        <f t="shared" si="639"/>
        <v>0</v>
      </c>
      <c r="F1940" s="594"/>
      <c r="G1940" s="452"/>
      <c r="H1940" s="452"/>
      <c r="I1940" s="452"/>
      <c r="J1940" s="597"/>
      <c r="K1940" s="594"/>
      <c r="L1940" s="594"/>
      <c r="M1940" s="597"/>
      <c r="N1940" s="23"/>
      <c r="O1940" s="23"/>
    </row>
    <row r="1941" spans="1:15" ht="31.35" hidden="1">
      <c r="A1941" s="582"/>
      <c r="B1941" s="648"/>
      <c r="C1941" s="650" t="s">
        <v>639</v>
      </c>
      <c r="D1941" s="651" t="s">
        <v>640</v>
      </c>
      <c r="E1941" s="22">
        <f t="shared" si="639"/>
        <v>0</v>
      </c>
      <c r="F1941" s="44"/>
      <c r="G1941" s="63"/>
      <c r="H1941" s="63"/>
      <c r="I1941" s="63"/>
      <c r="J1941" s="48"/>
      <c r="K1941" s="44"/>
      <c r="L1941" s="44"/>
      <c r="M1941" s="48"/>
      <c r="N1941" s="23"/>
      <c r="O1941" s="23"/>
    </row>
    <row r="1942" spans="1:15" ht="21" hidden="1">
      <c r="A1942" s="582"/>
      <c r="B1942" s="648"/>
      <c r="C1942" s="650" t="s">
        <v>641</v>
      </c>
      <c r="D1942" s="651" t="s">
        <v>642</v>
      </c>
      <c r="E1942" s="22">
        <f t="shared" si="639"/>
        <v>0</v>
      </c>
      <c r="F1942" s="44"/>
      <c r="G1942" s="63"/>
      <c r="H1942" s="63"/>
      <c r="I1942" s="63"/>
      <c r="J1942" s="48"/>
      <c r="K1942" s="44"/>
      <c r="L1942" s="44"/>
      <c r="M1942" s="48"/>
      <c r="N1942" s="23"/>
      <c r="O1942" s="23"/>
    </row>
    <row r="1943" spans="1:15" ht="20.65" hidden="1">
      <c r="A1943" s="582"/>
      <c r="B1943" s="648"/>
      <c r="C1943" s="649" t="s">
        <v>643</v>
      </c>
      <c r="D1943" s="644" t="s">
        <v>644</v>
      </c>
      <c r="E1943" s="22">
        <f t="shared" si="639"/>
        <v>0</v>
      </c>
      <c r="F1943" s="44"/>
      <c r="G1943" s="63"/>
      <c r="H1943" s="63"/>
      <c r="I1943" s="63"/>
      <c r="J1943" s="48"/>
      <c r="K1943" s="44"/>
      <c r="L1943" s="44"/>
      <c r="M1943" s="48"/>
      <c r="N1943" s="23"/>
      <c r="O1943" s="23"/>
    </row>
    <row r="1944" spans="1:15" ht="31.35" hidden="1">
      <c r="A1944" s="582"/>
      <c r="B1944" s="652"/>
      <c r="C1944" s="653" t="s">
        <v>645</v>
      </c>
      <c r="D1944" s="654" t="s">
        <v>646</v>
      </c>
      <c r="E1944" s="22">
        <f t="shared" si="639"/>
        <v>0</v>
      </c>
      <c r="F1944" s="44"/>
      <c r="G1944" s="63"/>
      <c r="H1944" s="63"/>
      <c r="I1944" s="63"/>
      <c r="J1944" s="48"/>
      <c r="K1944" s="44"/>
      <c r="L1944" s="44"/>
      <c r="M1944" s="48"/>
      <c r="N1944" s="23"/>
      <c r="O1944" s="23"/>
    </row>
    <row r="1945" spans="1:15" ht="20.65" hidden="1">
      <c r="A1945" s="582"/>
      <c r="B1945" s="655"/>
      <c r="C1945" s="656" t="s">
        <v>647</v>
      </c>
      <c r="D1945" s="657" t="s">
        <v>648</v>
      </c>
      <c r="E1945" s="22">
        <f t="shared" si="639"/>
        <v>0</v>
      </c>
      <c r="F1945" s="44"/>
      <c r="G1945" s="63"/>
      <c r="H1945" s="63"/>
      <c r="I1945" s="63"/>
      <c r="J1945" s="48"/>
      <c r="K1945" s="44"/>
      <c r="L1945" s="44"/>
      <c r="M1945" s="48"/>
      <c r="N1945" s="23"/>
      <c r="O1945" s="23"/>
    </row>
    <row r="1946" spans="1:15" ht="20.65" hidden="1">
      <c r="A1946" s="582"/>
      <c r="B1946" s="658"/>
      <c r="C1946" s="659" t="s">
        <v>649</v>
      </c>
      <c r="D1946" s="660" t="s">
        <v>650</v>
      </c>
      <c r="E1946" s="22">
        <f t="shared" si="639"/>
        <v>0</v>
      </c>
      <c r="F1946" s="44"/>
      <c r="G1946" s="63"/>
      <c r="H1946" s="63"/>
      <c r="I1946" s="63"/>
      <c r="J1946" s="48"/>
      <c r="K1946" s="44"/>
      <c r="L1946" s="44"/>
      <c r="M1946" s="48"/>
      <c r="N1946" s="23"/>
      <c r="O1946" s="23"/>
    </row>
    <row r="1947" spans="1:15">
      <c r="A1947" s="866"/>
      <c r="B1947" s="867"/>
      <c r="C1947" s="559" t="s">
        <v>764</v>
      </c>
      <c r="D1947" s="560" t="s">
        <v>654</v>
      </c>
      <c r="E1947" s="137">
        <f t="shared" si="639"/>
        <v>3809</v>
      </c>
      <c r="F1947" s="44"/>
      <c r="G1947" s="63">
        <f>110+3679+20</f>
        <v>3809</v>
      </c>
      <c r="H1947" s="63"/>
      <c r="I1947" s="63"/>
      <c r="J1947" s="48"/>
      <c r="K1947" s="44">
        <v>0</v>
      </c>
      <c r="L1947" s="44">
        <v>0</v>
      </c>
      <c r="M1947" s="48">
        <v>0</v>
      </c>
      <c r="N1947" s="23"/>
      <c r="O1947" s="23"/>
    </row>
    <row r="1948" spans="1:15">
      <c r="A1948" s="866"/>
      <c r="B1948" s="868"/>
      <c r="C1948" s="869"/>
      <c r="D1948" s="870"/>
      <c r="E1948" s="137">
        <f t="shared" si="639"/>
        <v>0</v>
      </c>
      <c r="F1948" s="44"/>
      <c r="G1948" s="44"/>
      <c r="H1948" s="44"/>
      <c r="I1948" s="44"/>
      <c r="J1948" s="48"/>
      <c r="K1948" s="44"/>
      <c r="L1948" s="44"/>
      <c r="M1948" s="48"/>
      <c r="N1948" s="23"/>
      <c r="O1948" s="23"/>
    </row>
    <row r="1949" spans="1:15">
      <c r="A1949" s="590"/>
      <c r="B1949" s="602" t="s">
        <v>657</v>
      </c>
      <c r="C1949" s="698"/>
      <c r="D1949" s="607" t="s">
        <v>658</v>
      </c>
      <c r="E1949" s="40">
        <f t="shared" si="639"/>
        <v>0</v>
      </c>
      <c r="F1949" s="594">
        <f t="shared" ref="F1949:M1949" si="648">F1950</f>
        <v>0</v>
      </c>
      <c r="G1949" s="594">
        <f t="shared" si="648"/>
        <v>0</v>
      </c>
      <c r="H1949" s="594">
        <f t="shared" si="648"/>
        <v>0</v>
      </c>
      <c r="I1949" s="594">
        <f t="shared" si="648"/>
        <v>0</v>
      </c>
      <c r="J1949" s="594">
        <f t="shared" si="648"/>
        <v>0</v>
      </c>
      <c r="K1949" s="594">
        <f t="shared" si="648"/>
        <v>0</v>
      </c>
      <c r="L1949" s="594">
        <f t="shared" si="648"/>
        <v>0</v>
      </c>
      <c r="M1949" s="594">
        <f t="shared" si="648"/>
        <v>0</v>
      </c>
      <c r="N1949" s="23"/>
      <c r="O1949" s="23"/>
    </row>
    <row r="1950" spans="1:15" ht="17.25" hidden="1" customHeight="1">
      <c r="A1950" s="590"/>
      <c r="B1950" s="699" t="s">
        <v>659</v>
      </c>
      <c r="C1950" s="623"/>
      <c r="D1950" s="593" t="s">
        <v>565</v>
      </c>
      <c r="E1950" s="40">
        <f t="shared" si="639"/>
        <v>0</v>
      </c>
      <c r="F1950" s="452">
        <f t="shared" ref="F1950:M1950" si="649">F1954+F1955+F1956+F1957+F1958+F1959+F1960</f>
        <v>0</v>
      </c>
      <c r="G1950" s="452">
        <f t="shared" si="649"/>
        <v>0</v>
      </c>
      <c r="H1950" s="452">
        <f t="shared" si="649"/>
        <v>0</v>
      </c>
      <c r="I1950" s="452">
        <f t="shared" si="649"/>
        <v>0</v>
      </c>
      <c r="J1950" s="452">
        <f t="shared" si="649"/>
        <v>0</v>
      </c>
      <c r="K1950" s="452">
        <f t="shared" si="649"/>
        <v>0</v>
      </c>
      <c r="L1950" s="452">
        <f t="shared" si="649"/>
        <v>0</v>
      </c>
      <c r="M1950" s="452">
        <f t="shared" si="649"/>
        <v>0</v>
      </c>
      <c r="N1950" s="23"/>
      <c r="O1950" s="23"/>
    </row>
    <row r="1951" spans="1:15" hidden="1">
      <c r="A1951" s="590"/>
      <c r="B1951" s="700"/>
      <c r="C1951" s="701" t="s">
        <v>660</v>
      </c>
      <c r="D1951" s="702" t="s">
        <v>661</v>
      </c>
      <c r="E1951" s="40">
        <f t="shared" si="639"/>
        <v>0</v>
      </c>
      <c r="F1951" s="594"/>
      <c r="G1951" s="594"/>
      <c r="H1951" s="594"/>
      <c r="I1951" s="594"/>
      <c r="J1951" s="597"/>
      <c r="K1951" s="594"/>
      <c r="L1951" s="594"/>
      <c r="M1951" s="597"/>
      <c r="N1951" s="23"/>
      <c r="O1951" s="23"/>
    </row>
    <row r="1952" spans="1:15" hidden="1">
      <c r="A1952" s="590"/>
      <c r="B1952" s="700"/>
      <c r="C1952" s="701" t="s">
        <v>662</v>
      </c>
      <c r="D1952" s="702" t="s">
        <v>663</v>
      </c>
      <c r="E1952" s="40">
        <f t="shared" si="639"/>
        <v>0</v>
      </c>
      <c r="F1952" s="594"/>
      <c r="G1952" s="594"/>
      <c r="H1952" s="594"/>
      <c r="I1952" s="594"/>
      <c r="J1952" s="597"/>
      <c r="K1952" s="594"/>
      <c r="L1952" s="594"/>
      <c r="M1952" s="597"/>
      <c r="N1952" s="23"/>
      <c r="O1952" s="23"/>
    </row>
    <row r="1953" spans="1:15" hidden="1">
      <c r="A1953" s="590"/>
      <c r="B1953" s="700"/>
      <c r="C1953" s="701" t="s">
        <v>664</v>
      </c>
      <c r="D1953" s="702" t="s">
        <v>665</v>
      </c>
      <c r="E1953" s="40">
        <f t="shared" si="639"/>
        <v>0</v>
      </c>
      <c r="F1953" s="594"/>
      <c r="G1953" s="594"/>
      <c r="H1953" s="594"/>
      <c r="I1953" s="594"/>
      <c r="J1953" s="597"/>
      <c r="K1953" s="594"/>
      <c r="L1953" s="594"/>
      <c r="M1953" s="597"/>
      <c r="N1953" s="23"/>
      <c r="O1953" s="23"/>
    </row>
    <row r="1954" spans="1:15" hidden="1">
      <c r="A1954" s="590"/>
      <c r="B1954" s="703"/>
      <c r="C1954" s="623" t="s">
        <v>666</v>
      </c>
      <c r="D1954" s="593" t="s">
        <v>667</v>
      </c>
      <c r="E1954" s="40">
        <f t="shared" si="639"/>
        <v>0</v>
      </c>
      <c r="F1954" s="594"/>
      <c r="G1954" s="594"/>
      <c r="H1954" s="594"/>
      <c r="I1954" s="594"/>
      <c r="J1954" s="597"/>
      <c r="K1954" s="594"/>
      <c r="L1954" s="594"/>
      <c r="M1954" s="597"/>
      <c r="N1954" s="23"/>
      <c r="O1954" s="23"/>
    </row>
    <row r="1955" spans="1:15" hidden="1">
      <c r="A1955" s="590"/>
      <c r="B1955" s="703"/>
      <c r="C1955" s="623" t="s">
        <v>668</v>
      </c>
      <c r="D1955" s="593" t="s">
        <v>669</v>
      </c>
      <c r="E1955" s="40">
        <f t="shared" si="639"/>
        <v>0</v>
      </c>
      <c r="F1955" s="594"/>
      <c r="G1955" s="594"/>
      <c r="H1955" s="594"/>
      <c r="I1955" s="594"/>
      <c r="J1955" s="597"/>
      <c r="K1955" s="594"/>
      <c r="L1955" s="594"/>
      <c r="M1955" s="597"/>
      <c r="N1955" s="23"/>
      <c r="O1955" s="23"/>
    </row>
    <row r="1956" spans="1:15" hidden="1">
      <c r="A1956" s="590"/>
      <c r="B1956" s="703"/>
      <c r="C1956" s="623" t="s">
        <v>670</v>
      </c>
      <c r="D1956" s="593" t="s">
        <v>671</v>
      </c>
      <c r="E1956" s="40">
        <f t="shared" si="639"/>
        <v>0</v>
      </c>
      <c r="F1956" s="594"/>
      <c r="G1956" s="594"/>
      <c r="H1956" s="594"/>
      <c r="I1956" s="594"/>
      <c r="J1956" s="597"/>
      <c r="K1956" s="594"/>
      <c r="L1956" s="594"/>
      <c r="M1956" s="597"/>
      <c r="N1956" s="23"/>
      <c r="O1956" s="23"/>
    </row>
    <row r="1957" spans="1:15" hidden="1">
      <c r="A1957" s="590"/>
      <c r="B1957" s="703"/>
      <c r="C1957" s="623" t="s">
        <v>672</v>
      </c>
      <c r="D1957" s="593" t="s">
        <v>673</v>
      </c>
      <c r="E1957" s="40">
        <f t="shared" si="639"/>
        <v>0</v>
      </c>
      <c r="F1957" s="594"/>
      <c r="G1957" s="594"/>
      <c r="H1957" s="594"/>
      <c r="I1957" s="594"/>
      <c r="J1957" s="597"/>
      <c r="K1957" s="594"/>
      <c r="L1957" s="594"/>
      <c r="M1957" s="597"/>
      <c r="N1957" s="23"/>
      <c r="O1957" s="23"/>
    </row>
    <row r="1958" spans="1:15" ht="12" hidden="1" customHeight="1">
      <c r="A1958" s="590"/>
      <c r="B1958" s="703"/>
      <c r="C1958" s="623" t="s">
        <v>674</v>
      </c>
      <c r="D1958" s="593" t="s">
        <v>567</v>
      </c>
      <c r="E1958" s="40">
        <f t="shared" si="639"/>
        <v>0</v>
      </c>
      <c r="F1958" s="594"/>
      <c r="G1958" s="594"/>
      <c r="H1958" s="594"/>
      <c r="I1958" s="594"/>
      <c r="J1958" s="597"/>
      <c r="K1958" s="594"/>
      <c r="L1958" s="594"/>
      <c r="M1958" s="597"/>
      <c r="N1958" s="23"/>
      <c r="O1958" s="23"/>
    </row>
    <row r="1959" spans="1:15" ht="1.5" hidden="1" customHeight="1">
      <c r="A1959" s="590"/>
      <c r="B1959" s="703"/>
      <c r="C1959" s="623" t="s">
        <v>675</v>
      </c>
      <c r="D1959" s="593" t="s">
        <v>676</v>
      </c>
      <c r="E1959" s="40">
        <f t="shared" si="639"/>
        <v>0</v>
      </c>
      <c r="F1959" s="594"/>
      <c r="G1959" s="594"/>
      <c r="H1959" s="594"/>
      <c r="I1959" s="594"/>
      <c r="J1959" s="597"/>
      <c r="K1959" s="594"/>
      <c r="L1959" s="594"/>
      <c r="M1959" s="597"/>
      <c r="N1959" s="23"/>
      <c r="O1959" s="23"/>
    </row>
    <row r="1960" spans="1:15" ht="8.25" hidden="1" customHeight="1">
      <c r="A1960" s="590"/>
      <c r="B1960" s="703"/>
      <c r="C1960" s="623" t="s">
        <v>677</v>
      </c>
      <c r="D1960" s="593" t="s">
        <v>678</v>
      </c>
      <c r="E1960" s="40">
        <f t="shared" si="639"/>
        <v>0</v>
      </c>
      <c r="F1960" s="594"/>
      <c r="G1960" s="594"/>
      <c r="H1960" s="594"/>
      <c r="I1960" s="594"/>
      <c r="J1960" s="597"/>
      <c r="K1960" s="594"/>
      <c r="L1960" s="594"/>
      <c r="M1960" s="597"/>
      <c r="N1960" s="23"/>
      <c r="O1960" s="23"/>
    </row>
    <row r="1961" spans="1:15" ht="12" hidden="1" customHeight="1">
      <c r="A1961" s="590"/>
      <c r="B1961" s="605"/>
      <c r="C1961" s="704"/>
      <c r="D1961" s="593"/>
      <c r="E1961" s="40">
        <f t="shared" si="639"/>
        <v>0</v>
      </c>
      <c r="F1961" s="594"/>
      <c r="G1961" s="594"/>
      <c r="H1961" s="594"/>
      <c r="I1961" s="594"/>
      <c r="J1961" s="597"/>
      <c r="K1961" s="594"/>
      <c r="L1961" s="594"/>
      <c r="M1961" s="597"/>
      <c r="N1961" s="23"/>
      <c r="O1961" s="23"/>
    </row>
    <row r="1962" spans="1:15">
      <c r="A1962" s="590"/>
      <c r="B1962" s="602" t="s">
        <v>679</v>
      </c>
      <c r="C1962" s="704"/>
      <c r="D1962" s="593" t="s">
        <v>680</v>
      </c>
      <c r="E1962" s="40">
        <f t="shared" si="639"/>
        <v>0</v>
      </c>
      <c r="F1962" s="594">
        <f t="shared" ref="F1962:M1962" si="650">F1963+F1964+F1965+F1966+F1967+F1968+F1969+F1970+F1971+F1972+F1973</f>
        <v>0</v>
      </c>
      <c r="G1962" s="594">
        <f>G1973</f>
        <v>0</v>
      </c>
      <c r="H1962" s="594">
        <f>H1973</f>
        <v>0</v>
      </c>
      <c r="I1962" s="594">
        <f>I1973</f>
        <v>0</v>
      </c>
      <c r="J1962" s="594">
        <f>J1973</f>
        <v>0</v>
      </c>
      <c r="K1962" s="594">
        <f t="shared" si="650"/>
        <v>0</v>
      </c>
      <c r="L1962" s="594">
        <f t="shared" si="650"/>
        <v>0</v>
      </c>
      <c r="M1962" s="594">
        <f t="shared" si="650"/>
        <v>0</v>
      </c>
      <c r="N1962" s="23"/>
      <c r="O1962" s="23"/>
    </row>
    <row r="1963" spans="1:15" hidden="1">
      <c r="A1963" s="590"/>
      <c r="B1963" s="605" t="s">
        <v>681</v>
      </c>
      <c r="C1963" s="704"/>
      <c r="D1963" s="593" t="s">
        <v>682</v>
      </c>
      <c r="E1963" s="40">
        <f t="shared" si="639"/>
        <v>0</v>
      </c>
      <c r="F1963" s="594"/>
      <c r="G1963" s="594"/>
      <c r="H1963" s="594"/>
      <c r="I1963" s="594"/>
      <c r="J1963" s="597"/>
      <c r="K1963" s="594"/>
      <c r="L1963" s="594"/>
      <c r="M1963" s="597"/>
      <c r="N1963" s="23"/>
      <c r="O1963" s="23"/>
    </row>
    <row r="1964" spans="1:15" hidden="1">
      <c r="A1964" s="590"/>
      <c r="B1964" s="605" t="s">
        <v>683</v>
      </c>
      <c r="C1964" s="623"/>
      <c r="D1964" s="593" t="s">
        <v>684</v>
      </c>
      <c r="E1964" s="40">
        <f t="shared" si="639"/>
        <v>0</v>
      </c>
      <c r="F1964" s="594"/>
      <c r="G1964" s="594"/>
      <c r="H1964" s="594"/>
      <c r="I1964" s="594"/>
      <c r="J1964" s="597"/>
      <c r="K1964" s="594"/>
      <c r="L1964" s="594"/>
      <c r="M1964" s="597"/>
      <c r="N1964" s="23"/>
      <c r="O1964" s="23"/>
    </row>
    <row r="1965" spans="1:15" hidden="1">
      <c r="A1965" s="590"/>
      <c r="B1965" s="605" t="s">
        <v>685</v>
      </c>
      <c r="C1965" s="704"/>
      <c r="D1965" s="593" t="s">
        <v>686</v>
      </c>
      <c r="E1965" s="40">
        <f t="shared" si="639"/>
        <v>0</v>
      </c>
      <c r="F1965" s="594"/>
      <c r="G1965" s="594"/>
      <c r="H1965" s="594"/>
      <c r="I1965" s="594"/>
      <c r="J1965" s="597"/>
      <c r="K1965" s="594"/>
      <c r="L1965" s="594"/>
      <c r="M1965" s="597"/>
      <c r="N1965" s="23"/>
      <c r="O1965" s="23"/>
    </row>
    <row r="1966" spans="1:15" hidden="1">
      <c r="A1966" s="590"/>
      <c r="B1966" s="605" t="s">
        <v>687</v>
      </c>
      <c r="C1966" s="705"/>
      <c r="D1966" s="593" t="s">
        <v>688</v>
      </c>
      <c r="E1966" s="40">
        <f t="shared" si="639"/>
        <v>0</v>
      </c>
      <c r="F1966" s="594"/>
      <c r="G1966" s="594"/>
      <c r="H1966" s="594"/>
      <c r="I1966" s="594"/>
      <c r="J1966" s="597"/>
      <c r="K1966" s="594"/>
      <c r="L1966" s="594"/>
      <c r="M1966" s="597"/>
      <c r="N1966" s="23"/>
      <c r="O1966" s="23"/>
    </row>
    <row r="1967" spans="1:15" hidden="1">
      <c r="A1967" s="590"/>
      <c r="B1967" s="706" t="s">
        <v>689</v>
      </c>
      <c r="C1967" s="707"/>
      <c r="D1967" s="593" t="s">
        <v>690</v>
      </c>
      <c r="E1967" s="40">
        <f t="shared" si="639"/>
        <v>0</v>
      </c>
      <c r="F1967" s="594"/>
      <c r="G1967" s="594"/>
      <c r="H1967" s="594"/>
      <c r="I1967" s="594"/>
      <c r="J1967" s="597"/>
      <c r="K1967" s="594"/>
      <c r="L1967" s="594"/>
      <c r="M1967" s="597"/>
      <c r="N1967" s="23"/>
      <c r="O1967" s="23"/>
    </row>
    <row r="1968" spans="1:15" hidden="1">
      <c r="A1968" s="590"/>
      <c r="B1968" s="708" t="s">
        <v>691</v>
      </c>
      <c r="C1968" s="623"/>
      <c r="D1968" s="607" t="s">
        <v>692</v>
      </c>
      <c r="E1968" s="40">
        <f t="shared" si="639"/>
        <v>0</v>
      </c>
      <c r="F1968" s="594"/>
      <c r="G1968" s="594"/>
      <c r="H1968" s="594"/>
      <c r="I1968" s="594"/>
      <c r="J1968" s="597"/>
      <c r="K1968" s="594"/>
      <c r="L1968" s="594"/>
      <c r="M1968" s="597"/>
      <c r="N1968" s="23"/>
      <c r="O1968" s="23"/>
    </row>
    <row r="1969" spans="1:15" hidden="1">
      <c r="A1969" s="590"/>
      <c r="B1969" s="706" t="s">
        <v>693</v>
      </c>
      <c r="C1969" s="704"/>
      <c r="D1969" s="593" t="s">
        <v>694</v>
      </c>
      <c r="E1969" s="40">
        <f t="shared" si="639"/>
        <v>0</v>
      </c>
      <c r="F1969" s="594"/>
      <c r="G1969" s="594"/>
      <c r="H1969" s="594"/>
      <c r="I1969" s="594"/>
      <c r="J1969" s="597"/>
      <c r="K1969" s="594"/>
      <c r="L1969" s="594"/>
      <c r="M1969" s="597"/>
      <c r="N1969" s="23"/>
      <c r="O1969" s="23"/>
    </row>
    <row r="1970" spans="1:15" hidden="1">
      <c r="A1970" s="590"/>
      <c r="B1970" s="706" t="s">
        <v>695</v>
      </c>
      <c r="C1970" s="704"/>
      <c r="D1970" s="593" t="s">
        <v>696</v>
      </c>
      <c r="E1970" s="40">
        <f t="shared" si="639"/>
        <v>0</v>
      </c>
      <c r="F1970" s="594"/>
      <c r="G1970" s="594"/>
      <c r="H1970" s="594"/>
      <c r="I1970" s="594"/>
      <c r="J1970" s="597"/>
      <c r="K1970" s="594"/>
      <c r="L1970" s="594"/>
      <c r="M1970" s="597"/>
      <c r="N1970" s="23"/>
      <c r="O1970" s="23"/>
    </row>
    <row r="1971" spans="1:15" hidden="1">
      <c r="A1971" s="590"/>
      <c r="B1971" s="605" t="s">
        <v>697</v>
      </c>
      <c r="C1971" s="709"/>
      <c r="D1971" s="607" t="s">
        <v>698</v>
      </c>
      <c r="E1971" s="40">
        <f t="shared" si="639"/>
        <v>0</v>
      </c>
      <c r="F1971" s="594"/>
      <c r="G1971" s="594"/>
      <c r="H1971" s="594"/>
      <c r="I1971" s="594"/>
      <c r="J1971" s="597"/>
      <c r="K1971" s="594"/>
      <c r="L1971" s="594"/>
      <c r="M1971" s="597"/>
      <c r="N1971" s="23"/>
      <c r="O1971" s="23"/>
    </row>
    <row r="1972" spans="1:15" hidden="1">
      <c r="A1972" s="590"/>
      <c r="B1972" s="706" t="s">
        <v>699</v>
      </c>
      <c r="C1972" s="704"/>
      <c r="D1972" s="593" t="s">
        <v>700</v>
      </c>
      <c r="E1972" s="40">
        <f t="shared" si="639"/>
        <v>0</v>
      </c>
      <c r="F1972" s="594"/>
      <c r="G1972" s="594"/>
      <c r="H1972" s="594"/>
      <c r="I1972" s="594"/>
      <c r="J1972" s="597"/>
      <c r="K1972" s="594"/>
      <c r="L1972" s="594"/>
      <c r="M1972" s="597"/>
      <c r="N1972" s="23"/>
      <c r="O1972" s="23"/>
    </row>
    <row r="1973" spans="1:15" ht="14.25" customHeight="1">
      <c r="A1973" s="590"/>
      <c r="B1973" s="602" t="s">
        <v>679</v>
      </c>
      <c r="C1973" s="704"/>
      <c r="D1973" s="607" t="s">
        <v>895</v>
      </c>
      <c r="E1973" s="40">
        <f t="shared" si="639"/>
        <v>0</v>
      </c>
      <c r="F1973" s="594"/>
      <c r="G1973" s="594">
        <f>G1974+G1975</f>
        <v>0</v>
      </c>
      <c r="H1973" s="594">
        <f>H1974+H1975</f>
        <v>0</v>
      </c>
      <c r="I1973" s="594">
        <f>I1974+I1975</f>
        <v>0</v>
      </c>
      <c r="J1973" s="594">
        <f>J1974+J1975</f>
        <v>0</v>
      </c>
      <c r="K1973" s="594">
        <f>K1974</f>
        <v>0</v>
      </c>
      <c r="L1973" s="594">
        <f>L1974</f>
        <v>0</v>
      </c>
      <c r="M1973" s="594">
        <f>M1974</f>
        <v>0</v>
      </c>
      <c r="N1973" s="23"/>
      <c r="O1973" s="23"/>
    </row>
    <row r="1974" spans="1:15" ht="13.5" customHeight="1">
      <c r="A1974" s="590"/>
      <c r="B1974" s="605" t="s">
        <v>681</v>
      </c>
      <c r="C1974" s="704"/>
      <c r="D1974" s="593" t="s">
        <v>682</v>
      </c>
      <c r="E1974" s="40">
        <f t="shared" si="639"/>
        <v>0</v>
      </c>
      <c r="F1974" s="594"/>
      <c r="G1974" s="594">
        <v>0</v>
      </c>
      <c r="H1974" s="594">
        <v>0</v>
      </c>
      <c r="I1974" s="452">
        <v>0</v>
      </c>
      <c r="J1974" s="597">
        <v>0</v>
      </c>
      <c r="K1974" s="594"/>
      <c r="L1974" s="594"/>
      <c r="M1974" s="597"/>
      <c r="N1974" s="23"/>
      <c r="O1974" s="23"/>
    </row>
    <row r="1975" spans="1:15" ht="13.5" customHeight="1">
      <c r="A1975" s="590"/>
      <c r="B1975" s="605" t="s">
        <v>683</v>
      </c>
      <c r="C1975" s="704"/>
      <c r="D1975" s="593" t="s">
        <v>684</v>
      </c>
      <c r="E1975" s="40">
        <f t="shared" si="639"/>
        <v>0</v>
      </c>
      <c r="F1975" s="594"/>
      <c r="G1975" s="594">
        <v>0</v>
      </c>
      <c r="H1975" s="594">
        <v>0</v>
      </c>
      <c r="I1975" s="452">
        <v>0</v>
      </c>
      <c r="J1975" s="597">
        <v>0</v>
      </c>
      <c r="K1975" s="594"/>
      <c r="L1975" s="594"/>
      <c r="M1975" s="597"/>
      <c r="N1975" s="23"/>
      <c r="O1975" s="23"/>
    </row>
    <row r="1976" spans="1:15" ht="13.5" customHeight="1">
      <c r="A1976" s="590"/>
      <c r="B1976" s="1307" t="s">
        <v>748</v>
      </c>
      <c r="C1976" s="1308"/>
      <c r="D1976" s="512">
        <v>58</v>
      </c>
      <c r="E1976" s="40">
        <f t="shared" si="639"/>
        <v>668</v>
      </c>
      <c r="F1976" s="594"/>
      <c r="G1976" s="594">
        <f t="shared" ref="G1976:M1976" si="651">G1979+G1978+G1977</f>
        <v>668</v>
      </c>
      <c r="H1976" s="594">
        <f t="shared" si="651"/>
        <v>0</v>
      </c>
      <c r="I1976" s="594">
        <f t="shared" si="651"/>
        <v>0</v>
      </c>
      <c r="J1976" s="594">
        <f t="shared" si="651"/>
        <v>0</v>
      </c>
      <c r="K1976" s="594">
        <f t="shared" si="651"/>
        <v>0</v>
      </c>
      <c r="L1976" s="594">
        <f t="shared" si="651"/>
        <v>0</v>
      </c>
      <c r="M1976" s="594">
        <f t="shared" si="651"/>
        <v>0</v>
      </c>
      <c r="N1976" s="23"/>
      <c r="O1976" s="23"/>
    </row>
    <row r="1977" spans="1:15" ht="13.5" customHeight="1">
      <c r="A1977" s="590"/>
      <c r="B1977" s="1339" t="s">
        <v>896</v>
      </c>
      <c r="C1977" s="1340"/>
      <c r="D1977" s="871" t="s">
        <v>750</v>
      </c>
      <c r="E1977" s="40">
        <f>G1977+H1977+I1977+J1977</f>
        <v>668</v>
      </c>
      <c r="F1977" s="594"/>
      <c r="G1977" s="452">
        <f>579+89</f>
        <v>668</v>
      </c>
      <c r="H1977" s="452"/>
      <c r="I1977" s="63"/>
      <c r="J1977" s="872"/>
      <c r="K1977" s="452"/>
      <c r="L1977" s="452"/>
      <c r="M1977" s="872"/>
      <c r="N1977" s="23"/>
      <c r="O1977" s="23"/>
    </row>
    <row r="1978" spans="1:15" ht="13.5" customHeight="1">
      <c r="A1978" s="590"/>
      <c r="B1978" s="1341" t="s">
        <v>897</v>
      </c>
      <c r="C1978" s="1342"/>
      <c r="D1978" s="871">
        <v>58.02</v>
      </c>
      <c r="E1978" s="40">
        <f>G1978+H1978+I1978+J1978</f>
        <v>0</v>
      </c>
      <c r="F1978" s="594"/>
      <c r="G1978" s="452"/>
      <c r="H1978" s="452"/>
      <c r="I1978" s="63"/>
      <c r="J1978" s="872"/>
      <c r="K1978" s="452"/>
      <c r="L1978" s="452"/>
      <c r="M1978" s="872"/>
      <c r="N1978" s="23"/>
      <c r="O1978" s="23"/>
    </row>
    <row r="1979" spans="1:15" ht="13.5" customHeight="1">
      <c r="A1979" s="590"/>
      <c r="B1979" s="1250" t="s">
        <v>463</v>
      </c>
      <c r="C1979" s="1251"/>
      <c r="D1979" s="593" t="s">
        <v>711</v>
      </c>
      <c r="E1979" s="40">
        <f t="shared" si="639"/>
        <v>0</v>
      </c>
      <c r="F1979" s="594"/>
      <c r="G1979" s="452"/>
      <c r="H1979" s="452"/>
      <c r="I1979" s="452"/>
      <c r="J1979" s="430"/>
      <c r="K1979" s="452"/>
      <c r="L1979" s="452"/>
      <c r="M1979" s="430"/>
      <c r="N1979" s="23"/>
      <c r="O1979" s="23"/>
    </row>
    <row r="1980" spans="1:15" ht="13.5" customHeight="1">
      <c r="A1980" s="590"/>
      <c r="B1980" s="1343" t="s">
        <v>712</v>
      </c>
      <c r="C1980" s="1344"/>
      <c r="D1980" s="873">
        <v>60</v>
      </c>
      <c r="E1980" s="40">
        <f t="shared" si="639"/>
        <v>909</v>
      </c>
      <c r="F1980" s="874"/>
      <c r="G1980" s="875">
        <f>G1981+G1982+G1983</f>
        <v>909</v>
      </c>
      <c r="H1980" s="875">
        <f t="shared" ref="H1980:M1980" si="652">H1981+H1982+H1983</f>
        <v>0</v>
      </c>
      <c r="I1980" s="875">
        <f t="shared" si="652"/>
        <v>0</v>
      </c>
      <c r="J1980" s="875">
        <f t="shared" si="652"/>
        <v>0</v>
      </c>
      <c r="K1980" s="875">
        <f t="shared" si="652"/>
        <v>0</v>
      </c>
      <c r="L1980" s="875">
        <f t="shared" si="652"/>
        <v>0</v>
      </c>
      <c r="M1980" s="875">
        <f t="shared" si="652"/>
        <v>0</v>
      </c>
      <c r="N1980" s="23"/>
      <c r="O1980" s="23"/>
    </row>
    <row r="1981" spans="1:15" ht="13.5" customHeight="1">
      <c r="A1981" s="590"/>
      <c r="B1981" s="1335" t="s">
        <v>319</v>
      </c>
      <c r="C1981" s="1336"/>
      <c r="D1981" s="873" t="s">
        <v>751</v>
      </c>
      <c r="E1981" s="40">
        <f t="shared" si="639"/>
        <v>764</v>
      </c>
      <c r="F1981" s="874"/>
      <c r="G1981" s="875">
        <f>764</f>
        <v>764</v>
      </c>
      <c r="H1981" s="875"/>
      <c r="I1981" s="875"/>
      <c r="J1981" s="876"/>
      <c r="K1981" s="875"/>
      <c r="L1981" s="875"/>
      <c r="M1981" s="876"/>
      <c r="N1981" s="23"/>
      <c r="O1981" s="23"/>
    </row>
    <row r="1982" spans="1:15" ht="13.5" customHeight="1">
      <c r="A1982" s="590"/>
      <c r="B1982" s="1335" t="s">
        <v>321</v>
      </c>
      <c r="C1982" s="1336"/>
      <c r="D1982" s="873" t="s">
        <v>752</v>
      </c>
      <c r="E1982" s="40">
        <f t="shared" si="639"/>
        <v>0</v>
      </c>
      <c r="F1982" s="874"/>
      <c r="G1982" s="875"/>
      <c r="H1982" s="875"/>
      <c r="I1982" s="875"/>
      <c r="J1982" s="876"/>
      <c r="K1982" s="875"/>
      <c r="L1982" s="875"/>
      <c r="M1982" s="876"/>
      <c r="N1982" s="23"/>
      <c r="O1982" s="23"/>
    </row>
    <row r="1983" spans="1:15" ht="13.5" customHeight="1">
      <c r="A1983" s="590"/>
      <c r="B1983" s="1335" t="s">
        <v>323</v>
      </c>
      <c r="C1983" s="1336"/>
      <c r="D1983" s="873" t="s">
        <v>753</v>
      </c>
      <c r="E1983" s="40">
        <f t="shared" si="639"/>
        <v>145</v>
      </c>
      <c r="F1983" s="874"/>
      <c r="G1983" s="875">
        <v>145</v>
      </c>
      <c r="H1983" s="875"/>
      <c r="I1983" s="875"/>
      <c r="J1983" s="876"/>
      <c r="K1983" s="875"/>
      <c r="L1983" s="875"/>
      <c r="M1983" s="876"/>
      <c r="N1983" s="23"/>
      <c r="O1983" s="23"/>
    </row>
    <row r="1984" spans="1:15">
      <c r="A1984" s="590"/>
      <c r="B1984" s="631" t="s">
        <v>714</v>
      </c>
      <c r="C1984" s="630"/>
      <c r="D1984" s="607" t="s">
        <v>715</v>
      </c>
      <c r="E1984" s="40">
        <f t="shared" si="639"/>
        <v>2724</v>
      </c>
      <c r="F1984" s="594">
        <f t="shared" ref="F1984:M1984" si="653">F1985+F1995</f>
        <v>0</v>
      </c>
      <c r="G1984" s="594">
        <f t="shared" si="653"/>
        <v>2000</v>
      </c>
      <c r="H1984" s="594">
        <f t="shared" si="653"/>
        <v>120</v>
      </c>
      <c r="I1984" s="594">
        <f t="shared" si="653"/>
        <v>604</v>
      </c>
      <c r="J1984" s="594">
        <f t="shared" si="653"/>
        <v>0</v>
      </c>
      <c r="K1984" s="594">
        <f t="shared" si="653"/>
        <v>0</v>
      </c>
      <c r="L1984" s="594">
        <f t="shared" si="653"/>
        <v>0</v>
      </c>
      <c r="M1984" s="594">
        <f t="shared" si="653"/>
        <v>0</v>
      </c>
      <c r="N1984" s="23"/>
      <c r="O1984" s="23"/>
    </row>
    <row r="1985" spans="1:15">
      <c r="A1985" s="590"/>
      <c r="B1985" s="626" t="s">
        <v>716</v>
      </c>
      <c r="C1985" s="592"/>
      <c r="D1985" s="593" t="s">
        <v>717</v>
      </c>
      <c r="E1985" s="40">
        <f t="shared" si="639"/>
        <v>2724</v>
      </c>
      <c r="F1985" s="594">
        <f t="shared" ref="F1985:M1985" si="654">F1986+F1991+F1993</f>
        <v>0</v>
      </c>
      <c r="G1985" s="452">
        <f t="shared" si="654"/>
        <v>2000</v>
      </c>
      <c r="H1985" s="452">
        <f t="shared" si="654"/>
        <v>120</v>
      </c>
      <c r="I1985" s="452">
        <f t="shared" si="654"/>
        <v>604</v>
      </c>
      <c r="J1985" s="452">
        <f t="shared" si="654"/>
        <v>0</v>
      </c>
      <c r="K1985" s="452">
        <f t="shared" si="654"/>
        <v>0</v>
      </c>
      <c r="L1985" s="452">
        <f t="shared" si="654"/>
        <v>0</v>
      </c>
      <c r="M1985" s="452">
        <f t="shared" si="654"/>
        <v>0</v>
      </c>
      <c r="N1985" s="23"/>
      <c r="O1985" s="23"/>
    </row>
    <row r="1986" spans="1:15">
      <c r="A1986" s="590"/>
      <c r="B1986" s="591" t="s">
        <v>718</v>
      </c>
      <c r="C1986" s="592"/>
      <c r="D1986" s="593" t="s">
        <v>719</v>
      </c>
      <c r="E1986" s="40">
        <f t="shared" si="639"/>
        <v>2695</v>
      </c>
      <c r="F1986" s="594">
        <f t="shared" ref="F1986:M1986" si="655">F1987+F1988+F1989+F1990</f>
        <v>0</v>
      </c>
      <c r="G1986" s="452">
        <f t="shared" si="655"/>
        <v>1971</v>
      </c>
      <c r="H1986" s="452">
        <f t="shared" si="655"/>
        <v>120</v>
      </c>
      <c r="I1986" s="452">
        <f t="shared" si="655"/>
        <v>604</v>
      </c>
      <c r="J1986" s="452">
        <f t="shared" si="655"/>
        <v>0</v>
      </c>
      <c r="K1986" s="452">
        <f t="shared" si="655"/>
        <v>0</v>
      </c>
      <c r="L1986" s="452">
        <f t="shared" si="655"/>
        <v>0</v>
      </c>
      <c r="M1986" s="452">
        <f t="shared" si="655"/>
        <v>0</v>
      </c>
      <c r="N1986" s="23"/>
      <c r="O1986" s="23"/>
    </row>
    <row r="1987" spans="1:15">
      <c r="A1987" s="590"/>
      <c r="B1987" s="429"/>
      <c r="C1987" s="426" t="s">
        <v>720</v>
      </c>
      <c r="D1987" s="427" t="s">
        <v>721</v>
      </c>
      <c r="E1987" s="40">
        <f t="shared" si="639"/>
        <v>1577</v>
      </c>
      <c r="F1987" s="594"/>
      <c r="G1987" s="452">
        <v>973</v>
      </c>
      <c r="H1987" s="452"/>
      <c r="I1987" s="452">
        <v>604</v>
      </c>
      <c r="J1987" s="597"/>
      <c r="K1987" s="594"/>
      <c r="L1987" s="594"/>
      <c r="M1987" s="597"/>
      <c r="N1987" s="23"/>
      <c r="O1987" s="23"/>
    </row>
    <row r="1988" spans="1:15">
      <c r="A1988" s="590"/>
      <c r="B1988" s="429"/>
      <c r="C1988" s="426" t="s">
        <v>722</v>
      </c>
      <c r="D1988" s="427" t="s">
        <v>723</v>
      </c>
      <c r="E1988" s="40">
        <f t="shared" si="639"/>
        <v>72</v>
      </c>
      <c r="F1988" s="594"/>
      <c r="G1988" s="452">
        <v>72</v>
      </c>
      <c r="H1988" s="452"/>
      <c r="I1988" s="452"/>
      <c r="J1988" s="597"/>
      <c r="K1988" s="594"/>
      <c r="L1988" s="594"/>
      <c r="M1988" s="597"/>
      <c r="N1988" s="23"/>
      <c r="O1988" s="23"/>
    </row>
    <row r="1989" spans="1:15">
      <c r="A1989" s="590"/>
      <c r="B1989" s="429"/>
      <c r="C1989" s="432" t="s">
        <v>724</v>
      </c>
      <c r="D1989" s="427" t="s">
        <v>725</v>
      </c>
      <c r="E1989" s="40">
        <f t="shared" si="639"/>
        <v>4</v>
      </c>
      <c r="F1989" s="594"/>
      <c r="G1989" s="452">
        <v>4</v>
      </c>
      <c r="H1989" s="452">
        <v>0</v>
      </c>
      <c r="I1989" s="452">
        <v>0</v>
      </c>
      <c r="J1989" s="597"/>
      <c r="K1989" s="594"/>
      <c r="L1989" s="594"/>
      <c r="M1989" s="597"/>
      <c r="N1989" s="23"/>
      <c r="O1989" s="23"/>
    </row>
    <row r="1990" spans="1:15">
      <c r="A1990" s="590"/>
      <c r="B1990" s="429"/>
      <c r="C1990" s="432" t="s">
        <v>726</v>
      </c>
      <c r="D1990" s="427" t="s">
        <v>727</v>
      </c>
      <c r="E1990" s="40">
        <f t="shared" si="639"/>
        <v>1042</v>
      </c>
      <c r="F1990" s="594"/>
      <c r="G1990" s="452">
        <f>584+338</f>
        <v>922</v>
      </c>
      <c r="H1990" s="452">
        <v>120</v>
      </c>
      <c r="I1990" s="452"/>
      <c r="J1990" s="597"/>
      <c r="K1990" s="594"/>
      <c r="L1990" s="594"/>
      <c r="M1990" s="597"/>
      <c r="N1990" s="877"/>
      <c r="O1990" s="23"/>
    </row>
    <row r="1991" spans="1:15">
      <c r="A1991" s="590"/>
      <c r="B1991" s="595" t="s">
        <v>728</v>
      </c>
      <c r="C1991" s="630"/>
      <c r="D1991" s="607" t="s">
        <v>729</v>
      </c>
      <c r="E1991" s="40">
        <f t="shared" si="639"/>
        <v>0</v>
      </c>
      <c r="F1991" s="594">
        <f t="shared" ref="F1991:M1991" si="656">F1992</f>
        <v>0</v>
      </c>
      <c r="G1991" s="594">
        <f t="shared" si="656"/>
        <v>0</v>
      </c>
      <c r="H1991" s="594">
        <f t="shared" si="656"/>
        <v>0</v>
      </c>
      <c r="I1991" s="594">
        <f t="shared" si="656"/>
        <v>0</v>
      </c>
      <c r="J1991" s="594">
        <f t="shared" si="656"/>
        <v>0</v>
      </c>
      <c r="K1991" s="594">
        <f t="shared" si="656"/>
        <v>0</v>
      </c>
      <c r="L1991" s="594">
        <f t="shared" si="656"/>
        <v>0</v>
      </c>
      <c r="M1991" s="594">
        <f t="shared" si="656"/>
        <v>0</v>
      </c>
      <c r="N1991" s="23"/>
      <c r="O1991" s="23"/>
    </row>
    <row r="1992" spans="1:15">
      <c r="A1992" s="590"/>
      <c r="B1992" s="429"/>
      <c r="C1992" s="432" t="s">
        <v>730</v>
      </c>
      <c r="D1992" s="427" t="s">
        <v>731</v>
      </c>
      <c r="E1992" s="40">
        <f t="shared" si="639"/>
        <v>0</v>
      </c>
      <c r="F1992" s="594"/>
      <c r="G1992" s="594"/>
      <c r="H1992" s="594"/>
      <c r="I1992" s="594"/>
      <c r="J1992" s="597"/>
      <c r="K1992" s="594"/>
      <c r="L1992" s="594"/>
      <c r="M1992" s="597"/>
      <c r="N1992" s="23"/>
      <c r="O1992" s="23"/>
    </row>
    <row r="1993" spans="1:15">
      <c r="A1993" s="590"/>
      <c r="B1993" s="429" t="s">
        <v>732</v>
      </c>
      <c r="C1993" s="432"/>
      <c r="D1993" s="427" t="s">
        <v>733</v>
      </c>
      <c r="E1993" s="40">
        <f t="shared" si="639"/>
        <v>29</v>
      </c>
      <c r="F1993" s="594"/>
      <c r="G1993" s="452">
        <v>29</v>
      </c>
      <c r="H1993" s="594"/>
      <c r="I1993" s="594"/>
      <c r="J1993" s="597"/>
      <c r="K1993" s="594"/>
      <c r="L1993" s="594">
        <v>0</v>
      </c>
      <c r="M1993" s="597">
        <v>0</v>
      </c>
      <c r="N1993" s="23"/>
      <c r="O1993" s="23"/>
    </row>
    <row r="1994" spans="1:15" ht="0.75" customHeight="1">
      <c r="A1994" s="590"/>
      <c r="B1994" s="595"/>
      <c r="C1994" s="630"/>
      <c r="D1994" s="607"/>
      <c r="E1994" s="40">
        <f t="shared" si="639"/>
        <v>0</v>
      </c>
      <c r="F1994" s="594"/>
      <c r="G1994" s="594"/>
      <c r="H1994" s="594"/>
      <c r="I1994" s="594"/>
      <c r="J1994" s="597"/>
      <c r="K1994" s="594"/>
      <c r="L1994" s="594"/>
      <c r="M1994" s="597"/>
      <c r="N1994" s="23"/>
      <c r="O1994" s="23"/>
    </row>
    <row r="1995" spans="1:15">
      <c r="A1995" s="590"/>
      <c r="B1995" s="620" t="s">
        <v>734</v>
      </c>
      <c r="C1995" s="630"/>
      <c r="D1995" s="607" t="s">
        <v>735</v>
      </c>
      <c r="E1995" s="40">
        <f t="shared" ref="E1995:E2059" si="657">G1995+H1995+I1995+J1995</f>
        <v>0</v>
      </c>
      <c r="F1995" s="594">
        <f t="shared" ref="F1995:M1996" si="658">F1996</f>
        <v>0</v>
      </c>
      <c r="G1995" s="594">
        <f t="shared" si="658"/>
        <v>0</v>
      </c>
      <c r="H1995" s="594">
        <f t="shared" si="658"/>
        <v>0</v>
      </c>
      <c r="I1995" s="594">
        <f t="shared" si="658"/>
        <v>0</v>
      </c>
      <c r="J1995" s="594">
        <f t="shared" si="658"/>
        <v>0</v>
      </c>
      <c r="K1995" s="594">
        <f t="shared" si="658"/>
        <v>0</v>
      </c>
      <c r="L1995" s="594">
        <f t="shared" si="658"/>
        <v>0</v>
      </c>
      <c r="M1995" s="594">
        <f t="shared" si="658"/>
        <v>0</v>
      </c>
      <c r="N1995" s="23"/>
      <c r="O1995" s="23"/>
    </row>
    <row r="1996" spans="1:15">
      <c r="A1996" s="590"/>
      <c r="B1996" s="712" t="s">
        <v>736</v>
      </c>
      <c r="C1996" s="713"/>
      <c r="D1996" s="607" t="s">
        <v>737</v>
      </c>
      <c r="E1996" s="40">
        <f t="shared" si="657"/>
        <v>0</v>
      </c>
      <c r="F1996" s="594">
        <f t="shared" si="658"/>
        <v>0</v>
      </c>
      <c r="G1996" s="594">
        <f t="shared" si="658"/>
        <v>0</v>
      </c>
      <c r="H1996" s="594">
        <f t="shared" si="658"/>
        <v>0</v>
      </c>
      <c r="I1996" s="594">
        <f t="shared" si="658"/>
        <v>0</v>
      </c>
      <c r="J1996" s="594">
        <f t="shared" si="658"/>
        <v>0</v>
      </c>
      <c r="K1996" s="594">
        <f t="shared" si="658"/>
        <v>0</v>
      </c>
      <c r="L1996" s="594">
        <f t="shared" si="658"/>
        <v>0</v>
      </c>
      <c r="M1996" s="594">
        <f t="shared" si="658"/>
        <v>0</v>
      </c>
      <c r="N1996" s="23"/>
      <c r="O1996" s="23"/>
    </row>
    <row r="1997" spans="1:15">
      <c r="A1997" s="590"/>
      <c r="B1997" s="429"/>
      <c r="C1997" s="432" t="s">
        <v>738</v>
      </c>
      <c r="D1997" s="427" t="s">
        <v>739</v>
      </c>
      <c r="E1997" s="94">
        <f t="shared" si="657"/>
        <v>0</v>
      </c>
      <c r="F1997" s="594"/>
      <c r="G1997" s="594"/>
      <c r="H1997" s="594"/>
      <c r="I1997" s="594"/>
      <c r="J1997" s="597"/>
      <c r="K1997" s="594"/>
      <c r="L1997" s="594"/>
      <c r="M1997" s="597"/>
      <c r="N1997" s="23"/>
      <c r="O1997" s="23"/>
    </row>
    <row r="1998" spans="1:15" ht="0.75" customHeight="1">
      <c r="A1998" s="590"/>
      <c r="B1998" s="429"/>
      <c r="C1998" s="432"/>
      <c r="D1998" s="427"/>
      <c r="E1998" s="94">
        <f t="shared" si="657"/>
        <v>0</v>
      </c>
      <c r="F1998" s="594"/>
      <c r="G1998" s="594"/>
      <c r="H1998" s="594"/>
      <c r="I1998" s="594"/>
      <c r="J1998" s="597"/>
      <c r="K1998" s="594"/>
      <c r="L1998" s="594"/>
      <c r="M1998" s="597"/>
      <c r="N1998" s="23"/>
      <c r="O1998" s="23"/>
    </row>
    <row r="1999" spans="1:15">
      <c r="A1999" s="590"/>
      <c r="B1999" s="620" t="s">
        <v>626</v>
      </c>
      <c r="C1999" s="630"/>
      <c r="D1999" s="607" t="s">
        <v>627</v>
      </c>
      <c r="E1999" s="40">
        <f t="shared" si="657"/>
        <v>0</v>
      </c>
      <c r="F1999" s="594">
        <f t="shared" ref="F1999:M1999" si="659">F2000</f>
        <v>0</v>
      </c>
      <c r="G1999" s="594">
        <f t="shared" si="659"/>
        <v>0</v>
      </c>
      <c r="H1999" s="594">
        <f t="shared" si="659"/>
        <v>0</v>
      </c>
      <c r="I1999" s="594">
        <f t="shared" si="659"/>
        <v>0</v>
      </c>
      <c r="J1999" s="594">
        <f t="shared" si="659"/>
        <v>0</v>
      </c>
      <c r="K1999" s="594">
        <f t="shared" si="659"/>
        <v>0</v>
      </c>
      <c r="L1999" s="594">
        <f t="shared" si="659"/>
        <v>0</v>
      </c>
      <c r="M1999" s="594">
        <f t="shared" si="659"/>
        <v>0</v>
      </c>
      <c r="N1999" s="23"/>
      <c r="O1999" s="23"/>
    </row>
    <row r="2000" spans="1:15">
      <c r="A2000" s="590"/>
      <c r="B2000" s="595" t="s">
        <v>628</v>
      </c>
      <c r="C2000" s="630"/>
      <c r="D2000" s="607" t="s">
        <v>629</v>
      </c>
      <c r="E2000" s="40">
        <f t="shared" si="657"/>
        <v>0</v>
      </c>
      <c r="F2000" s="44"/>
      <c r="G2000" s="44"/>
      <c r="H2000" s="44"/>
      <c r="I2000" s="44"/>
      <c r="J2000" s="48"/>
      <c r="K2000" s="44"/>
      <c r="L2000" s="44"/>
      <c r="M2000" s="48"/>
      <c r="N2000" s="23"/>
      <c r="O2000" s="23"/>
    </row>
    <row r="2001" spans="1:15">
      <c r="A2001" s="714" t="s">
        <v>755</v>
      </c>
      <c r="B2001" s="878"/>
      <c r="C2001" s="878"/>
      <c r="D2001" s="85"/>
      <c r="E2001" s="40">
        <f t="shared" si="657"/>
        <v>185728.8</v>
      </c>
      <c r="F2001" s="41"/>
      <c r="G2001" s="60">
        <f t="shared" ref="G2001:M2001" si="660">G2002+G2004+G2005+G2008+G2012</f>
        <v>59818</v>
      </c>
      <c r="H2001" s="60">
        <f t="shared" si="660"/>
        <v>51829.8</v>
      </c>
      <c r="I2001" s="60">
        <f t="shared" si="660"/>
        <v>41759</v>
      </c>
      <c r="J2001" s="60">
        <f t="shared" si="660"/>
        <v>32322</v>
      </c>
      <c r="K2001" s="879">
        <f t="shared" si="660"/>
        <v>191320</v>
      </c>
      <c r="L2001" s="879">
        <f t="shared" si="660"/>
        <v>194345</v>
      </c>
      <c r="M2001" s="879">
        <f t="shared" si="660"/>
        <v>194609</v>
      </c>
      <c r="N2001" s="23"/>
      <c r="O2001" s="23"/>
    </row>
    <row r="2002" spans="1:15">
      <c r="A2002" s="880"/>
      <c r="B2002" s="881" t="s">
        <v>898</v>
      </c>
      <c r="C2002" s="881"/>
      <c r="D2002" s="85" t="s">
        <v>899</v>
      </c>
      <c r="E2002" s="40">
        <f t="shared" si="657"/>
        <v>11832.599999999999</v>
      </c>
      <c r="F2002" s="41"/>
      <c r="G2002" s="41">
        <f>3500+700</f>
        <v>4200</v>
      </c>
      <c r="H2002" s="41">
        <f>3600+800-1500+1052+53.81</f>
        <v>4005.81</v>
      </c>
      <c r="I2002" s="41">
        <f>2400+650-650+26.79</f>
        <v>2426.79</v>
      </c>
      <c r="J2002" s="42">
        <f>1200+650-650</f>
        <v>1200</v>
      </c>
      <c r="K2002" s="41">
        <f>10700+2800-2800</f>
        <v>10700</v>
      </c>
      <c r="L2002" s="41">
        <f>10700+2800-2800</f>
        <v>10700</v>
      </c>
      <c r="M2002" s="41">
        <f>10700+2800-2800</f>
        <v>10700</v>
      </c>
      <c r="N2002" s="23"/>
      <c r="O2002" s="23"/>
    </row>
    <row r="2003" spans="1:15">
      <c r="A2003" s="753"/>
      <c r="B2003" s="108" t="s">
        <v>900</v>
      </c>
      <c r="C2003" s="754"/>
      <c r="D2003" s="110" t="s">
        <v>901</v>
      </c>
      <c r="E2003" s="132">
        <f t="shared" si="657"/>
        <v>44806.34</v>
      </c>
      <c r="F2003" s="60">
        <f t="shared" ref="F2003:M2003" si="661">F2004</f>
        <v>0</v>
      </c>
      <c r="G2003" s="60">
        <f t="shared" si="661"/>
        <v>14947</v>
      </c>
      <c r="H2003" s="60">
        <f t="shared" si="661"/>
        <v>11778.38</v>
      </c>
      <c r="I2003" s="60">
        <f>I2004</f>
        <v>10700.96</v>
      </c>
      <c r="J2003" s="60">
        <f t="shared" si="661"/>
        <v>7380</v>
      </c>
      <c r="K2003" s="60">
        <f t="shared" si="661"/>
        <v>41500</v>
      </c>
      <c r="L2003" s="60">
        <f t="shared" si="661"/>
        <v>42500</v>
      </c>
      <c r="M2003" s="60">
        <f t="shared" si="661"/>
        <v>42500</v>
      </c>
      <c r="N2003" s="23"/>
      <c r="O2003" s="23"/>
    </row>
    <row r="2004" spans="1:15">
      <c r="A2004" s="753"/>
      <c r="B2004" s="108"/>
      <c r="C2004" s="754" t="s">
        <v>902</v>
      </c>
      <c r="D2004" s="118" t="s">
        <v>903</v>
      </c>
      <c r="E2004" s="40">
        <f t="shared" si="657"/>
        <v>44806.34</v>
      </c>
      <c r="F2004" s="716"/>
      <c r="G2004" s="716">
        <f>14038+909</f>
        <v>14947</v>
      </c>
      <c r="H2004" s="716">
        <f>11700+78.38</f>
        <v>11778.38</v>
      </c>
      <c r="I2004" s="716">
        <f>10700+0.96</f>
        <v>10700.96</v>
      </c>
      <c r="J2004" s="717">
        <f>7400-20</f>
        <v>7380</v>
      </c>
      <c r="K2004" s="716">
        <v>41500</v>
      </c>
      <c r="L2004" s="716">
        <v>42500</v>
      </c>
      <c r="M2004" s="716">
        <v>42500</v>
      </c>
      <c r="N2004" s="877"/>
      <c r="O2004" s="23"/>
    </row>
    <row r="2005" spans="1:15">
      <c r="A2005" s="753"/>
      <c r="B2005" s="108" t="s">
        <v>904</v>
      </c>
      <c r="C2005" s="108"/>
      <c r="D2005" s="110" t="s">
        <v>905</v>
      </c>
      <c r="E2005" s="40">
        <f t="shared" si="657"/>
        <v>105665.86</v>
      </c>
      <c r="F2005" s="716"/>
      <c r="G2005" s="716">
        <f>20000+3000+550+6570+668+1662</f>
        <v>32450</v>
      </c>
      <c r="H2005" s="716">
        <f>23550+7580+6.8+120-132.19</f>
        <v>31124.61</v>
      </c>
      <c r="I2005" s="41">
        <f>22550+340-27.75+12+604</f>
        <v>23478.25</v>
      </c>
      <c r="J2005" s="717">
        <f>18570+23+20</f>
        <v>18613</v>
      </c>
      <c r="K2005" s="716">
        <f>88100+30000+400</f>
        <v>118500</v>
      </c>
      <c r="L2005" s="716">
        <f>90125+30000+400</f>
        <v>120525</v>
      </c>
      <c r="M2005" s="717">
        <f>90389+30000+400</f>
        <v>120789</v>
      </c>
      <c r="N2005" s="23"/>
      <c r="O2005" s="23"/>
    </row>
    <row r="2006" spans="1:15">
      <c r="A2006" s="882"/>
      <c r="B2006" s="108" t="s">
        <v>906</v>
      </c>
      <c r="C2006" s="108"/>
      <c r="D2006" s="110" t="s">
        <v>907</v>
      </c>
      <c r="E2006" s="40">
        <f t="shared" si="657"/>
        <v>0</v>
      </c>
      <c r="F2006" s="716"/>
      <c r="G2006" s="716"/>
      <c r="H2006" s="716"/>
      <c r="I2006" s="716"/>
      <c r="J2006" s="717"/>
      <c r="K2006" s="716"/>
      <c r="L2006" s="716"/>
      <c r="M2006" s="717"/>
      <c r="N2006" s="23"/>
      <c r="O2006" s="23"/>
    </row>
    <row r="2007" spans="1:15">
      <c r="A2007" s="882"/>
      <c r="B2007" s="108" t="s">
        <v>908</v>
      </c>
      <c r="C2007" s="108"/>
      <c r="D2007" s="110" t="s">
        <v>909</v>
      </c>
      <c r="E2007" s="40">
        <f t="shared" si="657"/>
        <v>0</v>
      </c>
      <c r="F2007" s="716"/>
      <c r="G2007" s="716"/>
      <c r="H2007" s="716"/>
      <c r="I2007" s="716"/>
      <c r="J2007" s="717"/>
      <c r="K2007" s="716"/>
      <c r="L2007" s="716"/>
      <c r="M2007" s="717"/>
      <c r="N2007" s="23"/>
      <c r="O2007" s="23"/>
    </row>
    <row r="2008" spans="1:15">
      <c r="A2008" s="882"/>
      <c r="B2008" s="108" t="s">
        <v>910</v>
      </c>
      <c r="C2008" s="108"/>
      <c r="D2008" s="110" t="s">
        <v>911</v>
      </c>
      <c r="E2008" s="40">
        <f t="shared" si="657"/>
        <v>23424</v>
      </c>
      <c r="F2008" s="716"/>
      <c r="G2008" s="60">
        <f>G1896+G1947</f>
        <v>8221</v>
      </c>
      <c r="H2008" s="60">
        <f>H1896+H1947</f>
        <v>4921</v>
      </c>
      <c r="I2008" s="60">
        <f>I1896+I1947</f>
        <v>5153</v>
      </c>
      <c r="J2008" s="60">
        <f t="shared" ref="J2008:M2008" si="662">J1896+J1947</f>
        <v>5129</v>
      </c>
      <c r="K2008" s="60">
        <f t="shared" si="662"/>
        <v>20620</v>
      </c>
      <c r="L2008" s="60">
        <f t="shared" si="662"/>
        <v>20620</v>
      </c>
      <c r="M2008" s="60">
        <f t="shared" si="662"/>
        <v>20620</v>
      </c>
      <c r="N2008" s="23"/>
      <c r="O2008" s="23"/>
    </row>
    <row r="2009" spans="1:15">
      <c r="A2009" s="882"/>
      <c r="B2009" s="108" t="s">
        <v>912</v>
      </c>
      <c r="C2009" s="108"/>
      <c r="D2009" s="110" t="s">
        <v>913</v>
      </c>
      <c r="E2009" s="40">
        <f t="shared" si="657"/>
        <v>0</v>
      </c>
      <c r="F2009" s="716">
        <f t="shared" ref="F2009:M2009" si="663">F2010+F2011</f>
        <v>0</v>
      </c>
      <c r="G2009" s="716">
        <f t="shared" si="663"/>
        <v>0</v>
      </c>
      <c r="H2009" s="716">
        <f>0</f>
        <v>0</v>
      </c>
      <c r="I2009" s="716">
        <f t="shared" si="663"/>
        <v>0</v>
      </c>
      <c r="J2009" s="716">
        <f t="shared" si="663"/>
        <v>0</v>
      </c>
      <c r="K2009" s="716">
        <f t="shared" si="663"/>
        <v>0</v>
      </c>
      <c r="L2009" s="716">
        <f t="shared" si="663"/>
        <v>0</v>
      </c>
      <c r="M2009" s="716">
        <f t="shared" si="663"/>
        <v>0</v>
      </c>
      <c r="N2009" s="23"/>
      <c r="O2009" s="23"/>
    </row>
    <row r="2010" spans="1:15">
      <c r="A2010" s="46"/>
      <c r="B2010" s="37"/>
      <c r="C2010" s="881" t="s">
        <v>914</v>
      </c>
      <c r="D2010" s="883" t="s">
        <v>915</v>
      </c>
      <c r="E2010" s="40">
        <f t="shared" si="657"/>
        <v>0</v>
      </c>
      <c r="F2010" s="41"/>
      <c r="G2010" s="41"/>
      <c r="H2010" s="41"/>
      <c r="I2010" s="41"/>
      <c r="J2010" s="42"/>
      <c r="K2010" s="41"/>
      <c r="L2010" s="41"/>
      <c r="M2010" s="42"/>
      <c r="N2010" s="23"/>
      <c r="O2010" s="23"/>
    </row>
    <row r="2011" spans="1:15">
      <c r="A2011" s="46"/>
      <c r="B2011" s="37"/>
      <c r="C2011" s="881" t="s">
        <v>916</v>
      </c>
      <c r="D2011" s="883" t="s">
        <v>917</v>
      </c>
      <c r="E2011" s="40">
        <f t="shared" si="657"/>
        <v>0</v>
      </c>
      <c r="F2011" s="41"/>
      <c r="G2011" s="41"/>
      <c r="H2011" s="41"/>
      <c r="I2011" s="41"/>
      <c r="J2011" s="42"/>
      <c r="K2011" s="41"/>
      <c r="L2011" s="41"/>
      <c r="M2011" s="42"/>
      <c r="N2011" s="23"/>
      <c r="O2011" s="23"/>
    </row>
    <row r="2012" spans="1:15">
      <c r="A2012" s="880"/>
      <c r="B2012" s="881" t="s">
        <v>918</v>
      </c>
      <c r="C2012" s="37"/>
      <c r="D2012" s="85" t="s">
        <v>919</v>
      </c>
      <c r="E2012" s="40">
        <f t="shared" si="657"/>
        <v>0</v>
      </c>
      <c r="F2012" s="41"/>
      <c r="G2012" s="41"/>
      <c r="H2012" s="41"/>
      <c r="I2012" s="41"/>
      <c r="J2012" s="42"/>
      <c r="K2012" s="41"/>
      <c r="L2012" s="41"/>
      <c r="M2012" s="42"/>
      <c r="N2012" s="23"/>
      <c r="O2012" s="23"/>
    </row>
    <row r="2013" spans="1:15" ht="0.75" customHeight="1">
      <c r="A2013" s="853"/>
      <c r="B2013" s="854"/>
      <c r="C2013" s="854"/>
      <c r="D2013" s="85"/>
      <c r="E2013" s="22">
        <f t="shared" si="657"/>
        <v>0</v>
      </c>
      <c r="F2013" s="41"/>
      <c r="G2013" s="41"/>
      <c r="H2013" s="41"/>
      <c r="I2013" s="41"/>
      <c r="J2013" s="42"/>
      <c r="K2013" s="41"/>
      <c r="L2013" s="41"/>
      <c r="M2013" s="42"/>
      <c r="N2013" s="23"/>
      <c r="O2013" s="23"/>
    </row>
    <row r="2014" spans="1:15" ht="18" customHeight="1">
      <c r="A2014" s="1337" t="s">
        <v>920</v>
      </c>
      <c r="B2014" s="1338"/>
      <c r="C2014" s="1338"/>
      <c r="D2014" s="884">
        <v>69.02</v>
      </c>
      <c r="E2014" s="722">
        <f t="shared" si="657"/>
        <v>2418</v>
      </c>
      <c r="F2014" s="885">
        <f t="shared" ref="F2014:M2014" si="664">F2015+F2146</f>
        <v>0</v>
      </c>
      <c r="G2014" s="885">
        <f t="shared" si="664"/>
        <v>1071</v>
      </c>
      <c r="H2014" s="885">
        <f t="shared" si="664"/>
        <v>1179</v>
      </c>
      <c r="I2014" s="885">
        <f t="shared" si="664"/>
        <v>84</v>
      </c>
      <c r="J2014" s="885">
        <f t="shared" si="664"/>
        <v>84</v>
      </c>
      <c r="K2014" s="885">
        <f t="shared" si="664"/>
        <v>336</v>
      </c>
      <c r="L2014" s="885">
        <f t="shared" si="664"/>
        <v>336</v>
      </c>
      <c r="M2014" s="885">
        <f t="shared" si="664"/>
        <v>336</v>
      </c>
      <c r="N2014" s="23"/>
      <c r="O2014" s="23"/>
    </row>
    <row r="2015" spans="1:15">
      <c r="A2015" s="886" t="s">
        <v>921</v>
      </c>
      <c r="B2015" s="887"/>
      <c r="C2015" s="888"/>
      <c r="D2015" s="669" t="s">
        <v>922</v>
      </c>
      <c r="E2015" s="722">
        <f t="shared" si="657"/>
        <v>987</v>
      </c>
      <c r="F2015" s="727">
        <f t="shared" ref="F2015:M2015" si="665">F2136+F2139+F2142+F2143+F2144</f>
        <v>0</v>
      </c>
      <c r="G2015" s="727">
        <f t="shared" si="665"/>
        <v>987</v>
      </c>
      <c r="H2015" s="727">
        <f t="shared" si="665"/>
        <v>0</v>
      </c>
      <c r="I2015" s="727">
        <f t="shared" si="665"/>
        <v>0</v>
      </c>
      <c r="J2015" s="727">
        <f t="shared" si="665"/>
        <v>0</v>
      </c>
      <c r="K2015" s="727">
        <f t="shared" si="665"/>
        <v>0</v>
      </c>
      <c r="L2015" s="727">
        <f t="shared" si="665"/>
        <v>0</v>
      </c>
      <c r="M2015" s="727">
        <f t="shared" si="665"/>
        <v>0</v>
      </c>
      <c r="N2015" s="23"/>
      <c r="O2015" s="23"/>
    </row>
    <row r="2016" spans="1:15">
      <c r="A2016" s="1288" t="s">
        <v>505</v>
      </c>
      <c r="B2016" s="1393"/>
      <c r="C2016" s="1394"/>
      <c r="D2016" s="855"/>
      <c r="E2016" s="722">
        <f t="shared" si="657"/>
        <v>987</v>
      </c>
      <c r="F2016" s="730"/>
      <c r="G2016" s="730">
        <f>G2018+G2078</f>
        <v>987</v>
      </c>
      <c r="H2016" s="730">
        <f t="shared" ref="H2016:M2016" si="666">H2018+H2078</f>
        <v>0</v>
      </c>
      <c r="I2016" s="730">
        <f t="shared" si="666"/>
        <v>0</v>
      </c>
      <c r="J2016" s="730">
        <f t="shared" si="666"/>
        <v>0</v>
      </c>
      <c r="K2016" s="730">
        <f t="shared" si="666"/>
        <v>0</v>
      </c>
      <c r="L2016" s="730">
        <f t="shared" si="666"/>
        <v>0</v>
      </c>
      <c r="M2016" s="730">
        <f t="shared" si="666"/>
        <v>0</v>
      </c>
      <c r="N2016" s="23"/>
      <c r="O2016" s="23"/>
    </row>
    <row r="2017" spans="1:15">
      <c r="A2017" s="886"/>
      <c r="B2017" s="418" t="s">
        <v>506</v>
      </c>
      <c r="C2017" s="889"/>
      <c r="D2017" s="855"/>
      <c r="E2017" s="722">
        <f t="shared" si="657"/>
        <v>487</v>
      </c>
      <c r="F2017" s="727"/>
      <c r="G2017" s="727">
        <f t="shared" ref="G2017:M2017" si="667">G2019+G2079</f>
        <v>487</v>
      </c>
      <c r="H2017" s="727">
        <f t="shared" si="667"/>
        <v>0</v>
      </c>
      <c r="I2017" s="727">
        <f t="shared" si="667"/>
        <v>0</v>
      </c>
      <c r="J2017" s="727">
        <f t="shared" si="667"/>
        <v>0</v>
      </c>
      <c r="K2017" s="727">
        <f t="shared" si="667"/>
        <v>0</v>
      </c>
      <c r="L2017" s="727">
        <f t="shared" si="667"/>
        <v>0</v>
      </c>
      <c r="M2017" s="727">
        <f t="shared" si="667"/>
        <v>0</v>
      </c>
      <c r="N2017" s="23"/>
      <c r="O2017" s="23"/>
    </row>
    <row r="2018" spans="1:15">
      <c r="A2018" s="671"/>
      <c r="B2018" s="672" t="s">
        <v>507</v>
      </c>
      <c r="C2018" s="890"/>
      <c r="D2018" s="674"/>
      <c r="E2018" s="22">
        <f t="shared" si="657"/>
        <v>0</v>
      </c>
      <c r="F2018" s="675">
        <f t="shared" ref="F2018:M2018" si="668">F2019</f>
        <v>0</v>
      </c>
      <c r="G2018" s="675">
        <f t="shared" si="668"/>
        <v>0</v>
      </c>
      <c r="H2018" s="675">
        <f t="shared" si="668"/>
        <v>0</v>
      </c>
      <c r="I2018" s="675">
        <f t="shared" si="668"/>
        <v>0</v>
      </c>
      <c r="J2018" s="675">
        <f>J2019+J2076</f>
        <v>0</v>
      </c>
      <c r="K2018" s="675">
        <f t="shared" si="668"/>
        <v>0</v>
      </c>
      <c r="L2018" s="675">
        <f t="shared" si="668"/>
        <v>0</v>
      </c>
      <c r="M2018" s="675">
        <f t="shared" si="668"/>
        <v>0</v>
      </c>
      <c r="N2018" s="23"/>
      <c r="O2018" s="23"/>
    </row>
    <row r="2019" spans="1:15">
      <c r="A2019" s="581"/>
      <c r="B2019" s="583" t="s">
        <v>508</v>
      </c>
      <c r="C2019" s="735"/>
      <c r="D2019" s="736" t="s">
        <v>509</v>
      </c>
      <c r="E2019" s="22">
        <f t="shared" si="657"/>
        <v>0</v>
      </c>
      <c r="F2019" s="284">
        <f t="shared" ref="F2019:M2019" si="669">F2020+F2021+F2022+F2027+F2031+F2033+F2045+F2051+F2058</f>
        <v>0</v>
      </c>
      <c r="G2019" s="284">
        <f t="shared" si="669"/>
        <v>0</v>
      </c>
      <c r="H2019" s="284">
        <f t="shared" si="669"/>
        <v>0</v>
      </c>
      <c r="I2019" s="284">
        <f t="shared" si="669"/>
        <v>0</v>
      </c>
      <c r="J2019" s="284">
        <f t="shared" si="669"/>
        <v>0</v>
      </c>
      <c r="K2019" s="284">
        <f t="shared" si="669"/>
        <v>0</v>
      </c>
      <c r="L2019" s="284">
        <f t="shared" si="669"/>
        <v>0</v>
      </c>
      <c r="M2019" s="284">
        <f t="shared" si="669"/>
        <v>0</v>
      </c>
      <c r="N2019" s="23"/>
      <c r="O2019" s="23"/>
    </row>
    <row r="2020" spans="1:15">
      <c r="A2020" s="582"/>
      <c r="B2020" s="583"/>
      <c r="C2020" s="584" t="s">
        <v>510</v>
      </c>
      <c r="D2020" s="585" t="s">
        <v>511</v>
      </c>
      <c r="E2020" s="40">
        <f t="shared" si="657"/>
        <v>0</v>
      </c>
      <c r="F2020" s="44"/>
      <c r="G2020" s="63"/>
      <c r="H2020" s="63"/>
      <c r="I2020" s="63"/>
      <c r="J2020" s="158"/>
      <c r="K2020" s="63"/>
      <c r="L2020" s="63"/>
      <c r="M2020" s="48"/>
      <c r="N2020" s="23"/>
      <c r="O2020" s="23"/>
    </row>
    <row r="2021" spans="1:15">
      <c r="A2021" s="582"/>
      <c r="B2021" s="586"/>
      <c r="C2021" s="587" t="s">
        <v>512</v>
      </c>
      <c r="D2021" s="588" t="s">
        <v>513</v>
      </c>
      <c r="E2021" s="40">
        <f t="shared" si="657"/>
        <v>0</v>
      </c>
      <c r="F2021" s="44"/>
      <c r="G2021" s="63"/>
      <c r="H2021" s="63"/>
      <c r="I2021" s="63"/>
      <c r="J2021" s="158"/>
      <c r="K2021" s="63"/>
      <c r="L2021" s="63"/>
      <c r="M2021" s="589"/>
      <c r="N2021" s="23"/>
      <c r="O2021" s="23"/>
    </row>
    <row r="2022" spans="1:15" ht="10.5" customHeight="1">
      <c r="A2022" s="590"/>
      <c r="B2022" s="591" t="s">
        <v>514</v>
      </c>
      <c r="C2022" s="592"/>
      <c r="D2022" s="593" t="s">
        <v>515</v>
      </c>
      <c r="E2022" s="40">
        <f t="shared" si="657"/>
        <v>0</v>
      </c>
      <c r="F2022" s="594">
        <f t="shared" ref="F2022:M2022" si="670">F2023+F2024+F2025</f>
        <v>0</v>
      </c>
      <c r="G2022" s="452">
        <f t="shared" si="670"/>
        <v>0</v>
      </c>
      <c r="H2022" s="452">
        <f t="shared" si="670"/>
        <v>0</v>
      </c>
      <c r="I2022" s="452">
        <f t="shared" si="670"/>
        <v>0</v>
      </c>
      <c r="J2022" s="452">
        <f t="shared" si="670"/>
        <v>0</v>
      </c>
      <c r="K2022" s="594">
        <f t="shared" si="670"/>
        <v>0</v>
      </c>
      <c r="L2022" s="594">
        <f t="shared" si="670"/>
        <v>0</v>
      </c>
      <c r="M2022" s="594">
        <f t="shared" si="670"/>
        <v>0</v>
      </c>
      <c r="N2022" s="23"/>
      <c r="O2022" s="23"/>
    </row>
    <row r="2023" spans="1:15" hidden="1">
      <c r="A2023" s="590"/>
      <c r="B2023" s="595" t="s">
        <v>516</v>
      </c>
      <c r="C2023" s="592"/>
      <c r="D2023" s="593" t="s">
        <v>517</v>
      </c>
      <c r="E2023" s="40">
        <f t="shared" si="657"/>
        <v>0</v>
      </c>
      <c r="F2023" s="594"/>
      <c r="G2023" s="452"/>
      <c r="H2023" s="452"/>
      <c r="I2023" s="452"/>
      <c r="J2023" s="430"/>
      <c r="K2023" s="594"/>
      <c r="L2023" s="594"/>
      <c r="M2023" s="597"/>
      <c r="N2023" s="23"/>
      <c r="O2023" s="23"/>
    </row>
    <row r="2024" spans="1:15" hidden="1">
      <c r="A2024" s="590"/>
      <c r="B2024" s="631" t="s">
        <v>518</v>
      </c>
      <c r="C2024" s="630"/>
      <c r="D2024" s="607" t="s">
        <v>129</v>
      </c>
      <c r="E2024" s="40">
        <f t="shared" si="657"/>
        <v>0</v>
      </c>
      <c r="F2024" s="594"/>
      <c r="G2024" s="452"/>
      <c r="H2024" s="452"/>
      <c r="I2024" s="452"/>
      <c r="J2024" s="430"/>
      <c r="K2024" s="594"/>
      <c r="L2024" s="594"/>
      <c r="M2024" s="597"/>
      <c r="N2024" s="23"/>
      <c r="O2024" s="23"/>
    </row>
    <row r="2025" spans="1:15" hidden="1">
      <c r="A2025" s="590"/>
      <c r="B2025" s="595" t="s">
        <v>519</v>
      </c>
      <c r="C2025" s="596"/>
      <c r="D2025" s="593" t="s">
        <v>520</v>
      </c>
      <c r="E2025" s="40">
        <f t="shared" si="657"/>
        <v>0</v>
      </c>
      <c r="F2025" s="594"/>
      <c r="G2025" s="452"/>
      <c r="H2025" s="452"/>
      <c r="I2025" s="452"/>
      <c r="J2025" s="430"/>
      <c r="K2025" s="594"/>
      <c r="L2025" s="594"/>
      <c r="M2025" s="597"/>
      <c r="N2025" s="23"/>
      <c r="O2025" s="23"/>
    </row>
    <row r="2026" spans="1:15" hidden="1">
      <c r="A2026" s="590"/>
      <c r="B2026" s="595"/>
      <c r="C2026" s="596"/>
      <c r="D2026" s="593"/>
      <c r="E2026" s="40">
        <f t="shared" si="657"/>
        <v>0</v>
      </c>
      <c r="F2026" s="594"/>
      <c r="G2026" s="452"/>
      <c r="H2026" s="452"/>
      <c r="I2026" s="452"/>
      <c r="J2026" s="430"/>
      <c r="K2026" s="594"/>
      <c r="L2026" s="594"/>
      <c r="M2026" s="597"/>
      <c r="N2026" s="23"/>
      <c r="O2026" s="23"/>
    </row>
    <row r="2027" spans="1:15" ht="12" customHeight="1">
      <c r="A2027" s="590"/>
      <c r="B2027" s="595" t="s">
        <v>521</v>
      </c>
      <c r="C2027" s="596"/>
      <c r="D2027" s="593" t="s">
        <v>522</v>
      </c>
      <c r="E2027" s="40">
        <f t="shared" si="657"/>
        <v>0</v>
      </c>
      <c r="F2027" s="594">
        <f t="shared" ref="F2027:M2027" si="671">F2028+F2029+F2030</f>
        <v>0</v>
      </c>
      <c r="G2027" s="452">
        <f t="shared" si="671"/>
        <v>0</v>
      </c>
      <c r="H2027" s="452">
        <f t="shared" si="671"/>
        <v>0</v>
      </c>
      <c r="I2027" s="452">
        <f t="shared" si="671"/>
        <v>0</v>
      </c>
      <c r="J2027" s="452">
        <f t="shared" si="671"/>
        <v>0</v>
      </c>
      <c r="K2027" s="594">
        <f t="shared" si="671"/>
        <v>0</v>
      </c>
      <c r="L2027" s="594">
        <f t="shared" si="671"/>
        <v>0</v>
      </c>
      <c r="M2027" s="594">
        <f t="shared" si="671"/>
        <v>0</v>
      </c>
      <c r="N2027" s="23"/>
      <c r="O2027" s="23"/>
    </row>
    <row r="2028" spans="1:15" hidden="1">
      <c r="A2028" s="590"/>
      <c r="B2028" s="595"/>
      <c r="C2028" s="596" t="s">
        <v>523</v>
      </c>
      <c r="D2028" s="593" t="s">
        <v>524</v>
      </c>
      <c r="E2028" s="40">
        <f t="shared" si="657"/>
        <v>0</v>
      </c>
      <c r="F2028" s="594"/>
      <c r="G2028" s="452"/>
      <c r="H2028" s="452"/>
      <c r="I2028" s="452"/>
      <c r="J2028" s="430"/>
      <c r="K2028" s="594"/>
      <c r="L2028" s="594"/>
      <c r="M2028" s="597"/>
      <c r="N2028" s="23"/>
      <c r="O2028" s="23"/>
    </row>
    <row r="2029" spans="1:15" hidden="1">
      <c r="A2029" s="590"/>
      <c r="B2029" s="595"/>
      <c r="C2029" s="598" t="s">
        <v>525</v>
      </c>
      <c r="D2029" s="599" t="s">
        <v>526</v>
      </c>
      <c r="E2029" s="40">
        <f t="shared" si="657"/>
        <v>0</v>
      </c>
      <c r="F2029" s="594"/>
      <c r="G2029" s="452"/>
      <c r="H2029" s="452"/>
      <c r="I2029" s="452"/>
      <c r="J2029" s="430"/>
      <c r="K2029" s="594"/>
      <c r="L2029" s="594"/>
      <c r="M2029" s="597"/>
      <c r="N2029" s="23"/>
      <c r="O2029" s="23"/>
    </row>
    <row r="2030" spans="1:15" hidden="1">
      <c r="A2030" s="590"/>
      <c r="B2030" s="600"/>
      <c r="C2030" s="592" t="s">
        <v>527</v>
      </c>
      <c r="D2030" s="601" t="s">
        <v>528</v>
      </c>
      <c r="E2030" s="40">
        <f t="shared" si="657"/>
        <v>0</v>
      </c>
      <c r="F2030" s="594"/>
      <c r="G2030" s="452"/>
      <c r="H2030" s="452"/>
      <c r="I2030" s="452"/>
      <c r="J2030" s="430"/>
      <c r="K2030" s="594"/>
      <c r="L2030" s="594"/>
      <c r="M2030" s="597"/>
      <c r="N2030" s="23"/>
      <c r="O2030" s="23"/>
    </row>
    <row r="2031" spans="1:15" hidden="1">
      <c r="A2031" s="590"/>
      <c r="B2031" s="602" t="s">
        <v>529</v>
      </c>
      <c r="C2031" s="603"/>
      <c r="D2031" s="604" t="s">
        <v>530</v>
      </c>
      <c r="E2031" s="40">
        <f t="shared" si="657"/>
        <v>0</v>
      </c>
      <c r="F2031" s="594">
        <f t="shared" ref="F2031:M2031" si="672">F2032</f>
        <v>0</v>
      </c>
      <c r="G2031" s="452">
        <f t="shared" si="672"/>
        <v>0</v>
      </c>
      <c r="H2031" s="452">
        <f t="shared" si="672"/>
        <v>0</v>
      </c>
      <c r="I2031" s="452">
        <f t="shared" si="672"/>
        <v>0</v>
      </c>
      <c r="J2031" s="452">
        <f t="shared" si="672"/>
        <v>0</v>
      </c>
      <c r="K2031" s="594">
        <f t="shared" si="672"/>
        <v>0</v>
      </c>
      <c r="L2031" s="594">
        <f t="shared" si="672"/>
        <v>0</v>
      </c>
      <c r="M2031" s="594">
        <f t="shared" si="672"/>
        <v>0</v>
      </c>
      <c r="N2031" s="23"/>
      <c r="O2031" s="23"/>
    </row>
    <row r="2032" spans="1:15" hidden="1">
      <c r="A2032" s="590"/>
      <c r="B2032" s="605" t="s">
        <v>531</v>
      </c>
      <c r="C2032" s="606"/>
      <c r="D2032" s="604" t="s">
        <v>532</v>
      </c>
      <c r="E2032" s="40">
        <f t="shared" si="657"/>
        <v>0</v>
      </c>
      <c r="F2032" s="594"/>
      <c r="G2032" s="452"/>
      <c r="H2032" s="452"/>
      <c r="I2032" s="452"/>
      <c r="J2032" s="430"/>
      <c r="K2032" s="594"/>
      <c r="L2032" s="594"/>
      <c r="M2032" s="597"/>
      <c r="N2032" s="23"/>
      <c r="O2032" s="23"/>
    </row>
    <row r="2033" spans="1:15" ht="21">
      <c r="A2033" s="590"/>
      <c r="B2033" s="605"/>
      <c r="C2033" s="596" t="s">
        <v>533</v>
      </c>
      <c r="D2033" s="604" t="s">
        <v>534</v>
      </c>
      <c r="E2033" s="40">
        <f t="shared" si="657"/>
        <v>0</v>
      </c>
      <c r="F2033" s="594">
        <f t="shared" ref="F2033:M2033" si="673">F2034</f>
        <v>0</v>
      </c>
      <c r="G2033" s="452">
        <f t="shared" si="673"/>
        <v>0</v>
      </c>
      <c r="H2033" s="452">
        <f t="shared" si="673"/>
        <v>0</v>
      </c>
      <c r="I2033" s="452">
        <f t="shared" si="673"/>
        <v>0</v>
      </c>
      <c r="J2033" s="452">
        <f t="shared" si="673"/>
        <v>0</v>
      </c>
      <c r="K2033" s="594">
        <f t="shared" si="673"/>
        <v>0</v>
      </c>
      <c r="L2033" s="594">
        <f t="shared" si="673"/>
        <v>0</v>
      </c>
      <c r="M2033" s="594">
        <f t="shared" si="673"/>
        <v>0</v>
      </c>
      <c r="N2033" s="23"/>
      <c r="O2033" s="23"/>
    </row>
    <row r="2034" spans="1:15">
      <c r="A2034" s="590"/>
      <c r="B2034" s="1316" t="s">
        <v>535</v>
      </c>
      <c r="C2034" s="1317"/>
      <c r="D2034" s="607" t="s">
        <v>536</v>
      </c>
      <c r="E2034" s="40">
        <f t="shared" si="657"/>
        <v>0</v>
      </c>
      <c r="F2034" s="452">
        <f t="shared" ref="F2034:M2034" si="674">F2035+F2036+F2037+F2038+F2039+F2040+F2041+F2042+F2043+F2044</f>
        <v>0</v>
      </c>
      <c r="G2034" s="452">
        <f t="shared" si="674"/>
        <v>0</v>
      </c>
      <c r="H2034" s="452">
        <f t="shared" si="674"/>
        <v>0</v>
      </c>
      <c r="I2034" s="452">
        <f t="shared" si="674"/>
        <v>0</v>
      </c>
      <c r="J2034" s="452">
        <f t="shared" si="674"/>
        <v>0</v>
      </c>
      <c r="K2034" s="452">
        <f t="shared" si="674"/>
        <v>0</v>
      </c>
      <c r="L2034" s="452">
        <f t="shared" si="674"/>
        <v>0</v>
      </c>
      <c r="M2034" s="452">
        <f t="shared" si="674"/>
        <v>0</v>
      </c>
      <c r="N2034" s="23"/>
      <c r="O2034" s="23"/>
    </row>
    <row r="2035" spans="1:15" hidden="1">
      <c r="A2035" s="590"/>
      <c r="B2035" s="608"/>
      <c r="C2035" s="609" t="s">
        <v>537</v>
      </c>
      <c r="D2035" s="610" t="s">
        <v>538</v>
      </c>
      <c r="E2035" s="40">
        <f t="shared" si="657"/>
        <v>0</v>
      </c>
      <c r="F2035" s="452"/>
      <c r="G2035" s="452"/>
      <c r="H2035" s="452"/>
      <c r="I2035" s="452"/>
      <c r="J2035" s="430"/>
      <c r="K2035" s="452"/>
      <c r="L2035" s="452"/>
      <c r="M2035" s="430"/>
      <c r="N2035" s="23"/>
      <c r="O2035" s="23"/>
    </row>
    <row r="2036" spans="1:15" hidden="1">
      <c r="A2036" s="590"/>
      <c r="B2036" s="611"/>
      <c r="C2036" s="612" t="s">
        <v>539</v>
      </c>
      <c r="D2036" s="601" t="s">
        <v>540</v>
      </c>
      <c r="E2036" s="40">
        <f t="shared" si="657"/>
        <v>0</v>
      </c>
      <c r="F2036" s="452"/>
      <c r="G2036" s="452"/>
      <c r="H2036" s="452"/>
      <c r="I2036" s="452"/>
      <c r="J2036" s="430"/>
      <c r="K2036" s="452"/>
      <c r="L2036" s="452"/>
      <c r="M2036" s="430"/>
      <c r="N2036" s="23"/>
      <c r="O2036" s="23"/>
    </row>
    <row r="2037" spans="1:15" hidden="1">
      <c r="A2037" s="590"/>
      <c r="B2037" s="613"/>
      <c r="C2037" s="614" t="s">
        <v>541</v>
      </c>
      <c r="D2037" s="607" t="s">
        <v>542</v>
      </c>
      <c r="E2037" s="40">
        <f t="shared" si="657"/>
        <v>0</v>
      </c>
      <c r="F2037" s="452"/>
      <c r="G2037" s="452"/>
      <c r="H2037" s="452"/>
      <c r="I2037" s="452"/>
      <c r="J2037" s="430"/>
      <c r="K2037" s="452"/>
      <c r="L2037" s="452"/>
      <c r="M2037" s="430"/>
      <c r="N2037" s="23"/>
      <c r="O2037" s="23"/>
    </row>
    <row r="2038" spans="1:15" hidden="1">
      <c r="A2038" s="590"/>
      <c r="B2038" s="595"/>
      <c r="C2038" s="592" t="s">
        <v>543</v>
      </c>
      <c r="D2038" s="593" t="s">
        <v>544</v>
      </c>
      <c r="E2038" s="40">
        <f t="shared" si="657"/>
        <v>0</v>
      </c>
      <c r="F2038" s="452"/>
      <c r="G2038" s="452"/>
      <c r="H2038" s="452"/>
      <c r="I2038" s="452"/>
      <c r="J2038" s="430"/>
      <c r="K2038" s="452"/>
      <c r="L2038" s="452"/>
      <c r="M2038" s="430"/>
      <c r="N2038" s="23"/>
      <c r="O2038" s="23"/>
    </row>
    <row r="2039" spans="1:15" hidden="1">
      <c r="A2039" s="590"/>
      <c r="B2039" s="595"/>
      <c r="C2039" s="598" t="s">
        <v>545</v>
      </c>
      <c r="D2039" s="593" t="s">
        <v>546</v>
      </c>
      <c r="E2039" s="40">
        <f t="shared" si="657"/>
        <v>0</v>
      </c>
      <c r="F2039" s="452"/>
      <c r="G2039" s="452"/>
      <c r="H2039" s="452"/>
      <c r="I2039" s="452"/>
      <c r="J2039" s="430"/>
      <c r="K2039" s="452"/>
      <c r="L2039" s="452"/>
      <c r="M2039" s="430"/>
      <c r="N2039" s="23"/>
      <c r="O2039" s="23"/>
    </row>
    <row r="2040" spans="1:15" ht="21" hidden="1">
      <c r="A2040" s="590"/>
      <c r="B2040" s="595"/>
      <c r="C2040" s="596" t="s">
        <v>547</v>
      </c>
      <c r="D2040" s="593" t="s">
        <v>548</v>
      </c>
      <c r="E2040" s="40">
        <f t="shared" si="657"/>
        <v>0</v>
      </c>
      <c r="F2040" s="452"/>
      <c r="G2040" s="452"/>
      <c r="H2040" s="452"/>
      <c r="I2040" s="452"/>
      <c r="J2040" s="430"/>
      <c r="K2040" s="452"/>
      <c r="L2040" s="452"/>
      <c r="M2040" s="430"/>
      <c r="N2040" s="23"/>
      <c r="O2040" s="23"/>
    </row>
    <row r="2041" spans="1:15" ht="21" hidden="1">
      <c r="A2041" s="590"/>
      <c r="B2041" s="595"/>
      <c r="C2041" s="596" t="s">
        <v>549</v>
      </c>
      <c r="D2041" s="593" t="s">
        <v>550</v>
      </c>
      <c r="E2041" s="40">
        <f t="shared" si="657"/>
        <v>0</v>
      </c>
      <c r="F2041" s="452"/>
      <c r="G2041" s="452"/>
      <c r="H2041" s="452"/>
      <c r="I2041" s="452"/>
      <c r="J2041" s="430"/>
      <c r="K2041" s="452"/>
      <c r="L2041" s="452"/>
      <c r="M2041" s="430"/>
      <c r="N2041" s="23"/>
      <c r="O2041" s="23"/>
    </row>
    <row r="2042" spans="1:15" ht="21" hidden="1">
      <c r="A2042" s="590"/>
      <c r="B2042" s="615"/>
      <c r="C2042" s="596" t="s">
        <v>551</v>
      </c>
      <c r="D2042" s="593" t="s">
        <v>552</v>
      </c>
      <c r="E2042" s="40">
        <f t="shared" si="657"/>
        <v>0</v>
      </c>
      <c r="F2042" s="452"/>
      <c r="G2042" s="452"/>
      <c r="H2042" s="452"/>
      <c r="I2042" s="452"/>
      <c r="J2042" s="430"/>
      <c r="K2042" s="452"/>
      <c r="L2042" s="452"/>
      <c r="M2042" s="430"/>
      <c r="N2042" s="23"/>
      <c r="O2042" s="23"/>
    </row>
    <row r="2043" spans="1:15" ht="21" hidden="1">
      <c r="A2043" s="590"/>
      <c r="B2043" s="615"/>
      <c r="C2043" s="596" t="s">
        <v>553</v>
      </c>
      <c r="D2043" s="593" t="s">
        <v>554</v>
      </c>
      <c r="E2043" s="40">
        <f t="shared" si="657"/>
        <v>0</v>
      </c>
      <c r="F2043" s="452"/>
      <c r="G2043" s="452"/>
      <c r="H2043" s="452"/>
      <c r="I2043" s="452"/>
      <c r="J2043" s="430"/>
      <c r="K2043" s="452"/>
      <c r="L2043" s="452"/>
      <c r="M2043" s="430"/>
      <c r="N2043" s="23"/>
      <c r="O2043" s="23"/>
    </row>
    <row r="2044" spans="1:15" hidden="1">
      <c r="A2044" s="590"/>
      <c r="B2044" s="615"/>
      <c r="C2044" s="596" t="s">
        <v>555</v>
      </c>
      <c r="D2044" s="593" t="s">
        <v>556</v>
      </c>
      <c r="E2044" s="40">
        <f t="shared" si="657"/>
        <v>0</v>
      </c>
      <c r="F2044" s="452"/>
      <c r="G2044" s="452"/>
      <c r="H2044" s="452"/>
      <c r="I2044" s="452"/>
      <c r="J2044" s="430"/>
      <c r="K2044" s="452"/>
      <c r="L2044" s="452"/>
      <c r="M2044" s="430"/>
      <c r="N2044" s="23"/>
      <c r="O2044" s="23"/>
    </row>
    <row r="2045" spans="1:15">
      <c r="A2045" s="590"/>
      <c r="B2045" s="615"/>
      <c r="C2045" s="598" t="s">
        <v>561</v>
      </c>
      <c r="D2045" s="593" t="s">
        <v>562</v>
      </c>
      <c r="E2045" s="40">
        <f t="shared" si="657"/>
        <v>0</v>
      </c>
      <c r="F2045" s="452">
        <f t="shared" ref="F2045:M2045" si="675">F2046+F2048</f>
        <v>0</v>
      </c>
      <c r="G2045" s="452">
        <f t="shared" si="675"/>
        <v>0</v>
      </c>
      <c r="H2045" s="452">
        <f t="shared" si="675"/>
        <v>0</v>
      </c>
      <c r="I2045" s="452">
        <f t="shared" si="675"/>
        <v>0</v>
      </c>
      <c r="J2045" s="452">
        <f t="shared" si="675"/>
        <v>0</v>
      </c>
      <c r="K2045" s="452">
        <f t="shared" si="675"/>
        <v>0</v>
      </c>
      <c r="L2045" s="452">
        <f t="shared" si="675"/>
        <v>0</v>
      </c>
      <c r="M2045" s="452">
        <f t="shared" si="675"/>
        <v>0</v>
      </c>
      <c r="N2045" s="23"/>
      <c r="O2045" s="23"/>
    </row>
    <row r="2046" spans="1:15">
      <c r="A2046" s="590"/>
      <c r="B2046" s="615" t="s">
        <v>563</v>
      </c>
      <c r="C2046" s="596" t="s">
        <v>564</v>
      </c>
      <c r="D2046" s="593" t="s">
        <v>565</v>
      </c>
      <c r="E2046" s="40">
        <f t="shared" si="657"/>
        <v>0</v>
      </c>
      <c r="F2046" s="452">
        <f t="shared" ref="F2046:M2046" si="676">F2047</f>
        <v>0</v>
      </c>
      <c r="G2046" s="452">
        <f t="shared" si="676"/>
        <v>0</v>
      </c>
      <c r="H2046" s="452">
        <f t="shared" si="676"/>
        <v>0</v>
      </c>
      <c r="I2046" s="452">
        <f t="shared" si="676"/>
        <v>0</v>
      </c>
      <c r="J2046" s="452">
        <f t="shared" si="676"/>
        <v>0</v>
      </c>
      <c r="K2046" s="452">
        <f t="shared" si="676"/>
        <v>0</v>
      </c>
      <c r="L2046" s="452">
        <f t="shared" si="676"/>
        <v>0</v>
      </c>
      <c r="M2046" s="452">
        <f t="shared" si="676"/>
        <v>0</v>
      </c>
      <c r="N2046" s="23"/>
      <c r="O2046" s="23"/>
    </row>
    <row r="2047" spans="1:15">
      <c r="A2047" s="590"/>
      <c r="B2047" s="615"/>
      <c r="C2047" s="598" t="s">
        <v>762</v>
      </c>
      <c r="D2047" s="593" t="s">
        <v>763</v>
      </c>
      <c r="E2047" s="40">
        <f t="shared" si="657"/>
        <v>0</v>
      </c>
      <c r="F2047" s="452"/>
      <c r="G2047" s="452"/>
      <c r="H2047" s="452"/>
      <c r="I2047" s="452"/>
      <c r="J2047" s="430"/>
      <c r="K2047" s="452"/>
      <c r="L2047" s="452"/>
      <c r="M2047" s="430"/>
      <c r="N2047" s="23"/>
      <c r="O2047" s="23"/>
    </row>
    <row r="2048" spans="1:15">
      <c r="A2048" s="590"/>
      <c r="B2048" s="616" t="s">
        <v>570</v>
      </c>
      <c r="C2048" s="617"/>
      <c r="D2048" s="618" t="s">
        <v>571</v>
      </c>
      <c r="E2048" s="40">
        <f t="shared" si="657"/>
        <v>0</v>
      </c>
      <c r="F2048" s="452">
        <f t="shared" ref="F2048:M2048" si="677">F2049+F2050</f>
        <v>0</v>
      </c>
      <c r="G2048" s="452">
        <f t="shared" si="677"/>
        <v>0</v>
      </c>
      <c r="H2048" s="452">
        <f t="shared" si="677"/>
        <v>0</v>
      </c>
      <c r="I2048" s="452">
        <f t="shared" si="677"/>
        <v>0</v>
      </c>
      <c r="J2048" s="452">
        <f t="shared" si="677"/>
        <v>0</v>
      </c>
      <c r="K2048" s="452">
        <f t="shared" si="677"/>
        <v>0</v>
      </c>
      <c r="L2048" s="452">
        <f t="shared" si="677"/>
        <v>0</v>
      </c>
      <c r="M2048" s="452">
        <f t="shared" si="677"/>
        <v>0</v>
      </c>
      <c r="N2048" s="23"/>
      <c r="O2048" s="23"/>
    </row>
    <row r="2049" spans="1:15" hidden="1">
      <c r="A2049" s="590"/>
      <c r="B2049" s="616"/>
      <c r="C2049" s="617" t="s">
        <v>572</v>
      </c>
      <c r="D2049" s="618" t="s">
        <v>573</v>
      </c>
      <c r="E2049" s="40">
        <f t="shared" si="657"/>
        <v>0</v>
      </c>
      <c r="F2049" s="594"/>
      <c r="G2049" s="594"/>
      <c r="H2049" s="594"/>
      <c r="I2049" s="594"/>
      <c r="J2049" s="597"/>
      <c r="K2049" s="594"/>
      <c r="L2049" s="594"/>
      <c r="M2049" s="597"/>
      <c r="N2049" s="23"/>
      <c r="O2049" s="23"/>
    </row>
    <row r="2050" spans="1:15" hidden="1">
      <c r="A2050" s="590"/>
      <c r="B2050" s="600"/>
      <c r="C2050" s="619" t="s">
        <v>574</v>
      </c>
      <c r="D2050" s="601" t="s">
        <v>575</v>
      </c>
      <c r="E2050" s="40">
        <f t="shared" si="657"/>
        <v>0</v>
      </c>
      <c r="F2050" s="594"/>
      <c r="G2050" s="594"/>
      <c r="H2050" s="594"/>
      <c r="I2050" s="594"/>
      <c r="J2050" s="597"/>
      <c r="K2050" s="594"/>
      <c r="L2050" s="594"/>
      <c r="M2050" s="597"/>
      <c r="N2050" s="23"/>
      <c r="O2050" s="23"/>
    </row>
    <row r="2051" spans="1:15">
      <c r="A2051" s="590"/>
      <c r="B2051" s="620" t="s">
        <v>576</v>
      </c>
      <c r="C2051" s="595"/>
      <c r="D2051" s="607" t="s">
        <v>577</v>
      </c>
      <c r="E2051" s="40">
        <f t="shared" si="657"/>
        <v>0</v>
      </c>
      <c r="F2051" s="594">
        <f t="shared" ref="F2051:M2051" si="678">F2052</f>
        <v>0</v>
      </c>
      <c r="G2051" s="594">
        <f t="shared" si="678"/>
        <v>0</v>
      </c>
      <c r="H2051" s="594">
        <f t="shared" si="678"/>
        <v>0</v>
      </c>
      <c r="I2051" s="594">
        <f t="shared" si="678"/>
        <v>0</v>
      </c>
      <c r="J2051" s="594">
        <f t="shared" si="678"/>
        <v>0</v>
      </c>
      <c r="K2051" s="594">
        <f t="shared" si="678"/>
        <v>0</v>
      </c>
      <c r="L2051" s="594">
        <f t="shared" si="678"/>
        <v>0</v>
      </c>
      <c r="M2051" s="594">
        <f t="shared" si="678"/>
        <v>0</v>
      </c>
      <c r="N2051" s="23"/>
      <c r="O2051" s="23"/>
    </row>
    <row r="2052" spans="1:15">
      <c r="A2052" s="590"/>
      <c r="B2052" s="621" t="s">
        <v>578</v>
      </c>
      <c r="C2052" s="592"/>
      <c r="D2052" s="593" t="s">
        <v>579</v>
      </c>
      <c r="E2052" s="40">
        <f t="shared" si="657"/>
        <v>0</v>
      </c>
      <c r="F2052" s="452">
        <f t="shared" ref="F2052:M2052" si="679">F2053+F2054+F2055+F2056</f>
        <v>0</v>
      </c>
      <c r="G2052" s="452">
        <f t="shared" si="679"/>
        <v>0</v>
      </c>
      <c r="H2052" s="452">
        <f t="shared" si="679"/>
        <v>0</v>
      </c>
      <c r="I2052" s="452">
        <f t="shared" si="679"/>
        <v>0</v>
      </c>
      <c r="J2052" s="452">
        <f t="shared" si="679"/>
        <v>0</v>
      </c>
      <c r="K2052" s="452">
        <f t="shared" si="679"/>
        <v>0</v>
      </c>
      <c r="L2052" s="452">
        <f t="shared" si="679"/>
        <v>0</v>
      </c>
      <c r="M2052" s="452">
        <f t="shared" si="679"/>
        <v>0</v>
      </c>
      <c r="N2052" s="23"/>
      <c r="O2052" s="23"/>
    </row>
    <row r="2053" spans="1:15" ht="0.75" customHeight="1">
      <c r="A2053" s="590"/>
      <c r="B2053" s="622"/>
      <c r="C2053" s="592" t="s">
        <v>580</v>
      </c>
      <c r="D2053" s="593" t="s">
        <v>581</v>
      </c>
      <c r="E2053" s="40">
        <f t="shared" si="657"/>
        <v>0</v>
      </c>
      <c r="F2053" s="594"/>
      <c r="G2053" s="594"/>
      <c r="H2053" s="594"/>
      <c r="I2053" s="594"/>
      <c r="J2053" s="597"/>
      <c r="K2053" s="594"/>
      <c r="L2053" s="594"/>
      <c r="M2053" s="597"/>
      <c r="N2053" s="23"/>
      <c r="O2053" s="23"/>
    </row>
    <row r="2054" spans="1:15" hidden="1">
      <c r="A2054" s="590"/>
      <c r="B2054" s="605"/>
      <c r="C2054" s="623" t="s">
        <v>582</v>
      </c>
      <c r="D2054" s="607" t="s">
        <v>583</v>
      </c>
      <c r="E2054" s="40">
        <f t="shared" si="657"/>
        <v>0</v>
      </c>
      <c r="F2054" s="594"/>
      <c r="G2054" s="594"/>
      <c r="H2054" s="594"/>
      <c r="I2054" s="594"/>
      <c r="J2054" s="597"/>
      <c r="K2054" s="594"/>
      <c r="L2054" s="594"/>
      <c r="M2054" s="597"/>
      <c r="N2054" s="23"/>
      <c r="O2054" s="23"/>
    </row>
    <row r="2055" spans="1:15" hidden="1">
      <c r="A2055" s="590"/>
      <c r="B2055" s="624"/>
      <c r="C2055" s="598" t="s">
        <v>584</v>
      </c>
      <c r="D2055" s="607" t="s">
        <v>585</v>
      </c>
      <c r="E2055" s="40">
        <f t="shared" si="657"/>
        <v>0</v>
      </c>
      <c r="F2055" s="594"/>
      <c r="G2055" s="594"/>
      <c r="H2055" s="594"/>
      <c r="I2055" s="594"/>
      <c r="J2055" s="597"/>
      <c r="K2055" s="594"/>
      <c r="L2055" s="594"/>
      <c r="M2055" s="597"/>
      <c r="N2055" s="23"/>
      <c r="O2055" s="23"/>
    </row>
    <row r="2056" spans="1:15" hidden="1">
      <c r="A2056" s="590"/>
      <c r="B2056" s="595"/>
      <c r="C2056" s="625" t="s">
        <v>586</v>
      </c>
      <c r="D2056" s="593" t="s">
        <v>587</v>
      </c>
      <c r="E2056" s="40">
        <f t="shared" si="657"/>
        <v>0</v>
      </c>
      <c r="F2056" s="594"/>
      <c r="G2056" s="594"/>
      <c r="H2056" s="594"/>
      <c r="I2056" s="594"/>
      <c r="J2056" s="597"/>
      <c r="K2056" s="594"/>
      <c r="L2056" s="594"/>
      <c r="M2056" s="597"/>
      <c r="N2056" s="23"/>
      <c r="O2056" s="23"/>
    </row>
    <row r="2057" spans="1:15" hidden="1">
      <c r="A2057" s="590"/>
      <c r="B2057" s="591"/>
      <c r="C2057" s="625"/>
      <c r="D2057" s="593"/>
      <c r="E2057" s="40">
        <f t="shared" si="657"/>
        <v>0</v>
      </c>
      <c r="F2057" s="594"/>
      <c r="G2057" s="594"/>
      <c r="H2057" s="594"/>
      <c r="I2057" s="594"/>
      <c r="J2057" s="597"/>
      <c r="K2057" s="594"/>
      <c r="L2057" s="594"/>
      <c r="M2057" s="597"/>
      <c r="N2057" s="23"/>
      <c r="O2057" s="23"/>
    </row>
    <row r="2058" spans="1:15">
      <c r="A2058" s="590"/>
      <c r="B2058" s="626" t="s">
        <v>588</v>
      </c>
      <c r="C2058" s="625"/>
      <c r="D2058" s="593" t="s">
        <v>589</v>
      </c>
      <c r="E2058" s="40">
        <f t="shared" si="657"/>
        <v>0</v>
      </c>
      <c r="F2058" s="594">
        <f t="shared" ref="F2058:M2058" si="680">F2059+F2060+F2061+F2062+F2063+F2064+F2065+F2066+F2067</f>
        <v>0</v>
      </c>
      <c r="G2058" s="594">
        <f t="shared" si="680"/>
        <v>0</v>
      </c>
      <c r="H2058" s="594">
        <f t="shared" si="680"/>
        <v>0</v>
      </c>
      <c r="I2058" s="594">
        <f t="shared" si="680"/>
        <v>0</v>
      </c>
      <c r="J2058" s="594">
        <f t="shared" si="680"/>
        <v>0</v>
      </c>
      <c r="K2058" s="594">
        <f t="shared" si="680"/>
        <v>0</v>
      </c>
      <c r="L2058" s="594">
        <f t="shared" si="680"/>
        <v>0</v>
      </c>
      <c r="M2058" s="594">
        <f t="shared" si="680"/>
        <v>0</v>
      </c>
      <c r="N2058" s="23"/>
      <c r="O2058" s="23"/>
    </row>
    <row r="2059" spans="1:15" ht="0.75" customHeight="1">
      <c r="A2059" s="590"/>
      <c r="B2059" s="461" t="s">
        <v>590</v>
      </c>
      <c r="C2059" s="460"/>
      <c r="D2059" s="427" t="s">
        <v>591</v>
      </c>
      <c r="E2059" s="94">
        <f t="shared" si="657"/>
        <v>0</v>
      </c>
      <c r="F2059" s="452"/>
      <c r="G2059" s="452"/>
      <c r="H2059" s="594"/>
      <c r="I2059" s="594"/>
      <c r="J2059" s="597"/>
      <c r="K2059" s="594"/>
      <c r="L2059" s="594"/>
      <c r="M2059" s="597"/>
      <c r="N2059" s="23"/>
      <c r="O2059" s="23"/>
    </row>
    <row r="2060" spans="1:15" hidden="1">
      <c r="A2060" s="590"/>
      <c r="B2060" s="461" t="s">
        <v>592</v>
      </c>
      <c r="C2060" s="460"/>
      <c r="D2060" s="463" t="s">
        <v>593</v>
      </c>
      <c r="E2060" s="94">
        <f t="shared" ref="E2060:E2124" si="681">G2060+H2060+I2060+J2060</f>
        <v>0</v>
      </c>
      <c r="F2060" s="452"/>
      <c r="G2060" s="452"/>
      <c r="H2060" s="594"/>
      <c r="I2060" s="594"/>
      <c r="J2060" s="597"/>
      <c r="K2060" s="594"/>
      <c r="L2060" s="594"/>
      <c r="M2060" s="597"/>
      <c r="N2060" s="23"/>
      <c r="O2060" s="23"/>
    </row>
    <row r="2061" spans="1:15" hidden="1">
      <c r="A2061" s="590"/>
      <c r="B2061" s="346" t="s">
        <v>594</v>
      </c>
      <c r="C2061" s="746"/>
      <c r="D2061" s="437" t="s">
        <v>595</v>
      </c>
      <c r="E2061" s="94">
        <f t="shared" si="681"/>
        <v>0</v>
      </c>
      <c r="F2061" s="452"/>
      <c r="G2061" s="452"/>
      <c r="H2061" s="594"/>
      <c r="I2061" s="594"/>
      <c r="J2061" s="597"/>
      <c r="K2061" s="594"/>
      <c r="L2061" s="594"/>
      <c r="M2061" s="597"/>
      <c r="N2061" s="23"/>
      <c r="O2061" s="23"/>
    </row>
    <row r="2062" spans="1:15" hidden="1">
      <c r="A2062" s="590"/>
      <c r="B2062" s="429" t="s">
        <v>596</v>
      </c>
      <c r="C2062" s="432"/>
      <c r="D2062" s="427" t="s">
        <v>597</v>
      </c>
      <c r="E2062" s="94">
        <f t="shared" si="681"/>
        <v>0</v>
      </c>
      <c r="F2062" s="452"/>
      <c r="G2062" s="452"/>
      <c r="H2062" s="594"/>
      <c r="I2062" s="594"/>
      <c r="J2062" s="597"/>
      <c r="K2062" s="594"/>
      <c r="L2062" s="594"/>
      <c r="M2062" s="597"/>
      <c r="N2062" s="23"/>
      <c r="O2062" s="23"/>
    </row>
    <row r="2063" spans="1:15" hidden="1">
      <c r="A2063" s="590"/>
      <c r="B2063" s="431" t="s">
        <v>598</v>
      </c>
      <c r="C2063" s="432"/>
      <c r="D2063" s="427" t="s">
        <v>599</v>
      </c>
      <c r="E2063" s="94">
        <f t="shared" si="681"/>
        <v>0</v>
      </c>
      <c r="F2063" s="452"/>
      <c r="G2063" s="452"/>
      <c r="H2063" s="594"/>
      <c r="I2063" s="594"/>
      <c r="J2063" s="597"/>
      <c r="K2063" s="594"/>
      <c r="L2063" s="594"/>
      <c r="M2063" s="597"/>
      <c r="N2063" s="23"/>
      <c r="O2063" s="23"/>
    </row>
    <row r="2064" spans="1:15" hidden="1">
      <c r="A2064" s="590"/>
      <c r="B2064" s="747" t="s">
        <v>600</v>
      </c>
      <c r="C2064" s="748"/>
      <c r="D2064" s="427" t="s">
        <v>601</v>
      </c>
      <c r="E2064" s="94">
        <f t="shared" si="681"/>
        <v>0</v>
      </c>
      <c r="F2064" s="452"/>
      <c r="G2064" s="452"/>
      <c r="H2064" s="594"/>
      <c r="I2064" s="594"/>
      <c r="J2064" s="597"/>
      <c r="K2064" s="594"/>
      <c r="L2064" s="594"/>
      <c r="M2064" s="597"/>
      <c r="N2064" s="23"/>
      <c r="O2064" s="23"/>
    </row>
    <row r="2065" spans="1:15" hidden="1">
      <c r="A2065" s="590"/>
      <c r="B2065" s="747" t="s">
        <v>604</v>
      </c>
      <c r="C2065" s="748"/>
      <c r="D2065" s="427" t="s">
        <v>605</v>
      </c>
      <c r="E2065" s="94">
        <f t="shared" si="681"/>
        <v>0</v>
      </c>
      <c r="F2065" s="452"/>
      <c r="G2065" s="452"/>
      <c r="H2065" s="594"/>
      <c r="I2065" s="594"/>
      <c r="J2065" s="597"/>
      <c r="K2065" s="594"/>
      <c r="L2065" s="594"/>
      <c r="M2065" s="597"/>
      <c r="N2065" s="23"/>
      <c r="O2065" s="23"/>
    </row>
    <row r="2066" spans="1:15" hidden="1">
      <c r="A2066" s="590"/>
      <c r="B2066" s="431" t="s">
        <v>606</v>
      </c>
      <c r="C2066" s="432"/>
      <c r="D2066" s="427" t="s">
        <v>607</v>
      </c>
      <c r="E2066" s="94">
        <f t="shared" si="681"/>
        <v>0</v>
      </c>
      <c r="F2066" s="452"/>
      <c r="G2066" s="452"/>
      <c r="H2066" s="594"/>
      <c r="I2066" s="594"/>
      <c r="J2066" s="597"/>
      <c r="K2066" s="594"/>
      <c r="L2066" s="594"/>
      <c r="M2066" s="597"/>
      <c r="N2066" s="23"/>
      <c r="O2066" s="23"/>
    </row>
    <row r="2067" spans="1:15" hidden="1">
      <c r="A2067" s="590"/>
      <c r="B2067" s="431" t="s">
        <v>608</v>
      </c>
      <c r="C2067" s="432"/>
      <c r="D2067" s="427" t="s">
        <v>609</v>
      </c>
      <c r="E2067" s="94">
        <f t="shared" si="681"/>
        <v>0</v>
      </c>
      <c r="F2067" s="452"/>
      <c r="G2067" s="452"/>
      <c r="H2067" s="594"/>
      <c r="I2067" s="594"/>
      <c r="J2067" s="597"/>
      <c r="K2067" s="594"/>
      <c r="L2067" s="594"/>
      <c r="M2067" s="597"/>
      <c r="N2067" s="23"/>
      <c r="O2067" s="23"/>
    </row>
    <row r="2068" spans="1:15">
      <c r="A2068" s="590"/>
      <c r="B2068" s="631" t="s">
        <v>612</v>
      </c>
      <c r="C2068" s="634"/>
      <c r="D2068" s="607" t="s">
        <v>613</v>
      </c>
      <c r="E2068" s="40">
        <f t="shared" si="681"/>
        <v>0</v>
      </c>
      <c r="F2068" s="452">
        <f t="shared" ref="F2068:M2068" si="682">F2069+F2073</f>
        <v>0</v>
      </c>
      <c r="G2068" s="452">
        <f t="shared" si="682"/>
        <v>0</v>
      </c>
      <c r="H2068" s="452">
        <f t="shared" si="682"/>
        <v>0</v>
      </c>
      <c r="I2068" s="452">
        <f t="shared" si="682"/>
        <v>0</v>
      </c>
      <c r="J2068" s="452">
        <f t="shared" si="682"/>
        <v>0</v>
      </c>
      <c r="K2068" s="452">
        <f t="shared" si="682"/>
        <v>0</v>
      </c>
      <c r="L2068" s="452">
        <f t="shared" si="682"/>
        <v>0</v>
      </c>
      <c r="M2068" s="452">
        <f t="shared" si="682"/>
        <v>0</v>
      </c>
      <c r="N2068" s="23"/>
      <c r="O2068" s="23"/>
    </row>
    <row r="2069" spans="1:15">
      <c r="A2069" s="590"/>
      <c r="B2069" s="615" t="s">
        <v>614</v>
      </c>
      <c r="C2069" s="634"/>
      <c r="D2069" s="607" t="s">
        <v>615</v>
      </c>
      <c r="E2069" s="40">
        <f t="shared" si="681"/>
        <v>0</v>
      </c>
      <c r="F2069" s="452">
        <f t="shared" ref="F2069:M2069" si="683">F2070+F2071</f>
        <v>0</v>
      </c>
      <c r="G2069" s="452">
        <f t="shared" si="683"/>
        <v>0</v>
      </c>
      <c r="H2069" s="452">
        <f t="shared" si="683"/>
        <v>0</v>
      </c>
      <c r="I2069" s="452">
        <f t="shared" si="683"/>
        <v>0</v>
      </c>
      <c r="J2069" s="452">
        <f t="shared" si="683"/>
        <v>0</v>
      </c>
      <c r="K2069" s="452">
        <f t="shared" si="683"/>
        <v>0</v>
      </c>
      <c r="L2069" s="452">
        <f t="shared" si="683"/>
        <v>0</v>
      </c>
      <c r="M2069" s="452">
        <f t="shared" si="683"/>
        <v>0</v>
      </c>
      <c r="N2069" s="23"/>
      <c r="O2069" s="23"/>
    </row>
    <row r="2070" spans="1:15" ht="21.4" hidden="1">
      <c r="A2070" s="590"/>
      <c r="B2070" s="621"/>
      <c r="C2070" s="635" t="s">
        <v>616</v>
      </c>
      <c r="D2070" s="607" t="s">
        <v>617</v>
      </c>
      <c r="E2070" s="40">
        <f t="shared" si="681"/>
        <v>0</v>
      </c>
      <c r="F2070" s="452"/>
      <c r="G2070" s="452"/>
      <c r="H2070" s="452"/>
      <c r="I2070" s="452"/>
      <c r="J2070" s="430"/>
      <c r="K2070" s="452"/>
      <c r="L2070" s="452"/>
      <c r="M2070" s="430"/>
      <c r="N2070" s="23"/>
      <c r="O2070" s="23"/>
    </row>
    <row r="2071" spans="1:15" hidden="1">
      <c r="A2071" s="590"/>
      <c r="B2071" s="636" t="s">
        <v>618</v>
      </c>
      <c r="C2071" s="637"/>
      <c r="D2071" s="593" t="s">
        <v>619</v>
      </c>
      <c r="E2071" s="40">
        <f t="shared" si="681"/>
        <v>0</v>
      </c>
      <c r="F2071" s="452"/>
      <c r="G2071" s="452"/>
      <c r="H2071" s="452"/>
      <c r="I2071" s="452"/>
      <c r="J2071" s="430"/>
      <c r="K2071" s="452"/>
      <c r="L2071" s="452"/>
      <c r="M2071" s="430"/>
      <c r="N2071" s="23"/>
      <c r="O2071" s="23"/>
    </row>
    <row r="2072" spans="1:15" hidden="1">
      <c r="A2072" s="590"/>
      <c r="B2072" s="638"/>
      <c r="C2072" s="619"/>
      <c r="D2072" s="601"/>
      <c r="E2072" s="40">
        <f t="shared" si="681"/>
        <v>0</v>
      </c>
      <c r="F2072" s="452"/>
      <c r="G2072" s="452"/>
      <c r="H2072" s="452"/>
      <c r="I2072" s="452"/>
      <c r="J2072" s="430"/>
      <c r="K2072" s="452"/>
      <c r="L2072" s="452"/>
      <c r="M2072" s="430"/>
      <c r="N2072" s="23"/>
      <c r="O2072" s="23"/>
    </row>
    <row r="2073" spans="1:15">
      <c r="A2073" s="590"/>
      <c r="B2073" s="639" t="s">
        <v>620</v>
      </c>
      <c r="C2073" s="640"/>
      <c r="D2073" s="607" t="s">
        <v>621</v>
      </c>
      <c r="E2073" s="40">
        <f t="shared" si="681"/>
        <v>0</v>
      </c>
      <c r="F2073" s="452">
        <f t="shared" ref="F2073:M2073" si="684">F2074+F2075</f>
        <v>0</v>
      </c>
      <c r="G2073" s="452">
        <f t="shared" si="684"/>
        <v>0</v>
      </c>
      <c r="H2073" s="452">
        <f t="shared" si="684"/>
        <v>0</v>
      </c>
      <c r="I2073" s="452">
        <f t="shared" si="684"/>
        <v>0</v>
      </c>
      <c r="J2073" s="452">
        <f t="shared" si="684"/>
        <v>0</v>
      </c>
      <c r="K2073" s="452">
        <f t="shared" si="684"/>
        <v>0</v>
      </c>
      <c r="L2073" s="452">
        <f t="shared" si="684"/>
        <v>0</v>
      </c>
      <c r="M2073" s="452">
        <f t="shared" si="684"/>
        <v>0</v>
      </c>
      <c r="N2073" s="23"/>
      <c r="O2073" s="23"/>
    </row>
    <row r="2074" spans="1:15" ht="0.75" customHeight="1">
      <c r="A2074" s="590"/>
      <c r="B2074" s="631" t="s">
        <v>622</v>
      </c>
      <c r="C2074" s="630"/>
      <c r="D2074" s="607" t="s">
        <v>623</v>
      </c>
      <c r="E2074" s="40">
        <f t="shared" si="681"/>
        <v>0</v>
      </c>
      <c r="F2074" s="452"/>
      <c r="G2074" s="452"/>
      <c r="H2074" s="452"/>
      <c r="I2074" s="452"/>
      <c r="J2074" s="430"/>
      <c r="K2074" s="452"/>
      <c r="L2074" s="452"/>
      <c r="M2074" s="430"/>
      <c r="N2074" s="23"/>
      <c r="O2074" s="23"/>
    </row>
    <row r="2075" spans="1:15" hidden="1">
      <c r="A2075" s="590"/>
      <c r="B2075" s="595" t="s">
        <v>624</v>
      </c>
      <c r="C2075" s="596"/>
      <c r="D2075" s="593" t="s">
        <v>625</v>
      </c>
      <c r="E2075" s="40">
        <f t="shared" si="681"/>
        <v>0</v>
      </c>
      <c r="F2075" s="452"/>
      <c r="G2075" s="452"/>
      <c r="H2075" s="452"/>
      <c r="I2075" s="452"/>
      <c r="J2075" s="430"/>
      <c r="K2075" s="452"/>
      <c r="L2075" s="452"/>
      <c r="M2075" s="430"/>
      <c r="N2075" s="23"/>
      <c r="O2075" s="23"/>
    </row>
    <row r="2076" spans="1:15">
      <c r="A2076" s="590"/>
      <c r="B2076" s="602" t="s">
        <v>923</v>
      </c>
      <c r="C2076" s="623"/>
      <c r="D2076" s="593" t="s">
        <v>627</v>
      </c>
      <c r="E2076" s="40">
        <f t="shared" si="681"/>
        <v>0</v>
      </c>
      <c r="F2076" s="452">
        <f t="shared" ref="F2076:M2076" si="685">F2077</f>
        <v>0</v>
      </c>
      <c r="G2076" s="452">
        <f t="shared" si="685"/>
        <v>0</v>
      </c>
      <c r="H2076" s="452">
        <f t="shared" si="685"/>
        <v>0</v>
      </c>
      <c r="I2076" s="452">
        <f t="shared" si="685"/>
        <v>0</v>
      </c>
      <c r="J2076" s="452">
        <f t="shared" si="685"/>
        <v>0</v>
      </c>
      <c r="K2076" s="452">
        <f t="shared" si="685"/>
        <v>0</v>
      </c>
      <c r="L2076" s="452">
        <f t="shared" si="685"/>
        <v>0</v>
      </c>
      <c r="M2076" s="452">
        <f t="shared" si="685"/>
        <v>0</v>
      </c>
      <c r="N2076" s="23"/>
      <c r="O2076" s="23"/>
    </row>
    <row r="2077" spans="1:15">
      <c r="A2077" s="582"/>
      <c r="B2077" s="645" t="s">
        <v>628</v>
      </c>
      <c r="C2077" s="646"/>
      <c r="D2077" s="588" t="s">
        <v>629</v>
      </c>
      <c r="E2077" s="40">
        <f t="shared" si="681"/>
        <v>0</v>
      </c>
      <c r="F2077" s="44"/>
      <c r="G2077" s="44"/>
      <c r="H2077" s="44"/>
      <c r="I2077" s="44"/>
      <c r="J2077" s="48"/>
      <c r="K2077" s="44"/>
      <c r="L2077" s="44"/>
      <c r="M2077" s="48"/>
      <c r="N2077" s="23"/>
      <c r="O2077" s="23"/>
    </row>
    <row r="2078" spans="1:15">
      <c r="A2078" s="1278" t="s">
        <v>630</v>
      </c>
      <c r="B2078" s="1279"/>
      <c r="C2078" s="1280"/>
      <c r="D2078" s="358"/>
      <c r="E2078" s="863">
        <f t="shared" si="681"/>
        <v>987</v>
      </c>
      <c r="F2078" s="360">
        <f>F2080+F2118+F2091</f>
        <v>0</v>
      </c>
      <c r="G2078" s="360">
        <f>G2080+G2118+G2091+G2104+G2116</f>
        <v>987</v>
      </c>
      <c r="H2078" s="360">
        <f t="shared" ref="H2078:M2078" si="686">H2080+H2118+H2091+H2104+H2116</f>
        <v>0</v>
      </c>
      <c r="I2078" s="360">
        <f t="shared" si="686"/>
        <v>0</v>
      </c>
      <c r="J2078" s="360">
        <f>J2080+J2118+J2091+J2104+J2116+J2133</f>
        <v>0</v>
      </c>
      <c r="K2078" s="360">
        <f t="shared" si="686"/>
        <v>0</v>
      </c>
      <c r="L2078" s="360">
        <f t="shared" si="686"/>
        <v>0</v>
      </c>
      <c r="M2078" s="360">
        <f t="shared" si="686"/>
        <v>0</v>
      </c>
      <c r="N2078" s="23"/>
      <c r="O2078" s="23"/>
    </row>
    <row r="2079" spans="1:15">
      <c r="A2079" s="361"/>
      <c r="B2079" s="411" t="s">
        <v>747</v>
      </c>
      <c r="C2079" s="864"/>
      <c r="D2079" s="358"/>
      <c r="E2079" s="863">
        <f t="shared" si="681"/>
        <v>487</v>
      </c>
      <c r="F2079" s="360"/>
      <c r="G2079" s="360">
        <f>G2080+G2091+G2104+G2116</f>
        <v>487</v>
      </c>
      <c r="H2079" s="360">
        <f t="shared" ref="H2079:M2079" si="687">H2080+H2091+H2104+H2116</f>
        <v>0</v>
      </c>
      <c r="I2079" s="360">
        <f t="shared" si="687"/>
        <v>0</v>
      </c>
      <c r="J2079" s="360">
        <f>J2080+J2091+J2104+J2116</f>
        <v>0</v>
      </c>
      <c r="K2079" s="360">
        <f t="shared" si="687"/>
        <v>0</v>
      </c>
      <c r="L2079" s="360">
        <f t="shared" si="687"/>
        <v>0</v>
      </c>
      <c r="M2079" s="360">
        <f t="shared" si="687"/>
        <v>0</v>
      </c>
      <c r="N2079" s="23"/>
      <c r="O2079" s="23"/>
    </row>
    <row r="2080" spans="1:15">
      <c r="A2080" s="590"/>
      <c r="B2080" s="686" t="s">
        <v>633</v>
      </c>
      <c r="C2080" s="687"/>
      <c r="D2080" s="601" t="s">
        <v>634</v>
      </c>
      <c r="E2080" s="40">
        <f t="shared" si="681"/>
        <v>0</v>
      </c>
      <c r="F2080" s="594">
        <f t="shared" ref="F2080:M2080" si="688">F2081</f>
        <v>0</v>
      </c>
      <c r="G2080" s="594">
        <f t="shared" si="688"/>
        <v>0</v>
      </c>
      <c r="H2080" s="594">
        <f t="shared" si="688"/>
        <v>0</v>
      </c>
      <c r="I2080" s="594">
        <f t="shared" si="688"/>
        <v>0</v>
      </c>
      <c r="J2080" s="594">
        <f t="shared" si="688"/>
        <v>0</v>
      </c>
      <c r="K2080" s="594">
        <f t="shared" si="688"/>
        <v>0</v>
      </c>
      <c r="L2080" s="594">
        <f t="shared" si="688"/>
        <v>0</v>
      </c>
      <c r="M2080" s="594">
        <f t="shared" si="688"/>
        <v>0</v>
      </c>
      <c r="N2080" s="23"/>
      <c r="O2080" s="23"/>
    </row>
    <row r="2081" spans="1:15" ht="12" customHeight="1">
      <c r="A2081" s="590"/>
      <c r="B2081" s="605" t="s">
        <v>635</v>
      </c>
      <c r="C2081" s="623"/>
      <c r="D2081" s="607" t="s">
        <v>636</v>
      </c>
      <c r="E2081" s="40">
        <f t="shared" si="681"/>
        <v>0</v>
      </c>
      <c r="F2081" s="452">
        <f t="shared" ref="F2081:M2081" si="689">F2082+F2083+F2084+F2085+F2086+F2087+F2088+F2089</f>
        <v>0</v>
      </c>
      <c r="G2081" s="452">
        <f t="shared" si="689"/>
        <v>0</v>
      </c>
      <c r="H2081" s="452">
        <f t="shared" si="689"/>
        <v>0</v>
      </c>
      <c r="I2081" s="452">
        <f t="shared" si="689"/>
        <v>0</v>
      </c>
      <c r="J2081" s="452">
        <f t="shared" si="689"/>
        <v>0</v>
      </c>
      <c r="K2081" s="452">
        <f t="shared" si="689"/>
        <v>0</v>
      </c>
      <c r="L2081" s="452">
        <f t="shared" si="689"/>
        <v>0</v>
      </c>
      <c r="M2081" s="452">
        <f t="shared" si="689"/>
        <v>0</v>
      </c>
      <c r="N2081" s="23"/>
      <c r="O2081" s="23"/>
    </row>
    <row r="2082" spans="1:15" hidden="1">
      <c r="A2082" s="590"/>
      <c r="B2082" s="688"/>
      <c r="C2082" s="689" t="s">
        <v>637</v>
      </c>
      <c r="D2082" s="601" t="s">
        <v>638</v>
      </c>
      <c r="E2082" s="40">
        <f t="shared" si="681"/>
        <v>0</v>
      </c>
      <c r="F2082" s="594"/>
      <c r="G2082" s="594"/>
      <c r="H2082" s="594"/>
      <c r="I2082" s="594"/>
      <c r="J2082" s="597"/>
      <c r="K2082" s="594"/>
      <c r="L2082" s="594"/>
      <c r="M2082" s="597"/>
      <c r="N2082" s="23"/>
      <c r="O2082" s="23"/>
    </row>
    <row r="2083" spans="1:15" ht="31.35" hidden="1">
      <c r="A2083" s="590"/>
      <c r="B2083" s="688"/>
      <c r="C2083" s="690" t="s">
        <v>639</v>
      </c>
      <c r="D2083" s="691" t="s">
        <v>640</v>
      </c>
      <c r="E2083" s="40">
        <f t="shared" si="681"/>
        <v>0</v>
      </c>
      <c r="F2083" s="594"/>
      <c r="G2083" s="594"/>
      <c r="H2083" s="594"/>
      <c r="I2083" s="594"/>
      <c r="J2083" s="597"/>
      <c r="K2083" s="594"/>
      <c r="L2083" s="594"/>
      <c r="M2083" s="597"/>
      <c r="N2083" s="23"/>
      <c r="O2083" s="23"/>
    </row>
    <row r="2084" spans="1:15" ht="21" hidden="1">
      <c r="A2084" s="590"/>
      <c r="B2084" s="688"/>
      <c r="C2084" s="690" t="s">
        <v>641</v>
      </c>
      <c r="D2084" s="691" t="s">
        <v>642</v>
      </c>
      <c r="E2084" s="40">
        <f t="shared" si="681"/>
        <v>0</v>
      </c>
      <c r="F2084" s="594"/>
      <c r="G2084" s="594"/>
      <c r="H2084" s="594"/>
      <c r="I2084" s="594"/>
      <c r="J2084" s="597"/>
      <c r="K2084" s="594"/>
      <c r="L2084" s="594"/>
      <c r="M2084" s="597"/>
      <c r="N2084" s="23"/>
      <c r="O2084" s="23"/>
    </row>
    <row r="2085" spans="1:15" ht="20.65" hidden="1">
      <c r="A2085" s="590"/>
      <c r="B2085" s="688"/>
      <c r="C2085" s="689" t="s">
        <v>643</v>
      </c>
      <c r="D2085" s="601" t="s">
        <v>644</v>
      </c>
      <c r="E2085" s="40">
        <f t="shared" si="681"/>
        <v>0</v>
      </c>
      <c r="F2085" s="594"/>
      <c r="G2085" s="594"/>
      <c r="H2085" s="594"/>
      <c r="I2085" s="594"/>
      <c r="J2085" s="597"/>
      <c r="K2085" s="594"/>
      <c r="L2085" s="594"/>
      <c r="M2085" s="597"/>
      <c r="N2085" s="23"/>
      <c r="O2085" s="23"/>
    </row>
    <row r="2086" spans="1:15" ht="31.35" hidden="1">
      <c r="A2086" s="590"/>
      <c r="B2086" s="622"/>
      <c r="C2086" s="692" t="s">
        <v>645</v>
      </c>
      <c r="D2086" s="627" t="s">
        <v>646</v>
      </c>
      <c r="E2086" s="40">
        <f t="shared" si="681"/>
        <v>0</v>
      </c>
      <c r="F2086" s="594"/>
      <c r="G2086" s="594"/>
      <c r="H2086" s="594"/>
      <c r="I2086" s="594"/>
      <c r="J2086" s="597"/>
      <c r="K2086" s="594"/>
      <c r="L2086" s="594"/>
      <c r="M2086" s="597"/>
      <c r="N2086" s="23"/>
      <c r="O2086" s="23"/>
    </row>
    <row r="2087" spans="1:15" ht="20.65" hidden="1">
      <c r="A2087" s="590"/>
      <c r="B2087" s="655"/>
      <c r="C2087" s="656" t="s">
        <v>647</v>
      </c>
      <c r="D2087" s="693" t="s">
        <v>648</v>
      </c>
      <c r="E2087" s="40">
        <f t="shared" si="681"/>
        <v>0</v>
      </c>
      <c r="F2087" s="594"/>
      <c r="G2087" s="594"/>
      <c r="H2087" s="594"/>
      <c r="I2087" s="594"/>
      <c r="J2087" s="597"/>
      <c r="K2087" s="594"/>
      <c r="L2087" s="594"/>
      <c r="M2087" s="597"/>
      <c r="N2087" s="23"/>
      <c r="O2087" s="23"/>
    </row>
    <row r="2088" spans="1:15" ht="20.65" hidden="1">
      <c r="A2088" s="590"/>
      <c r="B2088" s="694"/>
      <c r="C2088" s="656" t="s">
        <v>649</v>
      </c>
      <c r="D2088" s="693" t="s">
        <v>650</v>
      </c>
      <c r="E2088" s="40">
        <f t="shared" si="681"/>
        <v>0</v>
      </c>
      <c r="F2088" s="594"/>
      <c r="G2088" s="594"/>
      <c r="H2088" s="594"/>
      <c r="I2088" s="594"/>
      <c r="J2088" s="597"/>
      <c r="K2088" s="594"/>
      <c r="L2088" s="594"/>
      <c r="M2088" s="597"/>
      <c r="N2088" s="23"/>
      <c r="O2088" s="23"/>
    </row>
    <row r="2089" spans="1:15" hidden="1">
      <c r="A2089" s="590"/>
      <c r="B2089" s="695"/>
      <c r="C2089" s="599" t="s">
        <v>651</v>
      </c>
      <c r="D2089" s="607" t="s">
        <v>652</v>
      </c>
      <c r="E2089" s="40">
        <f t="shared" si="681"/>
        <v>0</v>
      </c>
      <c r="F2089" s="594"/>
      <c r="G2089" s="594"/>
      <c r="H2089" s="594"/>
      <c r="I2089" s="594"/>
      <c r="J2089" s="597"/>
      <c r="K2089" s="594"/>
      <c r="L2089" s="594"/>
      <c r="M2089" s="597"/>
      <c r="N2089" s="23"/>
      <c r="O2089" s="23"/>
    </row>
    <row r="2090" spans="1:15" hidden="1">
      <c r="A2090" s="590"/>
      <c r="B2090" s="696"/>
      <c r="C2090" s="697"/>
      <c r="D2090" s="601"/>
      <c r="E2090" s="40">
        <f t="shared" si="681"/>
        <v>0</v>
      </c>
      <c r="F2090" s="594"/>
      <c r="G2090" s="594"/>
      <c r="H2090" s="594"/>
      <c r="I2090" s="594"/>
      <c r="J2090" s="597"/>
      <c r="K2090" s="594"/>
      <c r="L2090" s="594"/>
      <c r="M2090" s="597"/>
      <c r="N2090" s="23"/>
      <c r="O2090" s="23"/>
    </row>
    <row r="2091" spans="1:15">
      <c r="A2091" s="590"/>
      <c r="B2091" s="602" t="s">
        <v>657</v>
      </c>
      <c r="C2091" s="698"/>
      <c r="D2091" s="607" t="s">
        <v>658</v>
      </c>
      <c r="E2091" s="40">
        <f t="shared" si="681"/>
        <v>0</v>
      </c>
      <c r="F2091" s="594">
        <f t="shared" ref="F2091:M2091" si="690">F2092</f>
        <v>0</v>
      </c>
      <c r="G2091" s="594">
        <f t="shared" si="690"/>
        <v>0</v>
      </c>
      <c r="H2091" s="594">
        <f t="shared" si="690"/>
        <v>0</v>
      </c>
      <c r="I2091" s="594">
        <f t="shared" si="690"/>
        <v>0</v>
      </c>
      <c r="J2091" s="594">
        <f t="shared" si="690"/>
        <v>0</v>
      </c>
      <c r="K2091" s="594">
        <f t="shared" si="690"/>
        <v>0</v>
      </c>
      <c r="L2091" s="594">
        <f t="shared" si="690"/>
        <v>0</v>
      </c>
      <c r="M2091" s="594">
        <f t="shared" si="690"/>
        <v>0</v>
      </c>
      <c r="N2091" s="23"/>
      <c r="O2091" s="23"/>
    </row>
    <row r="2092" spans="1:15" ht="12.75" customHeight="1">
      <c r="A2092" s="590"/>
      <c r="B2092" s="699" t="s">
        <v>659</v>
      </c>
      <c r="C2092" s="623"/>
      <c r="D2092" s="593" t="s">
        <v>565</v>
      </c>
      <c r="E2092" s="40">
        <f t="shared" si="681"/>
        <v>0</v>
      </c>
      <c r="F2092" s="452">
        <f t="shared" ref="F2092:M2092" si="691">F2096+F2097+F2098+F2099+F2100+F2101+F2102</f>
        <v>0</v>
      </c>
      <c r="G2092" s="452">
        <f t="shared" si="691"/>
        <v>0</v>
      </c>
      <c r="H2092" s="452">
        <f t="shared" si="691"/>
        <v>0</v>
      </c>
      <c r="I2092" s="452">
        <f t="shared" si="691"/>
        <v>0</v>
      </c>
      <c r="J2092" s="452">
        <f t="shared" si="691"/>
        <v>0</v>
      </c>
      <c r="K2092" s="452">
        <f t="shared" si="691"/>
        <v>0</v>
      </c>
      <c r="L2092" s="452">
        <f t="shared" si="691"/>
        <v>0</v>
      </c>
      <c r="M2092" s="452">
        <f t="shared" si="691"/>
        <v>0</v>
      </c>
      <c r="N2092" s="23"/>
      <c r="O2092" s="23"/>
    </row>
    <row r="2093" spans="1:15" ht="10.5" hidden="1" customHeight="1">
      <c r="A2093" s="590"/>
      <c r="B2093" s="700"/>
      <c r="C2093" s="701" t="s">
        <v>660</v>
      </c>
      <c r="D2093" s="702" t="s">
        <v>661</v>
      </c>
      <c r="E2093" s="40">
        <f t="shared" si="681"/>
        <v>0</v>
      </c>
      <c r="F2093" s="594"/>
      <c r="G2093" s="594"/>
      <c r="H2093" s="594"/>
      <c r="I2093" s="594"/>
      <c r="J2093" s="597"/>
      <c r="K2093" s="594"/>
      <c r="L2093" s="594"/>
      <c r="M2093" s="597"/>
      <c r="N2093" s="23"/>
      <c r="O2093" s="23"/>
    </row>
    <row r="2094" spans="1:15" ht="0.75" hidden="1" customHeight="1">
      <c r="A2094" s="590"/>
      <c r="B2094" s="700"/>
      <c r="C2094" s="701" t="s">
        <v>662</v>
      </c>
      <c r="D2094" s="702" t="s">
        <v>663</v>
      </c>
      <c r="E2094" s="40">
        <f t="shared" si="681"/>
        <v>0</v>
      </c>
      <c r="F2094" s="594"/>
      <c r="G2094" s="594"/>
      <c r="H2094" s="594"/>
      <c r="I2094" s="594"/>
      <c r="J2094" s="597"/>
      <c r="K2094" s="594"/>
      <c r="L2094" s="594"/>
      <c r="M2094" s="597"/>
      <c r="N2094" s="23"/>
      <c r="O2094" s="23"/>
    </row>
    <row r="2095" spans="1:15" ht="24" hidden="1" customHeight="1">
      <c r="A2095" s="590"/>
      <c r="B2095" s="700"/>
      <c r="C2095" s="701" t="s">
        <v>664</v>
      </c>
      <c r="D2095" s="702" t="s">
        <v>665</v>
      </c>
      <c r="E2095" s="40">
        <f t="shared" si="681"/>
        <v>0</v>
      </c>
      <c r="F2095" s="594"/>
      <c r="G2095" s="594"/>
      <c r="H2095" s="594"/>
      <c r="I2095" s="594"/>
      <c r="J2095" s="597"/>
      <c r="K2095" s="594"/>
      <c r="L2095" s="594"/>
      <c r="M2095" s="597"/>
      <c r="N2095" s="23"/>
      <c r="O2095" s="23"/>
    </row>
    <row r="2096" spans="1:15" ht="28.5" hidden="1" customHeight="1">
      <c r="A2096" s="590"/>
      <c r="B2096" s="703"/>
      <c r="C2096" s="623" t="s">
        <v>666</v>
      </c>
      <c r="D2096" s="593" t="s">
        <v>667</v>
      </c>
      <c r="E2096" s="40">
        <f t="shared" si="681"/>
        <v>0</v>
      </c>
      <c r="F2096" s="594"/>
      <c r="G2096" s="594"/>
      <c r="H2096" s="594"/>
      <c r="I2096" s="594"/>
      <c r="J2096" s="597"/>
      <c r="K2096" s="594"/>
      <c r="L2096" s="594"/>
      <c r="M2096" s="597"/>
      <c r="N2096" s="23"/>
      <c r="O2096" s="23"/>
    </row>
    <row r="2097" spans="1:15" ht="24" hidden="1" customHeight="1">
      <c r="A2097" s="590"/>
      <c r="B2097" s="703"/>
      <c r="C2097" s="623" t="s">
        <v>668</v>
      </c>
      <c r="D2097" s="593" t="s">
        <v>669</v>
      </c>
      <c r="E2097" s="40">
        <f t="shared" si="681"/>
        <v>0</v>
      </c>
      <c r="F2097" s="594"/>
      <c r="G2097" s="594"/>
      <c r="H2097" s="594"/>
      <c r="I2097" s="594"/>
      <c r="J2097" s="597"/>
      <c r="K2097" s="594"/>
      <c r="L2097" s="594"/>
      <c r="M2097" s="597"/>
      <c r="N2097" s="23"/>
      <c r="O2097" s="23"/>
    </row>
    <row r="2098" spans="1:15" ht="18.75" hidden="1" customHeight="1">
      <c r="A2098" s="590"/>
      <c r="B2098" s="703"/>
      <c r="C2098" s="623" t="s">
        <v>670</v>
      </c>
      <c r="D2098" s="593" t="s">
        <v>671</v>
      </c>
      <c r="E2098" s="40">
        <f t="shared" si="681"/>
        <v>0</v>
      </c>
      <c r="F2098" s="594"/>
      <c r="G2098" s="594"/>
      <c r="H2098" s="594"/>
      <c r="I2098" s="594"/>
      <c r="J2098" s="597"/>
      <c r="K2098" s="594"/>
      <c r="L2098" s="594"/>
      <c r="M2098" s="597"/>
      <c r="N2098" s="23"/>
      <c r="O2098" s="23"/>
    </row>
    <row r="2099" spans="1:15" ht="15.75" customHeight="1">
      <c r="A2099" s="590"/>
      <c r="B2099" s="703"/>
      <c r="C2099" s="623" t="s">
        <v>672</v>
      </c>
      <c r="D2099" s="593" t="s">
        <v>673</v>
      </c>
      <c r="E2099" s="40">
        <f t="shared" si="681"/>
        <v>0</v>
      </c>
      <c r="F2099" s="594"/>
      <c r="G2099" s="594"/>
      <c r="H2099" s="594"/>
      <c r="I2099" s="594"/>
      <c r="J2099" s="597"/>
      <c r="K2099" s="594"/>
      <c r="L2099" s="594"/>
      <c r="M2099" s="597"/>
      <c r="N2099" s="23"/>
      <c r="O2099" s="23"/>
    </row>
    <row r="2100" spans="1:15" ht="13.5" customHeight="1">
      <c r="A2100" s="590"/>
      <c r="B2100" s="703"/>
      <c r="C2100" s="623" t="s">
        <v>674</v>
      </c>
      <c r="D2100" s="593" t="s">
        <v>567</v>
      </c>
      <c r="E2100" s="40">
        <f t="shared" si="681"/>
        <v>0</v>
      </c>
      <c r="F2100" s="594"/>
      <c r="G2100" s="594"/>
      <c r="H2100" s="594"/>
      <c r="I2100" s="594"/>
      <c r="J2100" s="597"/>
      <c r="K2100" s="594"/>
      <c r="L2100" s="594"/>
      <c r="M2100" s="597"/>
      <c r="N2100" s="23"/>
      <c r="O2100" s="23"/>
    </row>
    <row r="2101" spans="1:15" ht="0.75" customHeight="1">
      <c r="A2101" s="590"/>
      <c r="B2101" s="703"/>
      <c r="C2101" s="623" t="s">
        <v>675</v>
      </c>
      <c r="D2101" s="593" t="s">
        <v>676</v>
      </c>
      <c r="E2101" s="40">
        <f t="shared" si="681"/>
        <v>0</v>
      </c>
      <c r="F2101" s="594"/>
      <c r="G2101" s="594"/>
      <c r="H2101" s="594"/>
      <c r="I2101" s="594"/>
      <c r="J2101" s="597"/>
      <c r="K2101" s="594"/>
      <c r="L2101" s="594"/>
      <c r="M2101" s="597"/>
      <c r="N2101" s="23"/>
      <c r="O2101" s="23"/>
    </row>
    <row r="2102" spans="1:15" ht="24.75" hidden="1" customHeight="1">
      <c r="A2102" s="590"/>
      <c r="B2102" s="703"/>
      <c r="C2102" s="623" t="s">
        <v>677</v>
      </c>
      <c r="D2102" s="593" t="s">
        <v>678</v>
      </c>
      <c r="E2102" s="40">
        <f t="shared" si="681"/>
        <v>0</v>
      </c>
      <c r="F2102" s="594"/>
      <c r="G2102" s="594"/>
      <c r="H2102" s="594"/>
      <c r="I2102" s="594"/>
      <c r="J2102" s="597"/>
      <c r="K2102" s="594"/>
      <c r="L2102" s="594"/>
      <c r="M2102" s="597"/>
      <c r="N2102" s="23"/>
      <c r="O2102" s="23"/>
    </row>
    <row r="2103" spans="1:15" ht="15.75" hidden="1" customHeight="1">
      <c r="A2103" s="590"/>
      <c r="B2103" s="605"/>
      <c r="C2103" s="704"/>
      <c r="D2103" s="593"/>
      <c r="E2103" s="40">
        <f t="shared" si="681"/>
        <v>0</v>
      </c>
      <c r="F2103" s="594"/>
      <c r="G2103" s="594"/>
      <c r="H2103" s="594"/>
      <c r="I2103" s="594"/>
      <c r="J2103" s="597"/>
      <c r="K2103" s="594"/>
      <c r="L2103" s="594"/>
      <c r="M2103" s="597"/>
      <c r="N2103" s="23"/>
      <c r="O2103" s="23"/>
    </row>
    <row r="2104" spans="1:15" ht="15.75" customHeight="1">
      <c r="A2104" s="590"/>
      <c r="B2104" s="602" t="s">
        <v>679</v>
      </c>
      <c r="C2104" s="704"/>
      <c r="D2104" s="593" t="s">
        <v>680</v>
      </c>
      <c r="E2104" s="40">
        <f t="shared" si="681"/>
        <v>487</v>
      </c>
      <c r="F2104" s="594">
        <f t="shared" ref="F2104:M2104" si="692">F2105+F2106+F2107+F2108+F2109+F2110+F2111+F2112+F2113+F2114+F2115</f>
        <v>0</v>
      </c>
      <c r="G2104" s="594">
        <f t="shared" si="692"/>
        <v>487</v>
      </c>
      <c r="H2104" s="594">
        <f t="shared" si="692"/>
        <v>0</v>
      </c>
      <c r="I2104" s="594">
        <f t="shared" si="692"/>
        <v>0</v>
      </c>
      <c r="J2104" s="594">
        <f t="shared" si="692"/>
        <v>0</v>
      </c>
      <c r="K2104" s="594">
        <f t="shared" si="692"/>
        <v>0</v>
      </c>
      <c r="L2104" s="594">
        <f t="shared" si="692"/>
        <v>0</v>
      </c>
      <c r="M2104" s="594">
        <f t="shared" si="692"/>
        <v>0</v>
      </c>
      <c r="N2104" s="23"/>
      <c r="O2104" s="23"/>
    </row>
    <row r="2105" spans="1:15" ht="15.75" customHeight="1">
      <c r="A2105" s="590"/>
      <c r="B2105" s="605" t="s">
        <v>681</v>
      </c>
      <c r="C2105" s="704"/>
      <c r="D2105" s="593" t="s">
        <v>682</v>
      </c>
      <c r="E2105" s="40">
        <f t="shared" si="681"/>
        <v>0</v>
      </c>
      <c r="F2105" s="594"/>
      <c r="G2105" s="452"/>
      <c r="H2105" s="452"/>
      <c r="I2105" s="452"/>
      <c r="J2105" s="430"/>
      <c r="K2105" s="452"/>
      <c r="L2105" s="452"/>
      <c r="M2105" s="430"/>
      <c r="N2105" s="23"/>
      <c r="O2105" s="23"/>
    </row>
    <row r="2106" spans="1:15" ht="13.5" hidden="1" customHeight="1">
      <c r="A2106" s="590"/>
      <c r="B2106" s="438" t="s">
        <v>683</v>
      </c>
      <c r="C2106" s="458"/>
      <c r="D2106" s="593" t="s">
        <v>684</v>
      </c>
      <c r="E2106" s="40">
        <f t="shared" si="681"/>
        <v>0</v>
      </c>
      <c r="F2106" s="594"/>
      <c r="G2106" s="594"/>
      <c r="H2106" s="594"/>
      <c r="I2106" s="594"/>
      <c r="J2106" s="597"/>
      <c r="K2106" s="594"/>
      <c r="L2106" s="594"/>
      <c r="M2106" s="597"/>
      <c r="N2106" s="23"/>
      <c r="O2106" s="23"/>
    </row>
    <row r="2107" spans="1:15" ht="16.5" hidden="1" customHeight="1">
      <c r="A2107" s="590"/>
      <c r="B2107" s="438" t="s">
        <v>685</v>
      </c>
      <c r="C2107" s="506"/>
      <c r="D2107" s="593" t="s">
        <v>686</v>
      </c>
      <c r="E2107" s="40">
        <f t="shared" si="681"/>
        <v>0</v>
      </c>
      <c r="F2107" s="594"/>
      <c r="G2107" s="594"/>
      <c r="H2107" s="594"/>
      <c r="I2107" s="594"/>
      <c r="J2107" s="597"/>
      <c r="K2107" s="594"/>
      <c r="L2107" s="594"/>
      <c r="M2107" s="597"/>
      <c r="N2107" s="23"/>
      <c r="O2107" s="23"/>
    </row>
    <row r="2108" spans="1:15" ht="9.75" hidden="1" customHeight="1">
      <c r="A2108" s="590"/>
      <c r="B2108" s="438" t="s">
        <v>687</v>
      </c>
      <c r="C2108" s="507"/>
      <c r="D2108" s="593" t="s">
        <v>688</v>
      </c>
      <c r="E2108" s="40">
        <f t="shared" si="681"/>
        <v>0</v>
      </c>
      <c r="F2108" s="594"/>
      <c r="G2108" s="594"/>
      <c r="H2108" s="594"/>
      <c r="I2108" s="594"/>
      <c r="J2108" s="597"/>
      <c r="K2108" s="594"/>
      <c r="L2108" s="594"/>
      <c r="M2108" s="597"/>
      <c r="N2108" s="23"/>
      <c r="O2108" s="23"/>
    </row>
    <row r="2109" spans="1:15" ht="9.75" hidden="1" customHeight="1">
      <c r="A2109" s="590"/>
      <c r="B2109" s="508" t="s">
        <v>689</v>
      </c>
      <c r="C2109" s="509"/>
      <c r="D2109" s="593" t="s">
        <v>690</v>
      </c>
      <c r="E2109" s="40">
        <f t="shared" si="681"/>
        <v>0</v>
      </c>
      <c r="F2109" s="594"/>
      <c r="G2109" s="594"/>
      <c r="H2109" s="594"/>
      <c r="I2109" s="594"/>
      <c r="J2109" s="597"/>
      <c r="K2109" s="594"/>
      <c r="L2109" s="594"/>
      <c r="M2109" s="597"/>
      <c r="N2109" s="23"/>
      <c r="O2109" s="23"/>
    </row>
    <row r="2110" spans="1:15" ht="9.75" hidden="1" customHeight="1">
      <c r="A2110" s="590"/>
      <c r="B2110" s="510" t="s">
        <v>691</v>
      </c>
      <c r="C2110" s="458"/>
      <c r="D2110" s="607" t="s">
        <v>692</v>
      </c>
      <c r="E2110" s="40">
        <f t="shared" si="681"/>
        <v>0</v>
      </c>
      <c r="F2110" s="594"/>
      <c r="G2110" s="594"/>
      <c r="H2110" s="594"/>
      <c r="I2110" s="594"/>
      <c r="J2110" s="597"/>
      <c r="K2110" s="594"/>
      <c r="L2110" s="594"/>
      <c r="M2110" s="597"/>
      <c r="N2110" s="23"/>
      <c r="O2110" s="23"/>
    </row>
    <row r="2111" spans="1:15" ht="11.25" hidden="1" customHeight="1">
      <c r="A2111" s="590"/>
      <c r="B2111" s="508" t="s">
        <v>693</v>
      </c>
      <c r="C2111" s="506"/>
      <c r="D2111" s="593" t="s">
        <v>694</v>
      </c>
      <c r="E2111" s="40">
        <f t="shared" si="681"/>
        <v>0</v>
      </c>
      <c r="F2111" s="594"/>
      <c r="G2111" s="594"/>
      <c r="H2111" s="594"/>
      <c r="I2111" s="594"/>
      <c r="J2111" s="597"/>
      <c r="K2111" s="594"/>
      <c r="L2111" s="594"/>
      <c r="M2111" s="597"/>
      <c r="N2111" s="23"/>
      <c r="O2111" s="23"/>
    </row>
    <row r="2112" spans="1:15" ht="10.5" hidden="1" customHeight="1">
      <c r="A2112" s="590"/>
      <c r="B2112" s="508" t="s">
        <v>695</v>
      </c>
      <c r="C2112" s="506"/>
      <c r="D2112" s="593" t="s">
        <v>696</v>
      </c>
      <c r="E2112" s="40">
        <f t="shared" si="681"/>
        <v>0</v>
      </c>
      <c r="F2112" s="594"/>
      <c r="G2112" s="594"/>
      <c r="H2112" s="594"/>
      <c r="I2112" s="594"/>
      <c r="J2112" s="597"/>
      <c r="K2112" s="594"/>
      <c r="L2112" s="594"/>
      <c r="M2112" s="597"/>
      <c r="N2112" s="23"/>
      <c r="O2112" s="23"/>
    </row>
    <row r="2113" spans="1:15" ht="13.5" customHeight="1">
      <c r="A2113" s="590"/>
      <c r="B2113" s="438" t="s">
        <v>697</v>
      </c>
      <c r="C2113" s="458"/>
      <c r="D2113" s="607" t="s">
        <v>698</v>
      </c>
      <c r="E2113" s="40">
        <f t="shared" si="681"/>
        <v>487</v>
      </c>
      <c r="F2113" s="594"/>
      <c r="G2113" s="594">
        <v>487</v>
      </c>
      <c r="H2113" s="594">
        <v>0</v>
      </c>
      <c r="I2113" s="594">
        <v>0</v>
      </c>
      <c r="J2113" s="597">
        <v>0</v>
      </c>
      <c r="K2113" s="594">
        <v>0</v>
      </c>
      <c r="L2113" s="594">
        <v>0</v>
      </c>
      <c r="M2113" s="597">
        <v>0</v>
      </c>
      <c r="N2113" s="23"/>
      <c r="O2113" s="23"/>
    </row>
    <row r="2114" spans="1:15" ht="12" customHeight="1">
      <c r="A2114" s="590"/>
      <c r="B2114" s="706" t="s">
        <v>699</v>
      </c>
      <c r="C2114" s="704"/>
      <c r="D2114" s="593" t="s">
        <v>700</v>
      </c>
      <c r="E2114" s="40">
        <f t="shared" si="681"/>
        <v>0</v>
      </c>
      <c r="F2114" s="594"/>
      <c r="G2114" s="594"/>
      <c r="H2114" s="594"/>
      <c r="I2114" s="594"/>
      <c r="J2114" s="597"/>
      <c r="K2114" s="594"/>
      <c r="L2114" s="594"/>
      <c r="M2114" s="597"/>
      <c r="N2114" s="23"/>
      <c r="O2114" s="23"/>
    </row>
    <row r="2115" spans="1:15" ht="9.75" customHeight="1">
      <c r="A2115" s="590"/>
      <c r="B2115" s="710" t="s">
        <v>701</v>
      </c>
      <c r="C2115" s="709"/>
      <c r="D2115" s="607" t="s">
        <v>702</v>
      </c>
      <c r="E2115" s="40">
        <f t="shared" si="681"/>
        <v>0</v>
      </c>
      <c r="F2115" s="594"/>
      <c r="G2115" s="594"/>
      <c r="H2115" s="594"/>
      <c r="I2115" s="594"/>
      <c r="J2115" s="597"/>
      <c r="K2115" s="594"/>
      <c r="L2115" s="594"/>
      <c r="M2115" s="597"/>
      <c r="N2115" s="23"/>
      <c r="O2115" s="23"/>
    </row>
    <row r="2116" spans="1:15" ht="9.75" customHeight="1">
      <c r="A2116" s="590"/>
      <c r="B2116" s="602" t="s">
        <v>705</v>
      </c>
      <c r="C2116" s="704"/>
      <c r="D2116" s="593" t="s">
        <v>706</v>
      </c>
      <c r="E2116" s="40">
        <f t="shared" si="681"/>
        <v>0</v>
      </c>
      <c r="F2116" s="594"/>
      <c r="G2116" s="594">
        <f>G2117</f>
        <v>0</v>
      </c>
      <c r="H2116" s="594">
        <f t="shared" ref="H2116:M2116" si="693">H2117</f>
        <v>0</v>
      </c>
      <c r="I2116" s="594">
        <f t="shared" si="693"/>
        <v>0</v>
      </c>
      <c r="J2116" s="594">
        <f t="shared" si="693"/>
        <v>0</v>
      </c>
      <c r="K2116" s="594">
        <f t="shared" si="693"/>
        <v>0</v>
      </c>
      <c r="L2116" s="594">
        <f t="shared" si="693"/>
        <v>0</v>
      </c>
      <c r="M2116" s="594">
        <f t="shared" si="693"/>
        <v>0</v>
      </c>
      <c r="N2116" s="23"/>
      <c r="O2116" s="23"/>
    </row>
    <row r="2117" spans="1:15" ht="12" customHeight="1">
      <c r="A2117" s="590"/>
      <c r="B2117" s="605" t="s">
        <v>681</v>
      </c>
      <c r="C2117" s="704"/>
      <c r="D2117" s="593" t="s">
        <v>707</v>
      </c>
      <c r="E2117" s="40">
        <f t="shared" si="681"/>
        <v>0</v>
      </c>
      <c r="F2117" s="594"/>
      <c r="G2117" s="594"/>
      <c r="H2117" s="594"/>
      <c r="I2117" s="594"/>
      <c r="J2117" s="597"/>
      <c r="K2117" s="594"/>
      <c r="L2117" s="594"/>
      <c r="M2117" s="597"/>
      <c r="N2117" s="23"/>
      <c r="O2117" s="23"/>
    </row>
    <row r="2118" spans="1:15">
      <c r="A2118" s="590"/>
      <c r="B2118" s="631" t="s">
        <v>714</v>
      </c>
      <c r="C2118" s="630"/>
      <c r="D2118" s="607" t="s">
        <v>715</v>
      </c>
      <c r="E2118" s="40">
        <f t="shared" si="681"/>
        <v>500</v>
      </c>
      <c r="F2118" s="594">
        <f t="shared" ref="F2118:M2118" si="694">F2119+F2129</f>
        <v>0</v>
      </c>
      <c r="G2118" s="862">
        <f t="shared" si="694"/>
        <v>500</v>
      </c>
      <c r="H2118" s="862">
        <f t="shared" si="694"/>
        <v>0</v>
      </c>
      <c r="I2118" s="862">
        <f t="shared" si="694"/>
        <v>0</v>
      </c>
      <c r="J2118" s="862">
        <f t="shared" si="694"/>
        <v>0</v>
      </c>
      <c r="K2118" s="862">
        <f t="shared" si="694"/>
        <v>0</v>
      </c>
      <c r="L2118" s="862">
        <f t="shared" si="694"/>
        <v>0</v>
      </c>
      <c r="M2118" s="862">
        <f t="shared" si="694"/>
        <v>0</v>
      </c>
      <c r="N2118" s="23"/>
      <c r="O2118" s="23"/>
    </row>
    <row r="2119" spans="1:15">
      <c r="A2119" s="590"/>
      <c r="B2119" s="626" t="s">
        <v>716</v>
      </c>
      <c r="C2119" s="592"/>
      <c r="D2119" s="593" t="s">
        <v>717</v>
      </c>
      <c r="E2119" s="40">
        <f t="shared" si="681"/>
        <v>500</v>
      </c>
      <c r="F2119" s="452">
        <f t="shared" ref="F2119:M2119" si="695">F2120+F2125+F2127</f>
        <v>0</v>
      </c>
      <c r="G2119" s="513">
        <f t="shared" si="695"/>
        <v>500</v>
      </c>
      <c r="H2119" s="513">
        <f t="shared" si="695"/>
        <v>0</v>
      </c>
      <c r="I2119" s="513">
        <f t="shared" si="695"/>
        <v>0</v>
      </c>
      <c r="J2119" s="513">
        <f t="shared" si="695"/>
        <v>0</v>
      </c>
      <c r="K2119" s="513">
        <f t="shared" si="695"/>
        <v>0</v>
      </c>
      <c r="L2119" s="513">
        <f t="shared" si="695"/>
        <v>0</v>
      </c>
      <c r="M2119" s="513">
        <f t="shared" si="695"/>
        <v>0</v>
      </c>
      <c r="N2119" s="23"/>
      <c r="O2119" s="23"/>
    </row>
    <row r="2120" spans="1:15">
      <c r="A2120" s="590"/>
      <c r="B2120" s="591" t="s">
        <v>718</v>
      </c>
      <c r="C2120" s="592"/>
      <c r="D2120" s="593" t="s">
        <v>719</v>
      </c>
      <c r="E2120" s="40">
        <f t="shared" si="681"/>
        <v>500</v>
      </c>
      <c r="F2120" s="452">
        <f t="shared" ref="F2120:M2120" si="696">F2121+F2122+F2123+F2124</f>
        <v>0</v>
      </c>
      <c r="G2120" s="513">
        <f t="shared" si="696"/>
        <v>500</v>
      </c>
      <c r="H2120" s="513">
        <f t="shared" si="696"/>
        <v>0</v>
      </c>
      <c r="I2120" s="513">
        <f t="shared" si="696"/>
        <v>0</v>
      </c>
      <c r="J2120" s="513">
        <f t="shared" si="696"/>
        <v>0</v>
      </c>
      <c r="K2120" s="513">
        <f t="shared" si="696"/>
        <v>0</v>
      </c>
      <c r="L2120" s="513">
        <f t="shared" si="696"/>
        <v>0</v>
      </c>
      <c r="M2120" s="513">
        <f t="shared" si="696"/>
        <v>0</v>
      </c>
      <c r="N2120" s="23"/>
      <c r="O2120" s="23"/>
    </row>
    <row r="2121" spans="1:15">
      <c r="A2121" s="590"/>
      <c r="B2121" s="620"/>
      <c r="C2121" s="592" t="s">
        <v>720</v>
      </c>
      <c r="D2121" s="593" t="s">
        <v>721</v>
      </c>
      <c r="E2121" s="40">
        <f t="shared" si="681"/>
        <v>500</v>
      </c>
      <c r="F2121" s="452">
        <v>0</v>
      </c>
      <c r="G2121" s="452">
        <v>500</v>
      </c>
      <c r="H2121" s="452">
        <v>0</v>
      </c>
      <c r="I2121" s="452"/>
      <c r="J2121" s="430"/>
      <c r="K2121" s="452"/>
      <c r="L2121" s="452"/>
      <c r="M2121" s="430"/>
      <c r="N2121" s="23"/>
      <c r="O2121" s="23"/>
    </row>
    <row r="2122" spans="1:15">
      <c r="A2122" s="590"/>
      <c r="B2122" s="620"/>
      <c r="C2122" s="592" t="s">
        <v>722</v>
      </c>
      <c r="D2122" s="593" t="s">
        <v>723</v>
      </c>
      <c r="E2122" s="40">
        <f t="shared" si="681"/>
        <v>0</v>
      </c>
      <c r="F2122" s="452">
        <v>0</v>
      </c>
      <c r="G2122" s="452"/>
      <c r="H2122" s="452"/>
      <c r="I2122" s="452"/>
      <c r="J2122" s="430"/>
      <c r="K2122" s="452"/>
      <c r="L2122" s="452"/>
      <c r="M2122" s="430"/>
      <c r="N2122" s="23"/>
      <c r="O2122" s="23"/>
    </row>
    <row r="2123" spans="1:15">
      <c r="A2123" s="590"/>
      <c r="B2123" s="620"/>
      <c r="C2123" s="598" t="s">
        <v>724</v>
      </c>
      <c r="D2123" s="593" t="s">
        <v>725</v>
      </c>
      <c r="E2123" s="40">
        <f t="shared" si="681"/>
        <v>0</v>
      </c>
      <c r="F2123" s="452"/>
      <c r="G2123" s="452"/>
      <c r="H2123" s="452"/>
      <c r="I2123" s="452"/>
      <c r="J2123" s="430"/>
      <c r="K2123" s="452"/>
      <c r="L2123" s="452"/>
      <c r="M2123" s="430"/>
      <c r="N2123" s="23"/>
      <c r="O2123" s="23"/>
    </row>
    <row r="2124" spans="1:15">
      <c r="A2124" s="590"/>
      <c r="B2124" s="620"/>
      <c r="C2124" s="598" t="s">
        <v>726</v>
      </c>
      <c r="D2124" s="593" t="s">
        <v>727</v>
      </c>
      <c r="E2124" s="40">
        <f t="shared" si="681"/>
        <v>0</v>
      </c>
      <c r="F2124" s="452">
        <v>0</v>
      </c>
      <c r="G2124" s="452"/>
      <c r="H2124" s="452"/>
      <c r="I2124" s="452"/>
      <c r="J2124" s="430"/>
      <c r="K2124" s="452"/>
      <c r="L2124" s="452"/>
      <c r="M2124" s="430"/>
      <c r="N2124" s="23"/>
      <c r="O2124" s="23"/>
    </row>
    <row r="2125" spans="1:15">
      <c r="A2125" s="590"/>
      <c r="B2125" s="595" t="s">
        <v>728</v>
      </c>
      <c r="C2125" s="630"/>
      <c r="D2125" s="607" t="s">
        <v>729</v>
      </c>
      <c r="E2125" s="40">
        <f t="shared" ref="E2125:E2192" si="697">G2125+H2125+I2125+J2125</f>
        <v>0</v>
      </c>
      <c r="F2125" s="594">
        <f t="shared" ref="F2125:M2125" si="698">F2126</f>
        <v>0</v>
      </c>
      <c r="G2125" s="594">
        <f t="shared" si="698"/>
        <v>0</v>
      </c>
      <c r="H2125" s="594">
        <f t="shared" si="698"/>
        <v>0</v>
      </c>
      <c r="I2125" s="594">
        <f t="shared" si="698"/>
        <v>0</v>
      </c>
      <c r="J2125" s="594">
        <f t="shared" si="698"/>
        <v>0</v>
      </c>
      <c r="K2125" s="594">
        <f t="shared" si="698"/>
        <v>0</v>
      </c>
      <c r="L2125" s="594">
        <f t="shared" si="698"/>
        <v>0</v>
      </c>
      <c r="M2125" s="594">
        <f t="shared" si="698"/>
        <v>0</v>
      </c>
      <c r="N2125" s="23"/>
      <c r="O2125" s="23"/>
    </row>
    <row r="2126" spans="1:15">
      <c r="A2126" s="590"/>
      <c r="B2126" s="429"/>
      <c r="C2126" s="432" t="s">
        <v>730</v>
      </c>
      <c r="D2126" s="427" t="s">
        <v>731</v>
      </c>
      <c r="E2126" s="94">
        <f t="shared" si="697"/>
        <v>0</v>
      </c>
      <c r="F2126" s="452"/>
      <c r="G2126" s="594"/>
      <c r="H2126" s="594"/>
      <c r="I2126" s="594"/>
      <c r="J2126" s="597"/>
      <c r="K2126" s="594"/>
      <c r="L2126" s="594"/>
      <c r="M2126" s="597"/>
      <c r="N2126" s="23"/>
      <c r="O2126" s="23"/>
    </row>
    <row r="2127" spans="1:15">
      <c r="A2127" s="590"/>
      <c r="B2127" s="595" t="s">
        <v>732</v>
      </c>
      <c r="C2127" s="630"/>
      <c r="D2127" s="607" t="s">
        <v>733</v>
      </c>
      <c r="E2127" s="40">
        <f t="shared" si="697"/>
        <v>0</v>
      </c>
      <c r="F2127" s="594"/>
      <c r="G2127" s="594"/>
      <c r="H2127" s="594"/>
      <c r="I2127" s="594"/>
      <c r="J2127" s="597"/>
      <c r="K2127" s="594"/>
      <c r="L2127" s="594"/>
      <c r="M2127" s="597"/>
      <c r="N2127" s="23"/>
      <c r="O2127" s="23"/>
    </row>
    <row r="2128" spans="1:15" hidden="1">
      <c r="A2128" s="590"/>
      <c r="B2128" s="595"/>
      <c r="C2128" s="630"/>
      <c r="D2128" s="607"/>
      <c r="E2128" s="40">
        <f t="shared" si="697"/>
        <v>0</v>
      </c>
      <c r="F2128" s="594"/>
      <c r="G2128" s="594"/>
      <c r="H2128" s="594"/>
      <c r="I2128" s="594"/>
      <c r="J2128" s="597"/>
      <c r="K2128" s="594"/>
      <c r="L2128" s="594"/>
      <c r="M2128" s="597"/>
      <c r="N2128" s="23"/>
      <c r="O2128" s="23"/>
    </row>
    <row r="2129" spans="1:15">
      <c r="A2129" s="590"/>
      <c r="B2129" s="620" t="s">
        <v>734</v>
      </c>
      <c r="C2129" s="630"/>
      <c r="D2129" s="607" t="s">
        <v>735</v>
      </c>
      <c r="E2129" s="40">
        <f t="shared" si="697"/>
        <v>0</v>
      </c>
      <c r="F2129" s="594">
        <f t="shared" ref="F2129:M2130" si="699">F2130</f>
        <v>0</v>
      </c>
      <c r="G2129" s="594">
        <f t="shared" si="699"/>
        <v>0</v>
      </c>
      <c r="H2129" s="594">
        <f t="shared" si="699"/>
        <v>0</v>
      </c>
      <c r="I2129" s="594">
        <f t="shared" si="699"/>
        <v>0</v>
      </c>
      <c r="J2129" s="594">
        <f t="shared" si="699"/>
        <v>0</v>
      </c>
      <c r="K2129" s="594">
        <f t="shared" si="699"/>
        <v>0</v>
      </c>
      <c r="L2129" s="594">
        <f t="shared" si="699"/>
        <v>0</v>
      </c>
      <c r="M2129" s="594">
        <f t="shared" si="699"/>
        <v>0</v>
      </c>
      <c r="N2129" s="23"/>
      <c r="O2129" s="23"/>
    </row>
    <row r="2130" spans="1:15">
      <c r="A2130" s="590"/>
      <c r="B2130" s="712" t="s">
        <v>736</v>
      </c>
      <c r="C2130" s="713"/>
      <c r="D2130" s="607" t="s">
        <v>737</v>
      </c>
      <c r="E2130" s="40">
        <f t="shared" si="697"/>
        <v>0</v>
      </c>
      <c r="F2130" s="452">
        <f t="shared" si="699"/>
        <v>0</v>
      </c>
      <c r="G2130" s="452">
        <f t="shared" si="699"/>
        <v>0</v>
      </c>
      <c r="H2130" s="452">
        <f t="shared" si="699"/>
        <v>0</v>
      </c>
      <c r="I2130" s="452">
        <f t="shared" si="699"/>
        <v>0</v>
      </c>
      <c r="J2130" s="452">
        <f t="shared" si="699"/>
        <v>0</v>
      </c>
      <c r="K2130" s="452">
        <f t="shared" si="699"/>
        <v>0</v>
      </c>
      <c r="L2130" s="452">
        <f t="shared" si="699"/>
        <v>0</v>
      </c>
      <c r="M2130" s="452">
        <f t="shared" si="699"/>
        <v>0</v>
      </c>
      <c r="N2130" s="23"/>
      <c r="O2130" s="23"/>
    </row>
    <row r="2131" spans="1:15">
      <c r="A2131" s="590"/>
      <c r="B2131" s="595"/>
      <c r="C2131" s="598" t="s">
        <v>738</v>
      </c>
      <c r="D2131" s="607" t="s">
        <v>739</v>
      </c>
      <c r="E2131" s="40">
        <f t="shared" si="697"/>
        <v>0</v>
      </c>
      <c r="F2131" s="452"/>
      <c r="G2131" s="452"/>
      <c r="H2131" s="452"/>
      <c r="I2131" s="452"/>
      <c r="J2131" s="430"/>
      <c r="K2131" s="452"/>
      <c r="L2131" s="452"/>
      <c r="M2131" s="430"/>
      <c r="N2131" s="23"/>
      <c r="O2131" s="23"/>
    </row>
    <row r="2132" spans="1:15" hidden="1">
      <c r="A2132" s="590"/>
      <c r="B2132" s="595"/>
      <c r="C2132" s="630"/>
      <c r="D2132" s="607"/>
      <c r="E2132" s="40">
        <f t="shared" si="697"/>
        <v>0</v>
      </c>
      <c r="F2132" s="452"/>
      <c r="G2132" s="452"/>
      <c r="H2132" s="452"/>
      <c r="I2132" s="452"/>
      <c r="J2132" s="430"/>
      <c r="K2132" s="452"/>
      <c r="L2132" s="452"/>
      <c r="M2132" s="430"/>
      <c r="N2132" s="23"/>
      <c r="O2132" s="23"/>
    </row>
    <row r="2133" spans="1:15">
      <c r="A2133" s="590"/>
      <c r="B2133" s="620" t="s">
        <v>626</v>
      </c>
      <c r="C2133" s="630"/>
      <c r="D2133" s="607" t="s">
        <v>627</v>
      </c>
      <c r="E2133" s="40">
        <f t="shared" si="697"/>
        <v>0</v>
      </c>
      <c r="F2133" s="452">
        <f t="shared" ref="F2133:M2133" si="700">F2134</f>
        <v>0</v>
      </c>
      <c r="G2133" s="452">
        <f t="shared" si="700"/>
        <v>0</v>
      </c>
      <c r="H2133" s="452">
        <f t="shared" si="700"/>
        <v>0</v>
      </c>
      <c r="I2133" s="452">
        <f t="shared" si="700"/>
        <v>0</v>
      </c>
      <c r="J2133" s="452">
        <f t="shared" si="700"/>
        <v>0</v>
      </c>
      <c r="K2133" s="452">
        <f t="shared" si="700"/>
        <v>0</v>
      </c>
      <c r="L2133" s="452">
        <f t="shared" si="700"/>
        <v>0</v>
      </c>
      <c r="M2133" s="452">
        <f t="shared" si="700"/>
        <v>0</v>
      </c>
      <c r="N2133" s="23"/>
      <c r="O2133" s="23"/>
    </row>
    <row r="2134" spans="1:15">
      <c r="A2134" s="582"/>
      <c r="B2134" s="620" t="s">
        <v>628</v>
      </c>
      <c r="C2134" s="630"/>
      <c r="D2134" s="607" t="s">
        <v>629</v>
      </c>
      <c r="E2134" s="40">
        <f t="shared" si="697"/>
        <v>0</v>
      </c>
      <c r="F2134" s="44"/>
      <c r="G2134" s="44"/>
      <c r="H2134" s="44"/>
      <c r="I2134" s="44"/>
      <c r="J2134" s="48"/>
      <c r="K2134" s="44"/>
      <c r="L2134" s="44"/>
      <c r="M2134" s="48"/>
      <c r="N2134" s="23"/>
      <c r="O2134" s="23"/>
    </row>
    <row r="2135" spans="1:15">
      <c r="A2135" s="714" t="s">
        <v>755</v>
      </c>
      <c r="B2135" s="878"/>
      <c r="C2135" s="878"/>
      <c r="D2135" s="85"/>
      <c r="E2135" s="40">
        <f t="shared" si="697"/>
        <v>987</v>
      </c>
      <c r="F2135" s="41"/>
      <c r="G2135" s="41">
        <f>G2139+G2144</f>
        <v>987</v>
      </c>
      <c r="H2135" s="41">
        <f t="shared" ref="H2135:M2135" si="701">H2139+H2144</f>
        <v>0</v>
      </c>
      <c r="I2135" s="41">
        <f t="shared" si="701"/>
        <v>0</v>
      </c>
      <c r="J2135" s="41">
        <f t="shared" si="701"/>
        <v>0</v>
      </c>
      <c r="K2135" s="41">
        <f t="shared" si="701"/>
        <v>0</v>
      </c>
      <c r="L2135" s="41">
        <f t="shared" si="701"/>
        <v>0</v>
      </c>
      <c r="M2135" s="41">
        <f t="shared" si="701"/>
        <v>0</v>
      </c>
      <c r="N2135" s="23"/>
      <c r="O2135" s="23"/>
    </row>
    <row r="2136" spans="1:15">
      <c r="A2136" s="46"/>
      <c r="B2136" s="881" t="s">
        <v>924</v>
      </c>
      <c r="C2136" s="891"/>
      <c r="D2136" s="85" t="s">
        <v>925</v>
      </c>
      <c r="E2136" s="40">
        <f t="shared" si="697"/>
        <v>0</v>
      </c>
      <c r="F2136" s="716">
        <f t="shared" ref="F2136:M2136" si="702">F2137+F2138</f>
        <v>0</v>
      </c>
      <c r="G2136" s="716">
        <f t="shared" si="702"/>
        <v>0</v>
      </c>
      <c r="H2136" s="716">
        <f t="shared" si="702"/>
        <v>0</v>
      </c>
      <c r="I2136" s="716">
        <f t="shared" si="702"/>
        <v>0</v>
      </c>
      <c r="J2136" s="716">
        <f t="shared" si="702"/>
        <v>0</v>
      </c>
      <c r="K2136" s="716">
        <f t="shared" si="702"/>
        <v>0</v>
      </c>
      <c r="L2136" s="716">
        <f t="shared" si="702"/>
        <v>0</v>
      </c>
      <c r="M2136" s="716">
        <f t="shared" si="702"/>
        <v>0</v>
      </c>
      <c r="N2136" s="23"/>
      <c r="O2136" s="23"/>
    </row>
    <row r="2137" spans="1:15">
      <c r="A2137" s="46"/>
      <c r="B2137" s="881"/>
      <c r="C2137" s="37" t="s">
        <v>926</v>
      </c>
      <c r="D2137" s="883" t="s">
        <v>927</v>
      </c>
      <c r="E2137" s="40">
        <f t="shared" si="697"/>
        <v>0</v>
      </c>
      <c r="F2137" s="716"/>
      <c r="G2137" s="716"/>
      <c r="H2137" s="716"/>
      <c r="I2137" s="716"/>
      <c r="J2137" s="717"/>
      <c r="K2137" s="716"/>
      <c r="L2137" s="716"/>
      <c r="M2137" s="717"/>
      <c r="N2137" s="23"/>
      <c r="O2137" s="23"/>
    </row>
    <row r="2138" spans="1:15">
      <c r="A2138" s="46"/>
      <c r="B2138" s="881"/>
      <c r="C2138" s="160" t="s">
        <v>928</v>
      </c>
      <c r="D2138" s="883" t="s">
        <v>929</v>
      </c>
      <c r="E2138" s="40">
        <f t="shared" si="697"/>
        <v>0</v>
      </c>
      <c r="F2138" s="716"/>
      <c r="G2138" s="716"/>
      <c r="H2138" s="716"/>
      <c r="I2138" s="716"/>
      <c r="J2138" s="717"/>
      <c r="K2138" s="716"/>
      <c r="L2138" s="716"/>
      <c r="M2138" s="717"/>
      <c r="N2138" s="23"/>
      <c r="O2138" s="23"/>
    </row>
    <row r="2139" spans="1:15">
      <c r="A2139" s="46"/>
      <c r="B2139" s="37" t="s">
        <v>930</v>
      </c>
      <c r="C2139" s="37"/>
      <c r="D2139" s="85" t="s">
        <v>931</v>
      </c>
      <c r="E2139" s="40">
        <f t="shared" si="697"/>
        <v>487</v>
      </c>
      <c r="F2139" s="716">
        <f t="shared" ref="F2139:M2139" si="703">F2140+F2141</f>
        <v>0</v>
      </c>
      <c r="G2139" s="60">
        <f t="shared" si="703"/>
        <v>487</v>
      </c>
      <c r="H2139" s="60">
        <f t="shared" si="703"/>
        <v>0</v>
      </c>
      <c r="I2139" s="60">
        <f t="shared" si="703"/>
        <v>0</v>
      </c>
      <c r="J2139" s="60">
        <f t="shared" si="703"/>
        <v>0</v>
      </c>
      <c r="K2139" s="60">
        <f t="shared" si="703"/>
        <v>0</v>
      </c>
      <c r="L2139" s="60">
        <f t="shared" si="703"/>
        <v>0</v>
      </c>
      <c r="M2139" s="60">
        <f t="shared" si="703"/>
        <v>0</v>
      </c>
      <c r="N2139" s="23"/>
      <c r="O2139" s="23"/>
    </row>
    <row r="2140" spans="1:15">
      <c r="A2140" s="46"/>
      <c r="B2140" s="37"/>
      <c r="C2140" s="881" t="s">
        <v>932</v>
      </c>
      <c r="D2140" s="883" t="s">
        <v>933</v>
      </c>
      <c r="E2140" s="40">
        <f t="shared" si="697"/>
        <v>487</v>
      </c>
      <c r="F2140" s="41">
        <v>0</v>
      </c>
      <c r="G2140" s="41">
        <f>G2113</f>
        <v>487</v>
      </c>
      <c r="H2140" s="41">
        <f t="shared" ref="H2140:M2140" si="704">H2113</f>
        <v>0</v>
      </c>
      <c r="I2140" s="41">
        <f t="shared" si="704"/>
        <v>0</v>
      </c>
      <c r="J2140" s="41">
        <f t="shared" si="704"/>
        <v>0</v>
      </c>
      <c r="K2140" s="41">
        <f t="shared" si="704"/>
        <v>0</v>
      </c>
      <c r="L2140" s="41">
        <f t="shared" si="704"/>
        <v>0</v>
      </c>
      <c r="M2140" s="41">
        <f t="shared" si="704"/>
        <v>0</v>
      </c>
      <c r="N2140" s="23"/>
      <c r="O2140" s="23"/>
    </row>
    <row r="2141" spans="1:15">
      <c r="A2141" s="46"/>
      <c r="B2141" s="37"/>
      <c r="C2141" s="881" t="s">
        <v>934</v>
      </c>
      <c r="D2141" s="883" t="s">
        <v>935</v>
      </c>
      <c r="E2141" s="40">
        <f t="shared" si="697"/>
        <v>0</v>
      </c>
      <c r="F2141" s="41"/>
      <c r="G2141" s="41"/>
      <c r="H2141" s="41"/>
      <c r="I2141" s="41"/>
      <c r="J2141" s="42"/>
      <c r="K2141" s="41"/>
      <c r="L2141" s="41"/>
      <c r="M2141" s="42"/>
      <c r="N2141" s="23"/>
      <c r="O2141" s="23"/>
    </row>
    <row r="2142" spans="1:15">
      <c r="A2142" s="46"/>
      <c r="B2142" s="881" t="s">
        <v>936</v>
      </c>
      <c r="C2142" s="881"/>
      <c r="D2142" s="85" t="s">
        <v>937</v>
      </c>
      <c r="E2142" s="40">
        <f t="shared" si="697"/>
        <v>0</v>
      </c>
      <c r="F2142" s="41"/>
      <c r="G2142" s="41"/>
      <c r="H2142" s="41"/>
      <c r="I2142" s="41"/>
      <c r="J2142" s="42"/>
      <c r="K2142" s="41"/>
      <c r="L2142" s="41"/>
      <c r="M2142" s="42"/>
      <c r="N2142" s="23"/>
      <c r="O2142" s="23"/>
    </row>
    <row r="2143" spans="1:15">
      <c r="A2143" s="46"/>
      <c r="B2143" s="881" t="s">
        <v>938</v>
      </c>
      <c r="C2143" s="881"/>
      <c r="D2143" s="85" t="s">
        <v>939</v>
      </c>
      <c r="E2143" s="40">
        <f t="shared" si="697"/>
        <v>0</v>
      </c>
      <c r="F2143" s="41"/>
      <c r="G2143" s="41"/>
      <c r="H2143" s="41"/>
      <c r="I2143" s="41"/>
      <c r="J2143" s="42"/>
      <c r="K2143" s="41"/>
      <c r="L2143" s="41"/>
      <c r="M2143" s="42"/>
      <c r="N2143" s="23"/>
      <c r="O2143" s="23"/>
    </row>
    <row r="2144" spans="1:15">
      <c r="A2144" s="46"/>
      <c r="B2144" s="881" t="s">
        <v>940</v>
      </c>
      <c r="C2144" s="891"/>
      <c r="D2144" s="85" t="s">
        <v>941</v>
      </c>
      <c r="E2144" s="40">
        <f t="shared" si="697"/>
        <v>500</v>
      </c>
      <c r="F2144" s="41">
        <v>0</v>
      </c>
      <c r="G2144" s="41">
        <f>G2020+G2021+G2118+G2076</f>
        <v>500</v>
      </c>
      <c r="H2144" s="41">
        <f>H2020+H2021+H2118+H2076</f>
        <v>0</v>
      </c>
      <c r="I2144" s="41">
        <f>I2020+I2021+I2118+I2076</f>
        <v>0</v>
      </c>
      <c r="J2144" s="41">
        <f>J2020+J2021+J2118+J2076</f>
        <v>0</v>
      </c>
      <c r="K2144" s="41">
        <f>K2020+K2021+K2118</f>
        <v>0</v>
      </c>
      <c r="L2144" s="41">
        <f>L2020+L2021+L2118</f>
        <v>0</v>
      </c>
      <c r="M2144" s="41">
        <f>M2020+M2021+M2118</f>
        <v>0</v>
      </c>
      <c r="N2144" s="23"/>
      <c r="O2144" s="23"/>
    </row>
    <row r="2145" spans="1:15" ht="0.75" customHeight="1">
      <c r="A2145" s="853"/>
      <c r="B2145" s="854"/>
      <c r="C2145" s="854"/>
      <c r="D2145" s="85"/>
      <c r="E2145" s="22">
        <f t="shared" si="697"/>
        <v>0</v>
      </c>
      <c r="F2145" s="41"/>
      <c r="G2145" s="41"/>
      <c r="H2145" s="41"/>
      <c r="I2145" s="41"/>
      <c r="J2145" s="42"/>
      <c r="K2145" s="41"/>
      <c r="L2145" s="41"/>
      <c r="M2145" s="42"/>
      <c r="N2145" s="23"/>
      <c r="O2145" s="23"/>
    </row>
    <row r="2146" spans="1:15">
      <c r="A2146" s="892" t="s">
        <v>942</v>
      </c>
      <c r="B2146" s="893"/>
      <c r="C2146" s="894"/>
      <c r="D2146" s="895" t="s">
        <v>943</v>
      </c>
      <c r="E2146" s="535">
        <f t="shared" si="697"/>
        <v>1431</v>
      </c>
      <c r="F2146" s="536">
        <f t="shared" ref="F2146:M2146" si="705">F2179+F2180+F2183</f>
        <v>0</v>
      </c>
      <c r="G2146" s="536">
        <f t="shared" si="705"/>
        <v>84</v>
      </c>
      <c r="H2146" s="536">
        <f t="shared" si="705"/>
        <v>1179</v>
      </c>
      <c r="I2146" s="536">
        <f t="shared" si="705"/>
        <v>84</v>
      </c>
      <c r="J2146" s="536">
        <f t="shared" si="705"/>
        <v>84</v>
      </c>
      <c r="K2146" s="536">
        <f t="shared" si="705"/>
        <v>336</v>
      </c>
      <c r="L2146" s="536">
        <f t="shared" si="705"/>
        <v>336</v>
      </c>
      <c r="M2146" s="536">
        <f t="shared" si="705"/>
        <v>336</v>
      </c>
      <c r="N2146" s="23"/>
      <c r="O2146" s="23"/>
    </row>
    <row r="2147" spans="1:15">
      <c r="A2147" s="1288" t="s">
        <v>505</v>
      </c>
      <c r="B2147" s="1393"/>
      <c r="C2147" s="1394"/>
      <c r="D2147" s="896"/>
      <c r="E2147" s="535">
        <f t="shared" si="697"/>
        <v>1431</v>
      </c>
      <c r="F2147" s="272"/>
      <c r="G2147" s="272">
        <f>G2149+G2159</f>
        <v>84</v>
      </c>
      <c r="H2147" s="272">
        <f t="shared" ref="H2147:M2147" si="706">H2149+H2159</f>
        <v>1179</v>
      </c>
      <c r="I2147" s="272">
        <f t="shared" si="706"/>
        <v>84</v>
      </c>
      <c r="J2147" s="272">
        <f t="shared" si="706"/>
        <v>84</v>
      </c>
      <c r="K2147" s="272">
        <f t="shared" si="706"/>
        <v>336</v>
      </c>
      <c r="L2147" s="272">
        <f t="shared" si="706"/>
        <v>336</v>
      </c>
      <c r="M2147" s="272">
        <f t="shared" si="706"/>
        <v>336</v>
      </c>
      <c r="N2147" s="23"/>
      <c r="O2147" s="23"/>
    </row>
    <row r="2148" spans="1:15">
      <c r="A2148" s="892"/>
      <c r="B2148" s="418" t="s">
        <v>506</v>
      </c>
      <c r="C2148" s="897"/>
      <c r="D2148" s="896"/>
      <c r="E2148" s="535">
        <f t="shared" si="697"/>
        <v>1431</v>
      </c>
      <c r="F2148" s="536"/>
      <c r="G2148" s="536">
        <f t="shared" ref="G2148:M2148" si="707">G2150+G2160</f>
        <v>84</v>
      </c>
      <c r="H2148" s="536">
        <f t="shared" si="707"/>
        <v>1179</v>
      </c>
      <c r="I2148" s="536">
        <f t="shared" si="707"/>
        <v>84</v>
      </c>
      <c r="J2148" s="536">
        <f t="shared" si="707"/>
        <v>84</v>
      </c>
      <c r="K2148" s="536">
        <f t="shared" si="707"/>
        <v>336</v>
      </c>
      <c r="L2148" s="536">
        <f t="shared" si="707"/>
        <v>336</v>
      </c>
      <c r="M2148" s="536">
        <f t="shared" si="707"/>
        <v>336</v>
      </c>
      <c r="N2148" s="23"/>
      <c r="O2148" s="23"/>
    </row>
    <row r="2149" spans="1:15">
      <c r="A2149" s="758"/>
      <c r="B2149" s="276" t="s">
        <v>507</v>
      </c>
      <c r="C2149" s="898"/>
      <c r="D2149" s="760"/>
      <c r="E2149" s="279">
        <f t="shared" si="697"/>
        <v>1431</v>
      </c>
      <c r="F2149" s="280"/>
      <c r="G2149" s="280">
        <f t="shared" ref="G2149:M2149" si="708">G2150</f>
        <v>84</v>
      </c>
      <c r="H2149" s="280">
        <f t="shared" si="708"/>
        <v>1179</v>
      </c>
      <c r="I2149" s="280">
        <f t="shared" si="708"/>
        <v>84</v>
      </c>
      <c r="J2149" s="280">
        <f t="shared" si="708"/>
        <v>84</v>
      </c>
      <c r="K2149" s="280">
        <f t="shared" si="708"/>
        <v>336</v>
      </c>
      <c r="L2149" s="280">
        <f t="shared" si="708"/>
        <v>336</v>
      </c>
      <c r="M2149" s="280">
        <f t="shared" si="708"/>
        <v>336</v>
      </c>
      <c r="N2149" s="23"/>
      <c r="O2149" s="23"/>
    </row>
    <row r="2150" spans="1:15">
      <c r="A2150" s="899"/>
      <c r="B2150" s="411" t="s">
        <v>508</v>
      </c>
      <c r="C2150" s="900"/>
      <c r="D2150" s="526">
        <v>0.01</v>
      </c>
      <c r="E2150" s="154">
        <f t="shared" si="697"/>
        <v>1431</v>
      </c>
      <c r="F2150" s="155"/>
      <c r="G2150" s="155">
        <f t="shared" ref="G2150:M2150" si="709">G2151+G2152+G2153+G2154+G2155</f>
        <v>84</v>
      </c>
      <c r="H2150" s="155">
        <f t="shared" si="709"/>
        <v>1179</v>
      </c>
      <c r="I2150" s="155">
        <f t="shared" si="709"/>
        <v>84</v>
      </c>
      <c r="J2150" s="155">
        <f t="shared" si="709"/>
        <v>84</v>
      </c>
      <c r="K2150" s="155">
        <f t="shared" si="709"/>
        <v>336</v>
      </c>
      <c r="L2150" s="155">
        <f t="shared" si="709"/>
        <v>336</v>
      </c>
      <c r="M2150" s="155">
        <f t="shared" si="709"/>
        <v>336</v>
      </c>
      <c r="N2150" s="23"/>
      <c r="O2150" s="23"/>
    </row>
    <row r="2151" spans="1:15">
      <c r="A2151" s="901"/>
      <c r="B2151" s="902"/>
      <c r="C2151" s="765" t="s">
        <v>510</v>
      </c>
      <c r="D2151" s="903">
        <v>10</v>
      </c>
      <c r="E2151" s="94">
        <f t="shared" si="697"/>
        <v>0</v>
      </c>
      <c r="F2151" s="452"/>
      <c r="G2151" s="452"/>
      <c r="H2151" s="452"/>
      <c r="I2151" s="452"/>
      <c r="J2151" s="452"/>
      <c r="K2151" s="452"/>
      <c r="L2151" s="452"/>
      <c r="M2151" s="452"/>
      <c r="N2151" s="23"/>
      <c r="O2151" s="23"/>
    </row>
    <row r="2152" spans="1:15">
      <c r="A2152" s="901"/>
      <c r="B2152" s="902"/>
      <c r="C2152" s="737" t="s">
        <v>512</v>
      </c>
      <c r="D2152" s="903">
        <v>20</v>
      </c>
      <c r="E2152" s="94">
        <f t="shared" si="697"/>
        <v>1431</v>
      </c>
      <c r="F2152" s="452"/>
      <c r="G2152" s="452">
        <v>84</v>
      </c>
      <c r="H2152" s="452">
        <f>84+1095</f>
        <v>1179</v>
      </c>
      <c r="I2152" s="452">
        <v>84</v>
      </c>
      <c r="J2152" s="452">
        <v>84</v>
      </c>
      <c r="K2152" s="452">
        <v>336</v>
      </c>
      <c r="L2152" s="452">
        <v>336</v>
      </c>
      <c r="M2152" s="452">
        <v>336</v>
      </c>
      <c r="N2152" s="23"/>
      <c r="O2152" s="23"/>
    </row>
    <row r="2153" spans="1:15">
      <c r="A2153" s="901"/>
      <c r="B2153" s="425" t="s">
        <v>514</v>
      </c>
      <c r="C2153" s="904"/>
      <c r="D2153" s="903">
        <v>30</v>
      </c>
      <c r="E2153" s="94">
        <f t="shared" si="697"/>
        <v>0</v>
      </c>
      <c r="F2153" s="452"/>
      <c r="G2153" s="452"/>
      <c r="H2153" s="452"/>
      <c r="I2153" s="452"/>
      <c r="J2153" s="452"/>
      <c r="K2153" s="452"/>
      <c r="L2153" s="452"/>
      <c r="M2153" s="452"/>
      <c r="N2153" s="23"/>
      <c r="O2153" s="23"/>
    </row>
    <row r="2154" spans="1:15">
      <c r="A2154" s="901"/>
      <c r="B2154" s="434" t="s">
        <v>521</v>
      </c>
      <c r="C2154" s="904"/>
      <c r="D2154" s="903">
        <v>40</v>
      </c>
      <c r="E2154" s="94">
        <f t="shared" si="697"/>
        <v>0</v>
      </c>
      <c r="F2154" s="452"/>
      <c r="G2154" s="452"/>
      <c r="H2154" s="452"/>
      <c r="I2154" s="452"/>
      <c r="J2154" s="452"/>
      <c r="K2154" s="452"/>
      <c r="L2154" s="452"/>
      <c r="M2154" s="452"/>
      <c r="N2154" s="23"/>
      <c r="O2154" s="23"/>
    </row>
    <row r="2155" spans="1:15">
      <c r="A2155" s="901"/>
      <c r="B2155" s="432" t="s">
        <v>561</v>
      </c>
      <c r="C2155" s="904"/>
      <c r="D2155" s="903">
        <v>55</v>
      </c>
      <c r="E2155" s="94">
        <f t="shared" si="697"/>
        <v>0</v>
      </c>
      <c r="F2155" s="452"/>
      <c r="G2155" s="452">
        <f t="shared" ref="G2155:M2156" si="710">G2156</f>
        <v>0</v>
      </c>
      <c r="H2155" s="452">
        <f t="shared" si="710"/>
        <v>0</v>
      </c>
      <c r="I2155" s="452">
        <f t="shared" si="710"/>
        <v>0</v>
      </c>
      <c r="J2155" s="452">
        <f t="shared" si="710"/>
        <v>0</v>
      </c>
      <c r="K2155" s="452">
        <f t="shared" si="710"/>
        <v>0</v>
      </c>
      <c r="L2155" s="452">
        <f t="shared" si="710"/>
        <v>0</v>
      </c>
      <c r="M2155" s="452">
        <f t="shared" si="710"/>
        <v>0</v>
      </c>
      <c r="N2155" s="23"/>
      <c r="O2155" s="23"/>
    </row>
    <row r="2156" spans="1:15">
      <c r="A2156" s="901"/>
      <c r="B2156" s="905"/>
      <c r="C2156" s="433" t="s">
        <v>744</v>
      </c>
      <c r="D2156" s="903">
        <v>55.01</v>
      </c>
      <c r="E2156" s="94">
        <f t="shared" si="697"/>
        <v>0</v>
      </c>
      <c r="F2156" s="452"/>
      <c r="G2156" s="452">
        <f t="shared" si="710"/>
        <v>0</v>
      </c>
      <c r="H2156" s="452">
        <f t="shared" si="710"/>
        <v>0</v>
      </c>
      <c r="I2156" s="452">
        <f t="shared" si="710"/>
        <v>0</v>
      </c>
      <c r="J2156" s="452">
        <f t="shared" si="710"/>
        <v>0</v>
      </c>
      <c r="K2156" s="452">
        <f t="shared" si="710"/>
        <v>0</v>
      </c>
      <c r="L2156" s="452">
        <f t="shared" si="710"/>
        <v>0</v>
      </c>
      <c r="M2156" s="452">
        <f t="shared" si="710"/>
        <v>0</v>
      </c>
      <c r="N2156" s="23"/>
      <c r="O2156" s="23"/>
    </row>
    <row r="2157" spans="1:15" ht="12" customHeight="1">
      <c r="A2157" s="901"/>
      <c r="B2157" s="906"/>
      <c r="C2157" s="907" t="s">
        <v>674</v>
      </c>
      <c r="D2157" s="98" t="s">
        <v>567</v>
      </c>
      <c r="E2157" s="94">
        <f t="shared" si="697"/>
        <v>0</v>
      </c>
      <c r="F2157" s="452"/>
      <c r="G2157" s="452">
        <v>0</v>
      </c>
      <c r="H2157" s="452">
        <v>0</v>
      </c>
      <c r="I2157" s="452">
        <v>0</v>
      </c>
      <c r="J2157" s="452">
        <v>0</v>
      </c>
      <c r="K2157" s="452">
        <v>0</v>
      </c>
      <c r="L2157" s="452">
        <v>0</v>
      </c>
      <c r="M2157" s="452">
        <v>0</v>
      </c>
      <c r="N2157" s="23"/>
      <c r="O2157" s="23"/>
    </row>
    <row r="2158" spans="1:15" hidden="1">
      <c r="A2158" s="908"/>
      <c r="B2158" s="909"/>
      <c r="C2158" s="910"/>
      <c r="D2158" s="641"/>
      <c r="E2158" s="22">
        <f t="shared" si="697"/>
        <v>0</v>
      </c>
      <c r="F2158" s="716"/>
      <c r="G2158" s="716"/>
      <c r="H2158" s="716"/>
      <c r="I2158" s="716"/>
      <c r="J2158" s="716"/>
      <c r="K2158" s="716"/>
      <c r="L2158" s="716"/>
      <c r="M2158" s="716"/>
      <c r="N2158" s="23"/>
      <c r="O2158" s="23"/>
    </row>
    <row r="2159" spans="1:15">
      <c r="A2159" s="1300" t="s">
        <v>630</v>
      </c>
      <c r="B2159" s="1346"/>
      <c r="C2159" s="1347"/>
      <c r="D2159" s="481"/>
      <c r="E2159" s="359">
        <f t="shared" si="697"/>
        <v>0</v>
      </c>
      <c r="F2159" s="482">
        <f t="shared" ref="F2159:M2159" si="711">F2161+F2173</f>
        <v>0</v>
      </c>
      <c r="G2159" s="482">
        <f t="shared" si="711"/>
        <v>0</v>
      </c>
      <c r="H2159" s="482">
        <f t="shared" si="711"/>
        <v>0</v>
      </c>
      <c r="I2159" s="482">
        <f t="shared" si="711"/>
        <v>0</v>
      </c>
      <c r="J2159" s="482">
        <f t="shared" si="711"/>
        <v>0</v>
      </c>
      <c r="K2159" s="482">
        <f t="shared" si="711"/>
        <v>0</v>
      </c>
      <c r="L2159" s="482">
        <f t="shared" si="711"/>
        <v>0</v>
      </c>
      <c r="M2159" s="482">
        <f t="shared" si="711"/>
        <v>0</v>
      </c>
      <c r="N2159" s="23"/>
      <c r="O2159" s="23"/>
    </row>
    <row r="2160" spans="1:15">
      <c r="A2160" s="789"/>
      <c r="B2160" s="411" t="s">
        <v>747</v>
      </c>
      <c r="C2160" s="911"/>
      <c r="D2160" s="481"/>
      <c r="E2160" s="359">
        <f t="shared" si="697"/>
        <v>0</v>
      </c>
      <c r="F2160" s="482"/>
      <c r="G2160" s="482">
        <f t="shared" ref="G2160:M2160" si="712">G2161+G2173</f>
        <v>0</v>
      </c>
      <c r="H2160" s="482">
        <f t="shared" si="712"/>
        <v>0</v>
      </c>
      <c r="I2160" s="482">
        <f t="shared" si="712"/>
        <v>0</v>
      </c>
      <c r="J2160" s="482">
        <f t="shared" si="712"/>
        <v>0</v>
      </c>
      <c r="K2160" s="482">
        <f t="shared" si="712"/>
        <v>0</v>
      </c>
      <c r="L2160" s="482">
        <f t="shared" si="712"/>
        <v>0</v>
      </c>
      <c r="M2160" s="482">
        <f t="shared" si="712"/>
        <v>0</v>
      </c>
      <c r="N2160" s="23"/>
      <c r="O2160" s="23"/>
    </row>
    <row r="2161" spans="1:15">
      <c r="A2161" s="912"/>
      <c r="B2161" s="438" t="s">
        <v>657</v>
      </c>
      <c r="C2161" s="500"/>
      <c r="D2161" s="443" t="s">
        <v>658</v>
      </c>
      <c r="E2161" s="40">
        <f t="shared" si="697"/>
        <v>0</v>
      </c>
      <c r="F2161" s="716">
        <f t="shared" ref="F2161:M2161" si="713">F2162</f>
        <v>0</v>
      </c>
      <c r="G2161" s="716">
        <f t="shared" si="713"/>
        <v>0</v>
      </c>
      <c r="H2161" s="716">
        <f t="shared" si="713"/>
        <v>0</v>
      </c>
      <c r="I2161" s="716">
        <f t="shared" si="713"/>
        <v>0</v>
      </c>
      <c r="J2161" s="716">
        <f t="shared" si="713"/>
        <v>0</v>
      </c>
      <c r="K2161" s="716">
        <f t="shared" si="713"/>
        <v>0</v>
      </c>
      <c r="L2161" s="716">
        <f t="shared" si="713"/>
        <v>0</v>
      </c>
      <c r="M2161" s="716">
        <f t="shared" si="713"/>
        <v>0</v>
      </c>
      <c r="N2161" s="23"/>
      <c r="O2161" s="23"/>
    </row>
    <row r="2162" spans="1:15">
      <c r="A2162" s="912"/>
      <c r="B2162" s="561" t="s">
        <v>944</v>
      </c>
      <c r="C2162" s="458"/>
      <c r="D2162" s="427" t="s">
        <v>565</v>
      </c>
      <c r="E2162" s="40">
        <f t="shared" si="697"/>
        <v>0</v>
      </c>
      <c r="F2162" s="716">
        <f t="shared" ref="F2162:M2162" si="714">F2163+F2164+F2165+F2166+F2167+F2168+F2169+F2170+F2171+F2172</f>
        <v>0</v>
      </c>
      <c r="G2162" s="716">
        <f t="shared" si="714"/>
        <v>0</v>
      </c>
      <c r="H2162" s="716">
        <f t="shared" si="714"/>
        <v>0</v>
      </c>
      <c r="I2162" s="716">
        <f t="shared" si="714"/>
        <v>0</v>
      </c>
      <c r="J2162" s="716">
        <f t="shared" si="714"/>
        <v>0</v>
      </c>
      <c r="K2162" s="716">
        <f t="shared" si="714"/>
        <v>0</v>
      </c>
      <c r="L2162" s="716">
        <f t="shared" si="714"/>
        <v>0</v>
      </c>
      <c r="M2162" s="716">
        <f t="shared" si="714"/>
        <v>0</v>
      </c>
      <c r="N2162" s="23"/>
      <c r="O2162" s="23"/>
    </row>
    <row r="2163" spans="1:15" hidden="1">
      <c r="A2163" s="912"/>
      <c r="B2163" s="502"/>
      <c r="C2163" s="503" t="s">
        <v>660</v>
      </c>
      <c r="D2163" s="562" t="s">
        <v>661</v>
      </c>
      <c r="E2163" s="40">
        <f t="shared" si="697"/>
        <v>0</v>
      </c>
      <c r="F2163" s="716"/>
      <c r="G2163" s="716"/>
      <c r="H2163" s="716"/>
      <c r="I2163" s="716"/>
      <c r="J2163" s="913"/>
      <c r="K2163" s="716"/>
      <c r="L2163" s="716"/>
      <c r="M2163" s="913"/>
      <c r="N2163" s="23"/>
      <c r="O2163" s="23"/>
    </row>
    <row r="2164" spans="1:15" hidden="1">
      <c r="A2164" s="912"/>
      <c r="B2164" s="502"/>
      <c r="C2164" s="503" t="s">
        <v>662</v>
      </c>
      <c r="D2164" s="562" t="s">
        <v>663</v>
      </c>
      <c r="E2164" s="40">
        <f t="shared" si="697"/>
        <v>0</v>
      </c>
      <c r="F2164" s="716"/>
      <c r="G2164" s="716"/>
      <c r="H2164" s="716"/>
      <c r="I2164" s="716"/>
      <c r="J2164" s="913"/>
      <c r="K2164" s="716"/>
      <c r="L2164" s="716"/>
      <c r="M2164" s="913"/>
      <c r="N2164" s="23"/>
      <c r="O2164" s="23"/>
    </row>
    <row r="2165" spans="1:15" hidden="1">
      <c r="A2165" s="912"/>
      <c r="B2165" s="502"/>
      <c r="C2165" s="503" t="s">
        <v>664</v>
      </c>
      <c r="D2165" s="562" t="s">
        <v>665</v>
      </c>
      <c r="E2165" s="40">
        <f t="shared" si="697"/>
        <v>0</v>
      </c>
      <c r="F2165" s="716"/>
      <c r="G2165" s="716"/>
      <c r="H2165" s="716"/>
      <c r="I2165" s="716"/>
      <c r="J2165" s="913"/>
      <c r="K2165" s="716"/>
      <c r="L2165" s="716"/>
      <c r="M2165" s="913"/>
      <c r="N2165" s="23"/>
      <c r="O2165" s="23"/>
    </row>
    <row r="2166" spans="1:15" hidden="1">
      <c r="A2166" s="912"/>
      <c r="B2166" s="501"/>
      <c r="C2166" s="458" t="s">
        <v>666</v>
      </c>
      <c r="D2166" s="427" t="s">
        <v>667</v>
      </c>
      <c r="E2166" s="40">
        <f t="shared" si="697"/>
        <v>0</v>
      </c>
      <c r="F2166" s="716"/>
      <c r="G2166" s="716"/>
      <c r="H2166" s="716"/>
      <c r="I2166" s="716"/>
      <c r="J2166" s="913"/>
      <c r="K2166" s="716"/>
      <c r="L2166" s="716"/>
      <c r="M2166" s="913"/>
      <c r="N2166" s="23"/>
      <c r="O2166" s="23"/>
    </row>
    <row r="2167" spans="1:15" hidden="1">
      <c r="A2167" s="912"/>
      <c r="B2167" s="501"/>
      <c r="C2167" s="458" t="s">
        <v>668</v>
      </c>
      <c r="D2167" s="427" t="s">
        <v>669</v>
      </c>
      <c r="E2167" s="40">
        <f t="shared" si="697"/>
        <v>0</v>
      </c>
      <c r="F2167" s="716"/>
      <c r="G2167" s="716"/>
      <c r="H2167" s="716"/>
      <c r="I2167" s="716"/>
      <c r="J2167" s="913"/>
      <c r="K2167" s="716"/>
      <c r="L2167" s="716"/>
      <c r="M2167" s="913"/>
      <c r="N2167" s="23"/>
      <c r="O2167" s="23"/>
    </row>
    <row r="2168" spans="1:15" hidden="1">
      <c r="A2168" s="912"/>
      <c r="B2168" s="501"/>
      <c r="C2168" s="458" t="s">
        <v>670</v>
      </c>
      <c r="D2168" s="427" t="s">
        <v>671</v>
      </c>
      <c r="E2168" s="40">
        <f t="shared" si="697"/>
        <v>0</v>
      </c>
      <c r="F2168" s="716"/>
      <c r="G2168" s="716"/>
      <c r="H2168" s="716"/>
      <c r="I2168" s="716"/>
      <c r="J2168" s="913"/>
      <c r="K2168" s="716"/>
      <c r="L2168" s="716"/>
      <c r="M2168" s="913"/>
      <c r="N2168" s="23"/>
      <c r="O2168" s="23"/>
    </row>
    <row r="2169" spans="1:15" hidden="1">
      <c r="A2169" s="912"/>
      <c r="B2169" s="501"/>
      <c r="C2169" s="458" t="s">
        <v>672</v>
      </c>
      <c r="D2169" s="427" t="s">
        <v>673</v>
      </c>
      <c r="E2169" s="40">
        <f t="shared" si="697"/>
        <v>0</v>
      </c>
      <c r="F2169" s="716"/>
      <c r="G2169" s="716"/>
      <c r="H2169" s="716"/>
      <c r="I2169" s="716"/>
      <c r="J2169" s="913"/>
      <c r="K2169" s="716"/>
      <c r="L2169" s="716"/>
      <c r="M2169" s="913"/>
      <c r="N2169" s="23"/>
      <c r="O2169" s="23"/>
    </row>
    <row r="2170" spans="1:15" ht="14.25" customHeight="1">
      <c r="A2170" s="912"/>
      <c r="B2170" s="501"/>
      <c r="C2170" s="458" t="s">
        <v>674</v>
      </c>
      <c r="D2170" s="427" t="s">
        <v>567</v>
      </c>
      <c r="E2170" s="40">
        <f t="shared" si="697"/>
        <v>0</v>
      </c>
      <c r="F2170" s="716"/>
      <c r="G2170" s="716"/>
      <c r="H2170" s="716"/>
      <c r="I2170" s="716"/>
      <c r="J2170" s="913"/>
      <c r="K2170" s="716"/>
      <c r="L2170" s="716"/>
      <c r="M2170" s="913"/>
      <c r="N2170" s="23"/>
      <c r="O2170" s="23"/>
    </row>
    <row r="2171" spans="1:15" hidden="1">
      <c r="A2171" s="912"/>
      <c r="B2171" s="501"/>
      <c r="C2171" s="458" t="s">
        <v>675</v>
      </c>
      <c r="D2171" s="427" t="s">
        <v>676</v>
      </c>
      <c r="E2171" s="40">
        <f t="shared" si="697"/>
        <v>0</v>
      </c>
      <c r="F2171" s="716"/>
      <c r="G2171" s="716"/>
      <c r="H2171" s="716"/>
      <c r="I2171" s="716"/>
      <c r="J2171" s="913"/>
      <c r="K2171" s="716"/>
      <c r="L2171" s="716"/>
      <c r="M2171" s="913"/>
      <c r="N2171" s="23"/>
      <c r="O2171" s="23"/>
    </row>
    <row r="2172" spans="1:15" hidden="1">
      <c r="A2172" s="912"/>
      <c r="B2172" s="501"/>
      <c r="C2172" s="458" t="s">
        <v>677</v>
      </c>
      <c r="D2172" s="427" t="s">
        <v>678</v>
      </c>
      <c r="E2172" s="40">
        <f t="shared" si="697"/>
        <v>0</v>
      </c>
      <c r="F2172" s="716"/>
      <c r="G2172" s="716"/>
      <c r="H2172" s="716"/>
      <c r="I2172" s="716"/>
      <c r="J2172" s="913"/>
      <c r="K2172" s="716"/>
      <c r="L2172" s="716"/>
      <c r="M2172" s="913"/>
      <c r="N2172" s="23"/>
      <c r="O2172" s="23"/>
    </row>
    <row r="2173" spans="1:15">
      <c r="A2173" s="537"/>
      <c r="B2173" s="441" t="s">
        <v>679</v>
      </c>
      <c r="C2173" s="500"/>
      <c r="D2173" s="443" t="s">
        <v>680</v>
      </c>
      <c r="E2173" s="40">
        <f t="shared" si="697"/>
        <v>0</v>
      </c>
      <c r="F2173" s="716">
        <f>F2174+F2176</f>
        <v>0</v>
      </c>
      <c r="G2173" s="60">
        <f t="shared" ref="G2173:M2173" si="715">G2174+G2176+G2175+G2177</f>
        <v>0</v>
      </c>
      <c r="H2173" s="60">
        <f t="shared" si="715"/>
        <v>0</v>
      </c>
      <c r="I2173" s="60">
        <f t="shared" si="715"/>
        <v>0</v>
      </c>
      <c r="J2173" s="60">
        <f t="shared" si="715"/>
        <v>0</v>
      </c>
      <c r="K2173" s="60">
        <f t="shared" si="715"/>
        <v>0</v>
      </c>
      <c r="L2173" s="60">
        <f t="shared" si="715"/>
        <v>0</v>
      </c>
      <c r="M2173" s="60">
        <f t="shared" si="715"/>
        <v>0</v>
      </c>
      <c r="N2173" s="23"/>
      <c r="O2173" s="23"/>
    </row>
    <row r="2174" spans="1:15">
      <c r="A2174" s="590"/>
      <c r="B2174" s="438" t="s">
        <v>681</v>
      </c>
      <c r="C2174" s="506"/>
      <c r="D2174" s="427" t="s">
        <v>682</v>
      </c>
      <c r="E2174" s="40">
        <f t="shared" si="697"/>
        <v>0</v>
      </c>
      <c r="F2174" s="716"/>
      <c r="G2174" s="716"/>
      <c r="H2174" s="716"/>
      <c r="I2174" s="716"/>
      <c r="J2174" s="913"/>
      <c r="K2174" s="716"/>
      <c r="L2174" s="716"/>
      <c r="M2174" s="913"/>
      <c r="N2174" s="23"/>
      <c r="O2174" s="23"/>
    </row>
    <row r="2175" spans="1:15">
      <c r="A2175" s="590"/>
      <c r="B2175" s="438" t="s">
        <v>683</v>
      </c>
      <c r="C2175" s="458"/>
      <c r="D2175" s="427" t="s">
        <v>684</v>
      </c>
      <c r="E2175" s="40">
        <f t="shared" si="697"/>
        <v>0</v>
      </c>
      <c r="F2175" s="716"/>
      <c r="G2175" s="716"/>
      <c r="H2175" s="716"/>
      <c r="I2175" s="716"/>
      <c r="J2175" s="913"/>
      <c r="K2175" s="716"/>
      <c r="L2175" s="716"/>
      <c r="M2175" s="913"/>
      <c r="N2175" s="23"/>
      <c r="O2175" s="23"/>
    </row>
    <row r="2176" spans="1:15">
      <c r="A2176" s="590"/>
      <c r="B2176" s="438" t="s">
        <v>685</v>
      </c>
      <c r="C2176" s="506"/>
      <c r="D2176" s="427" t="s">
        <v>686</v>
      </c>
      <c r="E2176" s="40">
        <f t="shared" si="697"/>
        <v>0</v>
      </c>
      <c r="F2176" s="716"/>
      <c r="G2176" s="716"/>
      <c r="H2176" s="716"/>
      <c r="I2176" s="716"/>
      <c r="J2176" s="913"/>
      <c r="K2176" s="716"/>
      <c r="L2176" s="716"/>
      <c r="M2176" s="913"/>
      <c r="N2176" s="23"/>
      <c r="O2176" s="23"/>
    </row>
    <row r="2177" spans="1:15">
      <c r="A2177" s="590"/>
      <c r="B2177" s="426" t="s">
        <v>945</v>
      </c>
      <c r="C2177" s="506"/>
      <c r="D2177" s="427" t="s">
        <v>946</v>
      </c>
      <c r="E2177" s="40">
        <f t="shared" si="697"/>
        <v>0</v>
      </c>
      <c r="F2177" s="716"/>
      <c r="G2177" s="716"/>
      <c r="H2177" s="716"/>
      <c r="I2177" s="716"/>
      <c r="J2177" s="913"/>
      <c r="K2177" s="716"/>
      <c r="L2177" s="716"/>
      <c r="M2177" s="913"/>
      <c r="N2177" s="23"/>
      <c r="O2177" s="23"/>
    </row>
    <row r="2178" spans="1:15">
      <c r="A2178" s="752" t="s">
        <v>755</v>
      </c>
      <c r="B2178" s="715"/>
      <c r="C2178" s="715"/>
      <c r="D2178" s="110"/>
      <c r="E2178" s="40">
        <f t="shared" si="697"/>
        <v>0</v>
      </c>
      <c r="F2178" s="716"/>
      <c r="G2178" s="716"/>
      <c r="H2178" s="716"/>
      <c r="I2178" s="716"/>
      <c r="J2178" s="717"/>
      <c r="K2178" s="716"/>
      <c r="L2178" s="716"/>
      <c r="M2178" s="717"/>
      <c r="N2178" s="23"/>
      <c r="O2178" s="23"/>
    </row>
    <row r="2179" spans="1:15">
      <c r="A2179" s="752"/>
      <c r="B2179" s="109" t="s">
        <v>947</v>
      </c>
      <c r="C2179" s="715"/>
      <c r="D2179" s="110" t="s">
        <v>948</v>
      </c>
      <c r="E2179" s="40">
        <f t="shared" si="697"/>
        <v>0</v>
      </c>
      <c r="F2179" s="716"/>
      <c r="G2179" s="716"/>
      <c r="H2179" s="716"/>
      <c r="I2179" s="716"/>
      <c r="J2179" s="717"/>
      <c r="K2179" s="716"/>
      <c r="L2179" s="716"/>
      <c r="M2179" s="717"/>
      <c r="N2179" s="23"/>
      <c r="O2179" s="23"/>
    </row>
    <row r="2180" spans="1:15">
      <c r="A2180" s="882"/>
      <c r="B2180" s="754" t="s">
        <v>949</v>
      </c>
      <c r="C2180" s="754"/>
      <c r="D2180" s="110" t="s">
        <v>950</v>
      </c>
      <c r="E2180" s="40">
        <f t="shared" si="697"/>
        <v>1431</v>
      </c>
      <c r="F2180" s="716">
        <f>F2181+F2182</f>
        <v>0</v>
      </c>
      <c r="G2180" s="716">
        <f>G2182</f>
        <v>84</v>
      </c>
      <c r="H2180" s="716">
        <f t="shared" ref="H2180:M2180" si="716">H2182</f>
        <v>1179</v>
      </c>
      <c r="I2180" s="716">
        <f t="shared" si="716"/>
        <v>84</v>
      </c>
      <c r="J2180" s="716">
        <f t="shared" si="716"/>
        <v>84</v>
      </c>
      <c r="K2180" s="716">
        <f t="shared" si="716"/>
        <v>336</v>
      </c>
      <c r="L2180" s="716">
        <f t="shared" si="716"/>
        <v>336</v>
      </c>
      <c r="M2180" s="716">
        <f t="shared" si="716"/>
        <v>336</v>
      </c>
      <c r="N2180" s="23"/>
      <c r="O2180" s="23"/>
    </row>
    <row r="2181" spans="1:15">
      <c r="A2181" s="46"/>
      <c r="B2181" s="881"/>
      <c r="C2181" s="881" t="s">
        <v>951</v>
      </c>
      <c r="D2181" s="85" t="s">
        <v>952</v>
      </c>
      <c r="E2181" s="40">
        <f t="shared" si="697"/>
        <v>0</v>
      </c>
      <c r="F2181" s="41"/>
      <c r="G2181" s="41"/>
      <c r="H2181" s="41"/>
      <c r="I2181" s="41"/>
      <c r="J2181" s="42"/>
      <c r="K2181" s="41"/>
      <c r="L2181" s="41"/>
      <c r="M2181" s="42"/>
      <c r="N2181" s="23"/>
      <c r="O2181" s="23"/>
    </row>
    <row r="2182" spans="1:15">
      <c r="A2182" s="46"/>
      <c r="B2182" s="881"/>
      <c r="C2182" s="881" t="s">
        <v>953</v>
      </c>
      <c r="D2182" s="85" t="s">
        <v>954</v>
      </c>
      <c r="E2182" s="40">
        <f t="shared" si="697"/>
        <v>1431</v>
      </c>
      <c r="F2182" s="41"/>
      <c r="G2182" s="41">
        <f>G2152</f>
        <v>84</v>
      </c>
      <c r="H2182" s="41">
        <f t="shared" ref="H2182:M2182" si="717">H2152</f>
        <v>1179</v>
      </c>
      <c r="I2182" s="41">
        <f t="shared" si="717"/>
        <v>84</v>
      </c>
      <c r="J2182" s="41">
        <f t="shared" si="717"/>
        <v>84</v>
      </c>
      <c r="K2182" s="41">
        <f t="shared" si="717"/>
        <v>336</v>
      </c>
      <c r="L2182" s="41">
        <f t="shared" si="717"/>
        <v>336</v>
      </c>
      <c r="M2182" s="41">
        <f t="shared" si="717"/>
        <v>336</v>
      </c>
      <c r="N2182" s="23"/>
      <c r="O2182" s="23"/>
    </row>
    <row r="2183" spans="1:15">
      <c r="A2183" s="46"/>
      <c r="B2183" s="881" t="s">
        <v>955</v>
      </c>
      <c r="C2183" s="881"/>
      <c r="D2183" s="85" t="s">
        <v>956</v>
      </c>
      <c r="E2183" s="40">
        <f t="shared" si="697"/>
        <v>0</v>
      </c>
      <c r="F2183" s="41"/>
      <c r="G2183" s="41"/>
      <c r="H2183" s="41"/>
      <c r="I2183" s="41"/>
      <c r="J2183" s="42"/>
      <c r="K2183" s="41"/>
      <c r="L2183" s="41"/>
      <c r="M2183" s="42"/>
      <c r="N2183" s="23"/>
      <c r="O2183" s="23"/>
    </row>
    <row r="2184" spans="1:15" hidden="1">
      <c r="A2184" s="853"/>
      <c r="B2184" s="854"/>
      <c r="C2184" s="854"/>
      <c r="D2184" s="85"/>
      <c r="E2184" s="22">
        <f t="shared" si="697"/>
        <v>0</v>
      </c>
      <c r="F2184" s="41"/>
      <c r="G2184" s="41"/>
      <c r="H2184" s="41"/>
      <c r="I2184" s="41"/>
      <c r="J2184" s="42"/>
      <c r="K2184" s="41"/>
      <c r="L2184" s="41"/>
      <c r="M2184" s="42"/>
      <c r="N2184" s="23"/>
      <c r="O2184" s="23"/>
    </row>
    <row r="2185" spans="1:15">
      <c r="A2185" s="1348" t="s">
        <v>957</v>
      </c>
      <c r="B2185" s="1349"/>
      <c r="C2185" s="1349"/>
      <c r="D2185" s="914" t="s">
        <v>958</v>
      </c>
      <c r="E2185" s="915">
        <f t="shared" si="697"/>
        <v>272093</v>
      </c>
      <c r="F2185" s="916">
        <f t="shared" ref="F2185:M2185" si="718">F2186+F2313+F2434+F2557+F2688</f>
        <v>0</v>
      </c>
      <c r="G2185" s="916">
        <f t="shared" si="718"/>
        <v>63874</v>
      </c>
      <c r="H2185" s="916">
        <f t="shared" si="718"/>
        <v>59478</v>
      </c>
      <c r="I2185" s="916">
        <f t="shared" si="718"/>
        <v>73768</v>
      </c>
      <c r="J2185" s="916">
        <f t="shared" si="718"/>
        <v>74973</v>
      </c>
      <c r="K2185" s="916">
        <f t="shared" si="718"/>
        <v>269303</v>
      </c>
      <c r="L2185" s="916">
        <f t="shared" si="718"/>
        <v>242132</v>
      </c>
      <c r="M2185" s="916">
        <f t="shared" si="718"/>
        <v>103831</v>
      </c>
      <c r="N2185" s="23"/>
      <c r="O2185" s="23"/>
    </row>
    <row r="2186" spans="1:15">
      <c r="A2186" s="892" t="s">
        <v>959</v>
      </c>
      <c r="B2186" s="917"/>
      <c r="C2186" s="918"/>
      <c r="D2186" s="895" t="s">
        <v>960</v>
      </c>
      <c r="E2186" s="535">
        <f t="shared" si="697"/>
        <v>1217</v>
      </c>
      <c r="F2186" s="536">
        <f t="shared" ref="F2186:M2186" si="719">F2306</f>
        <v>0</v>
      </c>
      <c r="G2186" s="536">
        <f t="shared" si="719"/>
        <v>992</v>
      </c>
      <c r="H2186" s="536">
        <f t="shared" si="719"/>
        <v>75</v>
      </c>
      <c r="I2186" s="536">
        <f t="shared" si="719"/>
        <v>75</v>
      </c>
      <c r="J2186" s="536">
        <f t="shared" si="719"/>
        <v>75</v>
      </c>
      <c r="K2186" s="536">
        <f t="shared" si="719"/>
        <v>300</v>
      </c>
      <c r="L2186" s="536">
        <f t="shared" si="719"/>
        <v>300</v>
      </c>
      <c r="M2186" s="536">
        <f t="shared" si="719"/>
        <v>300</v>
      </c>
      <c r="N2186" s="23"/>
      <c r="O2186" s="23"/>
    </row>
    <row r="2187" spans="1:15">
      <c r="A2187" s="1288" t="s">
        <v>505</v>
      </c>
      <c r="B2187" s="1393"/>
      <c r="C2187" s="1394"/>
      <c r="D2187" s="728"/>
      <c r="E2187" s="535">
        <f t="shared" si="697"/>
        <v>1217</v>
      </c>
      <c r="F2187" s="272"/>
      <c r="G2187" s="272">
        <f>G2189+G2249</f>
        <v>992</v>
      </c>
      <c r="H2187" s="272">
        <f t="shared" ref="H2187:M2187" si="720">H2189+H2249</f>
        <v>75</v>
      </c>
      <c r="I2187" s="272">
        <f t="shared" si="720"/>
        <v>75</v>
      </c>
      <c r="J2187" s="272">
        <f t="shared" si="720"/>
        <v>75</v>
      </c>
      <c r="K2187" s="272">
        <f t="shared" si="720"/>
        <v>300</v>
      </c>
      <c r="L2187" s="272">
        <f t="shared" si="720"/>
        <v>300</v>
      </c>
      <c r="M2187" s="272">
        <f t="shared" si="720"/>
        <v>300</v>
      </c>
      <c r="N2187" s="23"/>
      <c r="O2187" s="23"/>
    </row>
    <row r="2188" spans="1:15">
      <c r="A2188" s="892"/>
      <c r="B2188" s="418" t="s">
        <v>506</v>
      </c>
      <c r="C2188" s="919"/>
      <c r="D2188" s="896"/>
      <c r="E2188" s="535">
        <f t="shared" si="697"/>
        <v>1217</v>
      </c>
      <c r="F2188" s="536"/>
      <c r="G2188" s="536">
        <f t="shared" ref="G2188:M2188" si="721">G2190+G2250</f>
        <v>992</v>
      </c>
      <c r="H2188" s="536">
        <f t="shared" si="721"/>
        <v>75</v>
      </c>
      <c r="I2188" s="536">
        <f t="shared" si="721"/>
        <v>75</v>
      </c>
      <c r="J2188" s="536">
        <f t="shared" si="721"/>
        <v>75</v>
      </c>
      <c r="K2188" s="536">
        <f t="shared" si="721"/>
        <v>300</v>
      </c>
      <c r="L2188" s="536">
        <f t="shared" si="721"/>
        <v>300</v>
      </c>
      <c r="M2188" s="536">
        <f t="shared" si="721"/>
        <v>300</v>
      </c>
      <c r="N2188" s="23"/>
      <c r="O2188" s="23"/>
    </row>
    <row r="2189" spans="1:15">
      <c r="A2189" s="671"/>
      <c r="B2189" s="672" t="s">
        <v>507</v>
      </c>
      <c r="C2189" s="732"/>
      <c r="D2189" s="733"/>
      <c r="E2189" s="734">
        <f t="shared" si="697"/>
        <v>300</v>
      </c>
      <c r="F2189" s="675">
        <f t="shared" ref="F2189:M2189" si="722">F2190</f>
        <v>0</v>
      </c>
      <c r="G2189" s="675">
        <f t="shared" si="722"/>
        <v>75</v>
      </c>
      <c r="H2189" s="675">
        <f t="shared" si="722"/>
        <v>75</v>
      </c>
      <c r="I2189" s="675">
        <f t="shared" si="722"/>
        <v>75</v>
      </c>
      <c r="J2189" s="675">
        <f t="shared" si="722"/>
        <v>75</v>
      </c>
      <c r="K2189" s="675">
        <f t="shared" si="722"/>
        <v>300</v>
      </c>
      <c r="L2189" s="675">
        <f t="shared" si="722"/>
        <v>300</v>
      </c>
      <c r="M2189" s="675">
        <f t="shared" si="722"/>
        <v>300</v>
      </c>
      <c r="N2189" s="23"/>
      <c r="O2189" s="23"/>
    </row>
    <row r="2190" spans="1:15">
      <c r="A2190" s="281"/>
      <c r="B2190" s="273" t="s">
        <v>508</v>
      </c>
      <c r="C2190" s="282"/>
      <c r="D2190" s="283" t="s">
        <v>509</v>
      </c>
      <c r="E2190" s="22">
        <f t="shared" si="697"/>
        <v>300</v>
      </c>
      <c r="F2190" s="284">
        <f t="shared" ref="F2190:M2190" si="723">F2191+F2192+F2193+F2198+F2202+F2204+F2216+F2222+F2229</f>
        <v>0</v>
      </c>
      <c r="G2190" s="284">
        <f t="shared" si="723"/>
        <v>75</v>
      </c>
      <c r="H2190" s="284">
        <f t="shared" si="723"/>
        <v>75</v>
      </c>
      <c r="I2190" s="284">
        <f t="shared" si="723"/>
        <v>75</v>
      </c>
      <c r="J2190" s="284">
        <f t="shared" si="723"/>
        <v>75</v>
      </c>
      <c r="K2190" s="284">
        <f t="shared" si="723"/>
        <v>300</v>
      </c>
      <c r="L2190" s="284">
        <f t="shared" si="723"/>
        <v>300</v>
      </c>
      <c r="M2190" s="284">
        <f t="shared" si="723"/>
        <v>300</v>
      </c>
      <c r="N2190" s="23"/>
      <c r="O2190" s="23"/>
    </row>
    <row r="2191" spans="1:15">
      <c r="A2191" s="582"/>
      <c r="B2191" s="583"/>
      <c r="C2191" s="584" t="s">
        <v>510</v>
      </c>
      <c r="D2191" s="585" t="s">
        <v>511</v>
      </c>
      <c r="E2191" s="40">
        <f t="shared" si="697"/>
        <v>0</v>
      </c>
      <c r="F2191" s="44"/>
      <c r="G2191" s="44"/>
      <c r="H2191" s="44"/>
      <c r="I2191" s="44"/>
      <c r="J2191" s="48"/>
      <c r="K2191" s="44"/>
      <c r="L2191" s="44"/>
      <c r="M2191" s="48"/>
      <c r="N2191" s="23"/>
      <c r="O2191" s="23"/>
    </row>
    <row r="2192" spans="1:15">
      <c r="A2192" s="582"/>
      <c r="B2192" s="586"/>
      <c r="C2192" s="587" t="s">
        <v>512</v>
      </c>
      <c r="D2192" s="588" t="s">
        <v>513</v>
      </c>
      <c r="E2192" s="94">
        <f t="shared" si="697"/>
        <v>300</v>
      </c>
      <c r="F2192" s="63"/>
      <c r="G2192" s="63">
        <v>75</v>
      </c>
      <c r="H2192" s="63">
        <v>75</v>
      </c>
      <c r="I2192" s="63">
        <v>75</v>
      </c>
      <c r="J2192" s="158">
        <v>75</v>
      </c>
      <c r="K2192" s="63">
        <v>300</v>
      </c>
      <c r="L2192" s="63">
        <v>300</v>
      </c>
      <c r="M2192" s="158">
        <v>300</v>
      </c>
      <c r="N2192" s="23"/>
      <c r="O2192" s="23"/>
    </row>
    <row r="2193" spans="1:15">
      <c r="A2193" s="590"/>
      <c r="B2193" s="591" t="s">
        <v>514</v>
      </c>
      <c r="C2193" s="592"/>
      <c r="D2193" s="593" t="s">
        <v>515</v>
      </c>
      <c r="E2193" s="40">
        <f t="shared" ref="E2193:E2260" si="724">G2193+H2193+I2193+J2193</f>
        <v>0</v>
      </c>
      <c r="F2193" s="594">
        <f t="shared" ref="F2193:M2193" si="725">F2194+F2195+F2196</f>
        <v>0</v>
      </c>
      <c r="G2193" s="594">
        <f t="shared" si="725"/>
        <v>0</v>
      </c>
      <c r="H2193" s="594">
        <f t="shared" si="725"/>
        <v>0</v>
      </c>
      <c r="I2193" s="594">
        <f t="shared" si="725"/>
        <v>0</v>
      </c>
      <c r="J2193" s="594">
        <f t="shared" si="725"/>
        <v>0</v>
      </c>
      <c r="K2193" s="594">
        <f t="shared" si="725"/>
        <v>0</v>
      </c>
      <c r="L2193" s="594">
        <f t="shared" si="725"/>
        <v>0</v>
      </c>
      <c r="M2193" s="594">
        <f t="shared" si="725"/>
        <v>0</v>
      </c>
      <c r="N2193" s="23"/>
      <c r="O2193" s="23"/>
    </row>
    <row r="2194" spans="1:15" ht="0.75" customHeight="1">
      <c r="A2194" s="590"/>
      <c r="B2194" s="429" t="s">
        <v>516</v>
      </c>
      <c r="C2194" s="426"/>
      <c r="D2194" s="427" t="s">
        <v>517</v>
      </c>
      <c r="E2194" s="40">
        <f t="shared" si="724"/>
        <v>0</v>
      </c>
      <c r="F2194" s="594"/>
      <c r="G2194" s="594"/>
      <c r="H2194" s="594"/>
      <c r="I2194" s="594"/>
      <c r="J2194" s="597"/>
      <c r="K2194" s="594"/>
      <c r="L2194" s="594"/>
      <c r="M2194" s="597"/>
      <c r="N2194" s="23"/>
      <c r="O2194" s="23"/>
    </row>
    <row r="2195" spans="1:15" hidden="1">
      <c r="A2195" s="590"/>
      <c r="B2195" s="431" t="s">
        <v>518</v>
      </c>
      <c r="C2195" s="432"/>
      <c r="D2195" s="427" t="s">
        <v>129</v>
      </c>
      <c r="E2195" s="40">
        <f t="shared" si="724"/>
        <v>0</v>
      </c>
      <c r="F2195" s="594"/>
      <c r="G2195" s="594"/>
      <c r="H2195" s="594"/>
      <c r="I2195" s="594"/>
      <c r="J2195" s="597"/>
      <c r="K2195" s="594"/>
      <c r="L2195" s="594"/>
      <c r="M2195" s="597"/>
      <c r="N2195" s="23"/>
      <c r="O2195" s="23"/>
    </row>
    <row r="2196" spans="1:15" hidden="1">
      <c r="A2196" s="590"/>
      <c r="B2196" s="429" t="s">
        <v>519</v>
      </c>
      <c r="C2196" s="433"/>
      <c r="D2196" s="427" t="s">
        <v>520</v>
      </c>
      <c r="E2196" s="40">
        <f t="shared" si="724"/>
        <v>0</v>
      </c>
      <c r="F2196" s="594"/>
      <c r="G2196" s="594"/>
      <c r="H2196" s="594"/>
      <c r="I2196" s="594"/>
      <c r="J2196" s="597"/>
      <c r="K2196" s="594"/>
      <c r="L2196" s="594"/>
      <c r="M2196" s="597"/>
      <c r="N2196" s="23"/>
      <c r="O2196" s="23"/>
    </row>
    <row r="2197" spans="1:15" hidden="1">
      <c r="A2197" s="590"/>
      <c r="B2197" s="595"/>
      <c r="C2197" s="596"/>
      <c r="D2197" s="593"/>
      <c r="E2197" s="40">
        <f t="shared" si="724"/>
        <v>0</v>
      </c>
      <c r="F2197" s="594"/>
      <c r="G2197" s="594"/>
      <c r="H2197" s="594"/>
      <c r="I2197" s="594"/>
      <c r="J2197" s="597"/>
      <c r="K2197" s="594"/>
      <c r="L2197" s="594"/>
      <c r="M2197" s="597"/>
      <c r="N2197" s="23"/>
      <c r="O2197" s="23"/>
    </row>
    <row r="2198" spans="1:15">
      <c r="A2198" s="590"/>
      <c r="B2198" s="595" t="s">
        <v>521</v>
      </c>
      <c r="C2198" s="596"/>
      <c r="D2198" s="593" t="s">
        <v>522</v>
      </c>
      <c r="E2198" s="40">
        <f t="shared" si="724"/>
        <v>0</v>
      </c>
      <c r="F2198" s="594">
        <f t="shared" ref="F2198:M2198" si="726">F2199+F2200+F2201</f>
        <v>0</v>
      </c>
      <c r="G2198" s="594">
        <f t="shared" si="726"/>
        <v>0</v>
      </c>
      <c r="H2198" s="594">
        <f t="shared" si="726"/>
        <v>0</v>
      </c>
      <c r="I2198" s="594">
        <f t="shared" si="726"/>
        <v>0</v>
      </c>
      <c r="J2198" s="594">
        <f t="shared" si="726"/>
        <v>0</v>
      </c>
      <c r="K2198" s="594">
        <f t="shared" si="726"/>
        <v>0</v>
      </c>
      <c r="L2198" s="594">
        <f t="shared" si="726"/>
        <v>0</v>
      </c>
      <c r="M2198" s="594">
        <f t="shared" si="726"/>
        <v>0</v>
      </c>
      <c r="N2198" s="23"/>
      <c r="O2198" s="23"/>
    </row>
    <row r="2199" spans="1:15" ht="0.75" customHeight="1">
      <c r="A2199" s="590"/>
      <c r="B2199" s="595"/>
      <c r="C2199" s="596" t="s">
        <v>523</v>
      </c>
      <c r="D2199" s="593" t="s">
        <v>524</v>
      </c>
      <c r="E2199" s="40">
        <f t="shared" si="724"/>
        <v>0</v>
      </c>
      <c r="F2199" s="594"/>
      <c r="G2199" s="594"/>
      <c r="H2199" s="594"/>
      <c r="I2199" s="594"/>
      <c r="J2199" s="597"/>
      <c r="K2199" s="594"/>
      <c r="L2199" s="594"/>
      <c r="M2199" s="597"/>
      <c r="N2199" s="23"/>
      <c r="O2199" s="23"/>
    </row>
    <row r="2200" spans="1:15" hidden="1">
      <c r="A2200" s="590"/>
      <c r="B2200" s="595"/>
      <c r="C2200" s="598" t="s">
        <v>525</v>
      </c>
      <c r="D2200" s="599" t="s">
        <v>526</v>
      </c>
      <c r="E2200" s="40">
        <f t="shared" si="724"/>
        <v>0</v>
      </c>
      <c r="F2200" s="594"/>
      <c r="G2200" s="594"/>
      <c r="H2200" s="594"/>
      <c r="I2200" s="594"/>
      <c r="J2200" s="597"/>
      <c r="K2200" s="594"/>
      <c r="L2200" s="594"/>
      <c r="M2200" s="597"/>
      <c r="N2200" s="23"/>
      <c r="O2200" s="23"/>
    </row>
    <row r="2201" spans="1:15" hidden="1">
      <c r="A2201" s="590"/>
      <c r="B2201" s="600"/>
      <c r="C2201" s="592" t="s">
        <v>527</v>
      </c>
      <c r="D2201" s="601" t="s">
        <v>528</v>
      </c>
      <c r="E2201" s="40">
        <f t="shared" si="724"/>
        <v>0</v>
      </c>
      <c r="F2201" s="594"/>
      <c r="G2201" s="594"/>
      <c r="H2201" s="594"/>
      <c r="I2201" s="594"/>
      <c r="J2201" s="597"/>
      <c r="K2201" s="594"/>
      <c r="L2201" s="594"/>
      <c r="M2201" s="597"/>
      <c r="N2201" s="23"/>
      <c r="O2201" s="23"/>
    </row>
    <row r="2202" spans="1:15" hidden="1">
      <c r="A2202" s="590"/>
      <c r="B2202" s="602" t="s">
        <v>529</v>
      </c>
      <c r="C2202" s="603"/>
      <c r="D2202" s="604" t="s">
        <v>530</v>
      </c>
      <c r="E2202" s="40">
        <f t="shared" si="724"/>
        <v>0</v>
      </c>
      <c r="F2202" s="594">
        <f t="shared" ref="F2202:M2202" si="727">F2203</f>
        <v>0</v>
      </c>
      <c r="G2202" s="594">
        <f t="shared" si="727"/>
        <v>0</v>
      </c>
      <c r="H2202" s="594">
        <f t="shared" si="727"/>
        <v>0</v>
      </c>
      <c r="I2202" s="594">
        <f t="shared" si="727"/>
        <v>0</v>
      </c>
      <c r="J2202" s="594">
        <f t="shared" si="727"/>
        <v>0</v>
      </c>
      <c r="K2202" s="594">
        <f t="shared" si="727"/>
        <v>0</v>
      </c>
      <c r="L2202" s="594">
        <f t="shared" si="727"/>
        <v>0</v>
      </c>
      <c r="M2202" s="594">
        <f t="shared" si="727"/>
        <v>0</v>
      </c>
      <c r="N2202" s="23"/>
      <c r="O2202" s="23"/>
    </row>
    <row r="2203" spans="1:15" hidden="1">
      <c r="A2203" s="590"/>
      <c r="B2203" s="438" t="s">
        <v>531</v>
      </c>
      <c r="C2203" s="606"/>
      <c r="D2203" s="740" t="s">
        <v>532</v>
      </c>
      <c r="E2203" s="40">
        <f t="shared" si="724"/>
        <v>0</v>
      </c>
      <c r="F2203" s="594"/>
      <c r="G2203" s="594"/>
      <c r="H2203" s="594"/>
      <c r="I2203" s="594"/>
      <c r="J2203" s="597"/>
      <c r="K2203" s="594"/>
      <c r="L2203" s="594"/>
      <c r="M2203" s="597"/>
      <c r="N2203" s="23"/>
      <c r="O2203" s="23"/>
    </row>
    <row r="2204" spans="1:15" ht="21">
      <c r="A2204" s="590"/>
      <c r="B2204" s="605"/>
      <c r="C2204" s="596" t="s">
        <v>533</v>
      </c>
      <c r="D2204" s="604" t="s">
        <v>534</v>
      </c>
      <c r="E2204" s="40">
        <f t="shared" si="724"/>
        <v>0</v>
      </c>
      <c r="F2204" s="594">
        <f t="shared" ref="F2204:M2204" si="728">F2205</f>
        <v>0</v>
      </c>
      <c r="G2204" s="594">
        <f t="shared" si="728"/>
        <v>0</v>
      </c>
      <c r="H2204" s="594">
        <f t="shared" si="728"/>
        <v>0</v>
      </c>
      <c r="I2204" s="594">
        <f t="shared" si="728"/>
        <v>0</v>
      </c>
      <c r="J2204" s="594">
        <f t="shared" si="728"/>
        <v>0</v>
      </c>
      <c r="K2204" s="594">
        <f t="shared" si="728"/>
        <v>0</v>
      </c>
      <c r="L2204" s="594">
        <f t="shared" si="728"/>
        <v>0</v>
      </c>
      <c r="M2204" s="594">
        <f t="shared" si="728"/>
        <v>0</v>
      </c>
      <c r="N2204" s="23"/>
      <c r="O2204" s="23"/>
    </row>
    <row r="2205" spans="1:15">
      <c r="A2205" s="582"/>
      <c r="B2205" s="1350" t="s">
        <v>784</v>
      </c>
      <c r="C2205" s="1351"/>
      <c r="D2205" s="647" t="s">
        <v>536</v>
      </c>
      <c r="E2205" s="40">
        <f t="shared" si="724"/>
        <v>0</v>
      </c>
      <c r="F2205" s="594">
        <f t="shared" ref="F2205:M2205" si="729">F2206+F2207+F2208+F2209+F2210+F2211+F2212+F2213+F2214+F2215</f>
        <v>0</v>
      </c>
      <c r="G2205" s="594">
        <f t="shared" si="729"/>
        <v>0</v>
      </c>
      <c r="H2205" s="594">
        <f t="shared" si="729"/>
        <v>0</v>
      </c>
      <c r="I2205" s="594">
        <f t="shared" si="729"/>
        <v>0</v>
      </c>
      <c r="J2205" s="594">
        <f t="shared" si="729"/>
        <v>0</v>
      </c>
      <c r="K2205" s="594">
        <f t="shared" si="729"/>
        <v>0</v>
      </c>
      <c r="L2205" s="594">
        <f t="shared" si="729"/>
        <v>0</v>
      </c>
      <c r="M2205" s="594">
        <f t="shared" si="729"/>
        <v>0</v>
      </c>
      <c r="N2205" s="23"/>
      <c r="O2205" s="23"/>
    </row>
    <row r="2206" spans="1:15" ht="0.75" customHeight="1">
      <c r="A2206" s="582"/>
      <c r="B2206" s="920"/>
      <c r="C2206" s="921" t="s">
        <v>537</v>
      </c>
      <c r="D2206" s="922" t="s">
        <v>538</v>
      </c>
      <c r="E2206" s="22">
        <f t="shared" si="724"/>
        <v>0</v>
      </c>
      <c r="F2206" s="284"/>
      <c r="G2206" s="284"/>
      <c r="H2206" s="284"/>
      <c r="I2206" s="284"/>
      <c r="J2206" s="297"/>
      <c r="K2206" s="284"/>
      <c r="L2206" s="284"/>
      <c r="M2206" s="297"/>
      <c r="N2206" s="23"/>
      <c r="O2206" s="23"/>
    </row>
    <row r="2207" spans="1:15" hidden="1">
      <c r="A2207" s="582"/>
      <c r="B2207" s="923"/>
      <c r="C2207" s="924" t="s">
        <v>539</v>
      </c>
      <c r="D2207" s="644" t="s">
        <v>540</v>
      </c>
      <c r="E2207" s="22">
        <f t="shared" si="724"/>
        <v>0</v>
      </c>
      <c r="F2207" s="284"/>
      <c r="G2207" s="284"/>
      <c r="H2207" s="284"/>
      <c r="I2207" s="284"/>
      <c r="J2207" s="297"/>
      <c r="K2207" s="284"/>
      <c r="L2207" s="284"/>
      <c r="M2207" s="297"/>
      <c r="N2207" s="23"/>
      <c r="O2207" s="23"/>
    </row>
    <row r="2208" spans="1:15" hidden="1">
      <c r="A2208" s="582"/>
      <c r="B2208" s="925"/>
      <c r="C2208" s="926" t="s">
        <v>541</v>
      </c>
      <c r="D2208" s="647" t="s">
        <v>542</v>
      </c>
      <c r="E2208" s="22">
        <f t="shared" si="724"/>
        <v>0</v>
      </c>
      <c r="F2208" s="284"/>
      <c r="G2208" s="284"/>
      <c r="H2208" s="284"/>
      <c r="I2208" s="284"/>
      <c r="J2208" s="297"/>
      <c r="K2208" s="284"/>
      <c r="L2208" s="284"/>
      <c r="M2208" s="297"/>
      <c r="N2208" s="23"/>
      <c r="O2208" s="23"/>
    </row>
    <row r="2209" spans="1:15" hidden="1">
      <c r="A2209" s="582"/>
      <c r="B2209" s="927"/>
      <c r="C2209" s="928" t="s">
        <v>543</v>
      </c>
      <c r="D2209" s="588" t="s">
        <v>544</v>
      </c>
      <c r="E2209" s="22">
        <f t="shared" si="724"/>
        <v>0</v>
      </c>
      <c r="F2209" s="284"/>
      <c r="G2209" s="284"/>
      <c r="H2209" s="284"/>
      <c r="I2209" s="284"/>
      <c r="J2209" s="297"/>
      <c r="K2209" s="284"/>
      <c r="L2209" s="284"/>
      <c r="M2209" s="297"/>
      <c r="N2209" s="23"/>
      <c r="O2209" s="23"/>
    </row>
    <row r="2210" spans="1:15" hidden="1">
      <c r="A2210" s="582"/>
      <c r="B2210" s="927"/>
      <c r="C2210" s="929" t="s">
        <v>545</v>
      </c>
      <c r="D2210" s="588" t="s">
        <v>546</v>
      </c>
      <c r="E2210" s="22">
        <f t="shared" si="724"/>
        <v>0</v>
      </c>
      <c r="F2210" s="284"/>
      <c r="G2210" s="284"/>
      <c r="H2210" s="284"/>
      <c r="I2210" s="284"/>
      <c r="J2210" s="297"/>
      <c r="K2210" s="284"/>
      <c r="L2210" s="284"/>
      <c r="M2210" s="297"/>
      <c r="N2210" s="23"/>
      <c r="O2210" s="23"/>
    </row>
    <row r="2211" spans="1:15" ht="21" hidden="1">
      <c r="A2211" s="582"/>
      <c r="B2211" s="927"/>
      <c r="C2211" s="930" t="s">
        <v>547</v>
      </c>
      <c r="D2211" s="588" t="s">
        <v>548</v>
      </c>
      <c r="E2211" s="22">
        <f t="shared" si="724"/>
        <v>0</v>
      </c>
      <c r="F2211" s="284"/>
      <c r="G2211" s="284"/>
      <c r="H2211" s="284"/>
      <c r="I2211" s="284"/>
      <c r="J2211" s="297"/>
      <c r="K2211" s="284"/>
      <c r="L2211" s="284"/>
      <c r="M2211" s="297"/>
      <c r="N2211" s="23"/>
      <c r="O2211" s="23"/>
    </row>
    <row r="2212" spans="1:15" ht="21" hidden="1">
      <c r="A2212" s="582"/>
      <c r="B2212" s="927"/>
      <c r="C2212" s="930" t="s">
        <v>549</v>
      </c>
      <c r="D2212" s="588" t="s">
        <v>550</v>
      </c>
      <c r="E2212" s="22">
        <f t="shared" si="724"/>
        <v>0</v>
      </c>
      <c r="F2212" s="284"/>
      <c r="G2212" s="284"/>
      <c r="H2212" s="284"/>
      <c r="I2212" s="284"/>
      <c r="J2212" s="297"/>
      <c r="K2212" s="284"/>
      <c r="L2212" s="284"/>
      <c r="M2212" s="297"/>
      <c r="N2212" s="23"/>
      <c r="O2212" s="23"/>
    </row>
    <row r="2213" spans="1:15" ht="21" hidden="1">
      <c r="A2213" s="582"/>
      <c r="B2213" s="931"/>
      <c r="C2213" s="930" t="s">
        <v>551</v>
      </c>
      <c r="D2213" s="588" t="s">
        <v>552</v>
      </c>
      <c r="E2213" s="22">
        <f t="shared" si="724"/>
        <v>0</v>
      </c>
      <c r="F2213" s="284"/>
      <c r="G2213" s="284"/>
      <c r="H2213" s="284"/>
      <c r="I2213" s="284"/>
      <c r="J2213" s="297"/>
      <c r="K2213" s="284"/>
      <c r="L2213" s="284"/>
      <c r="M2213" s="297"/>
      <c r="N2213" s="23"/>
      <c r="O2213" s="23"/>
    </row>
    <row r="2214" spans="1:15" ht="21" hidden="1">
      <c r="A2214" s="582"/>
      <c r="B2214" s="931"/>
      <c r="C2214" s="930" t="s">
        <v>553</v>
      </c>
      <c r="D2214" s="588" t="s">
        <v>554</v>
      </c>
      <c r="E2214" s="22">
        <f t="shared" si="724"/>
        <v>0</v>
      </c>
      <c r="F2214" s="284"/>
      <c r="G2214" s="284"/>
      <c r="H2214" s="284"/>
      <c r="I2214" s="284"/>
      <c r="J2214" s="297"/>
      <c r="K2214" s="284"/>
      <c r="L2214" s="284"/>
      <c r="M2214" s="297"/>
      <c r="N2214" s="23"/>
      <c r="O2214" s="23"/>
    </row>
    <row r="2215" spans="1:15" hidden="1">
      <c r="A2215" s="582"/>
      <c r="B2215" s="931"/>
      <c r="C2215" s="930" t="s">
        <v>555</v>
      </c>
      <c r="D2215" s="588" t="s">
        <v>556</v>
      </c>
      <c r="E2215" s="22">
        <f t="shared" si="724"/>
        <v>0</v>
      </c>
      <c r="F2215" s="284"/>
      <c r="G2215" s="284"/>
      <c r="H2215" s="284"/>
      <c r="I2215" s="284"/>
      <c r="J2215" s="297"/>
      <c r="K2215" s="284"/>
      <c r="L2215" s="284"/>
      <c r="M2215" s="297"/>
      <c r="N2215" s="23"/>
      <c r="O2215" s="23"/>
    </row>
    <row r="2216" spans="1:15">
      <c r="A2216" s="582"/>
      <c r="B2216" s="931"/>
      <c r="C2216" s="598" t="s">
        <v>561</v>
      </c>
      <c r="D2216" s="593" t="s">
        <v>562</v>
      </c>
      <c r="E2216" s="40">
        <f t="shared" si="724"/>
        <v>0</v>
      </c>
      <c r="F2216" s="452">
        <f t="shared" ref="F2216:M2216" si="730">F2217+F2219</f>
        <v>0</v>
      </c>
      <c r="G2216" s="452">
        <f t="shared" si="730"/>
        <v>0</v>
      </c>
      <c r="H2216" s="452">
        <f t="shared" si="730"/>
        <v>0</v>
      </c>
      <c r="I2216" s="452">
        <f t="shared" si="730"/>
        <v>0</v>
      </c>
      <c r="J2216" s="452">
        <f t="shared" si="730"/>
        <v>0</v>
      </c>
      <c r="K2216" s="452">
        <f t="shared" si="730"/>
        <v>0</v>
      </c>
      <c r="L2216" s="452">
        <f t="shared" si="730"/>
        <v>0</v>
      </c>
      <c r="M2216" s="452">
        <f t="shared" si="730"/>
        <v>0</v>
      </c>
      <c r="N2216" s="23"/>
      <c r="O2216" s="23"/>
    </row>
    <row r="2217" spans="1:15">
      <c r="A2217" s="582"/>
      <c r="B2217" s="931" t="s">
        <v>563</v>
      </c>
      <c r="C2217" s="930" t="s">
        <v>744</v>
      </c>
      <c r="D2217" s="588" t="s">
        <v>565</v>
      </c>
      <c r="E2217" s="40">
        <f t="shared" si="724"/>
        <v>0</v>
      </c>
      <c r="F2217" s="452">
        <f t="shared" ref="F2217:M2217" si="731">F2218</f>
        <v>0</v>
      </c>
      <c r="G2217" s="452">
        <f t="shared" si="731"/>
        <v>0</v>
      </c>
      <c r="H2217" s="452">
        <f t="shared" si="731"/>
        <v>0</v>
      </c>
      <c r="I2217" s="452">
        <f t="shared" si="731"/>
        <v>0</v>
      </c>
      <c r="J2217" s="452">
        <f t="shared" si="731"/>
        <v>0</v>
      </c>
      <c r="K2217" s="452">
        <f t="shared" si="731"/>
        <v>0</v>
      </c>
      <c r="L2217" s="452">
        <f t="shared" si="731"/>
        <v>0</v>
      </c>
      <c r="M2217" s="452">
        <f t="shared" si="731"/>
        <v>0</v>
      </c>
      <c r="N2217" s="23"/>
      <c r="O2217" s="23"/>
    </row>
    <row r="2218" spans="1:15">
      <c r="A2218" s="582"/>
      <c r="B2218" s="931"/>
      <c r="C2218" s="598" t="s">
        <v>674</v>
      </c>
      <c r="D2218" s="588" t="s">
        <v>567</v>
      </c>
      <c r="E2218" s="40">
        <f t="shared" si="724"/>
        <v>0</v>
      </c>
      <c r="F2218" s="452"/>
      <c r="G2218" s="452">
        <v>0</v>
      </c>
      <c r="H2218" s="452">
        <v>0</v>
      </c>
      <c r="I2218" s="452">
        <v>0</v>
      </c>
      <c r="J2218" s="430">
        <v>0</v>
      </c>
      <c r="K2218" s="452">
        <v>0</v>
      </c>
      <c r="L2218" s="452">
        <v>0</v>
      </c>
      <c r="M2218" s="430">
        <v>0</v>
      </c>
      <c r="N2218" s="23"/>
      <c r="O2218" s="23"/>
    </row>
    <row r="2219" spans="1:15">
      <c r="A2219" s="582"/>
      <c r="B2219" s="932" t="s">
        <v>570</v>
      </c>
      <c r="C2219" s="933"/>
      <c r="D2219" s="934" t="s">
        <v>571</v>
      </c>
      <c r="E2219" s="40">
        <f t="shared" si="724"/>
        <v>0</v>
      </c>
      <c r="F2219" s="452">
        <f t="shared" ref="F2219:M2219" si="732">F2220+F2221</f>
        <v>0</v>
      </c>
      <c r="G2219" s="452">
        <f t="shared" si="732"/>
        <v>0</v>
      </c>
      <c r="H2219" s="452">
        <f t="shared" si="732"/>
        <v>0</v>
      </c>
      <c r="I2219" s="452">
        <f t="shared" si="732"/>
        <v>0</v>
      </c>
      <c r="J2219" s="452">
        <f t="shared" si="732"/>
        <v>0</v>
      </c>
      <c r="K2219" s="452">
        <f t="shared" si="732"/>
        <v>0</v>
      </c>
      <c r="L2219" s="452">
        <f t="shared" si="732"/>
        <v>0</v>
      </c>
      <c r="M2219" s="452">
        <f t="shared" si="732"/>
        <v>0</v>
      </c>
      <c r="N2219" s="23"/>
      <c r="O2219" s="23"/>
    </row>
    <row r="2220" spans="1:15" ht="0.75" customHeight="1">
      <c r="A2220" s="582"/>
      <c r="B2220" s="932"/>
      <c r="C2220" s="933" t="s">
        <v>572</v>
      </c>
      <c r="D2220" s="934" t="s">
        <v>573</v>
      </c>
      <c r="E2220" s="40">
        <f t="shared" si="724"/>
        <v>0</v>
      </c>
      <c r="F2220" s="594"/>
      <c r="G2220" s="594"/>
      <c r="H2220" s="594"/>
      <c r="I2220" s="594"/>
      <c r="J2220" s="597"/>
      <c r="K2220" s="594"/>
      <c r="L2220" s="594"/>
      <c r="M2220" s="597"/>
      <c r="N2220" s="23"/>
      <c r="O2220" s="23"/>
    </row>
    <row r="2221" spans="1:15" hidden="1">
      <c r="A2221" s="582"/>
      <c r="B2221" s="935"/>
      <c r="C2221" s="779" t="s">
        <v>574</v>
      </c>
      <c r="D2221" s="644" t="s">
        <v>575</v>
      </c>
      <c r="E2221" s="40">
        <f t="shared" si="724"/>
        <v>0</v>
      </c>
      <c r="F2221" s="594"/>
      <c r="G2221" s="594"/>
      <c r="H2221" s="594"/>
      <c r="I2221" s="594"/>
      <c r="J2221" s="597"/>
      <c r="K2221" s="594"/>
      <c r="L2221" s="594"/>
      <c r="M2221" s="597"/>
      <c r="N2221" s="23"/>
      <c r="O2221" s="23"/>
    </row>
    <row r="2222" spans="1:15">
      <c r="A2222" s="582"/>
      <c r="B2222" s="936" t="s">
        <v>576</v>
      </c>
      <c r="C2222" s="927"/>
      <c r="D2222" s="647" t="s">
        <v>577</v>
      </c>
      <c r="E2222" s="40">
        <f t="shared" si="724"/>
        <v>0</v>
      </c>
      <c r="F2222" s="452">
        <f t="shared" ref="F2222:M2222" si="733">F2223</f>
        <v>0</v>
      </c>
      <c r="G2222" s="452">
        <f t="shared" si="733"/>
        <v>0</v>
      </c>
      <c r="H2222" s="452">
        <f t="shared" si="733"/>
        <v>0</v>
      </c>
      <c r="I2222" s="452">
        <f t="shared" si="733"/>
        <v>0</v>
      </c>
      <c r="J2222" s="452">
        <f t="shared" si="733"/>
        <v>0</v>
      </c>
      <c r="K2222" s="452">
        <f t="shared" si="733"/>
        <v>0</v>
      </c>
      <c r="L2222" s="452">
        <f t="shared" si="733"/>
        <v>0</v>
      </c>
      <c r="M2222" s="452">
        <f t="shared" si="733"/>
        <v>0</v>
      </c>
      <c r="N2222" s="23"/>
      <c r="O2222" s="23"/>
    </row>
    <row r="2223" spans="1:15" ht="12" customHeight="1">
      <c r="A2223" s="582"/>
      <c r="B2223" s="937" t="s">
        <v>578</v>
      </c>
      <c r="C2223" s="928"/>
      <c r="D2223" s="588" t="s">
        <v>579</v>
      </c>
      <c r="E2223" s="471">
        <f t="shared" si="724"/>
        <v>0</v>
      </c>
      <c r="F2223" s="452">
        <f t="shared" ref="F2223:M2223" si="734">F2224+F2225+F2226+F2227</f>
        <v>0</v>
      </c>
      <c r="G2223" s="452">
        <f t="shared" si="734"/>
        <v>0</v>
      </c>
      <c r="H2223" s="452">
        <f t="shared" si="734"/>
        <v>0</v>
      </c>
      <c r="I2223" s="452">
        <f t="shared" si="734"/>
        <v>0</v>
      </c>
      <c r="J2223" s="452">
        <f t="shared" si="734"/>
        <v>0</v>
      </c>
      <c r="K2223" s="452">
        <f t="shared" si="734"/>
        <v>0</v>
      </c>
      <c r="L2223" s="452">
        <f t="shared" si="734"/>
        <v>0</v>
      </c>
      <c r="M2223" s="452">
        <f t="shared" si="734"/>
        <v>0</v>
      </c>
      <c r="N2223" s="23"/>
      <c r="O2223" s="23"/>
    </row>
    <row r="2224" spans="1:15" hidden="1">
      <c r="A2224" s="582"/>
      <c r="B2224" s="652"/>
      <c r="C2224" s="928" t="s">
        <v>580</v>
      </c>
      <c r="D2224" s="588" t="s">
        <v>581</v>
      </c>
      <c r="E2224" s="40">
        <f t="shared" si="724"/>
        <v>0</v>
      </c>
      <c r="F2224" s="63"/>
      <c r="G2224" s="63"/>
      <c r="H2224" s="63"/>
      <c r="I2224" s="63"/>
      <c r="J2224" s="158"/>
      <c r="K2224" s="63"/>
      <c r="L2224" s="63"/>
      <c r="M2224" s="158"/>
      <c r="N2224" s="23"/>
      <c r="O2224" s="23"/>
    </row>
    <row r="2225" spans="1:15" hidden="1">
      <c r="A2225" s="582"/>
      <c r="B2225" s="645"/>
      <c r="C2225" s="646" t="s">
        <v>582</v>
      </c>
      <c r="D2225" s="647" t="s">
        <v>583</v>
      </c>
      <c r="E2225" s="40">
        <f t="shared" si="724"/>
        <v>0</v>
      </c>
      <c r="F2225" s="63"/>
      <c r="G2225" s="63"/>
      <c r="H2225" s="63"/>
      <c r="I2225" s="63"/>
      <c r="J2225" s="158"/>
      <c r="K2225" s="63"/>
      <c r="L2225" s="63"/>
      <c r="M2225" s="158"/>
      <c r="N2225" s="23"/>
      <c r="O2225" s="23"/>
    </row>
    <row r="2226" spans="1:15" hidden="1">
      <c r="A2226" s="582"/>
      <c r="B2226" s="938"/>
      <c r="C2226" s="929" t="s">
        <v>584</v>
      </c>
      <c r="D2226" s="647" t="s">
        <v>585</v>
      </c>
      <c r="E2226" s="40">
        <f t="shared" si="724"/>
        <v>0</v>
      </c>
      <c r="F2226" s="63"/>
      <c r="G2226" s="63"/>
      <c r="H2226" s="63"/>
      <c r="I2226" s="63"/>
      <c r="J2226" s="158"/>
      <c r="K2226" s="63"/>
      <c r="L2226" s="63"/>
      <c r="M2226" s="158"/>
      <c r="N2226" s="23"/>
      <c r="O2226" s="23"/>
    </row>
    <row r="2227" spans="1:15" hidden="1">
      <c r="A2227" s="582"/>
      <c r="B2227" s="927"/>
      <c r="C2227" s="939" t="s">
        <v>586</v>
      </c>
      <c r="D2227" s="588" t="s">
        <v>587</v>
      </c>
      <c r="E2227" s="40">
        <f t="shared" si="724"/>
        <v>0</v>
      </c>
      <c r="F2227" s="63"/>
      <c r="G2227" s="63"/>
      <c r="H2227" s="63"/>
      <c r="I2227" s="63"/>
      <c r="J2227" s="158"/>
      <c r="K2227" s="63"/>
      <c r="L2227" s="63"/>
      <c r="M2227" s="158"/>
      <c r="N2227" s="23"/>
      <c r="O2227" s="23"/>
    </row>
    <row r="2228" spans="1:15" hidden="1">
      <c r="A2228" s="582"/>
      <c r="B2228" s="940"/>
      <c r="C2228" s="939"/>
      <c r="D2228" s="588"/>
      <c r="E2228" s="22">
        <f t="shared" si="724"/>
        <v>0</v>
      </c>
      <c r="F2228" s="63"/>
      <c r="G2228" s="63"/>
      <c r="H2228" s="63"/>
      <c r="I2228" s="63"/>
      <c r="J2228" s="158"/>
      <c r="K2228" s="63"/>
      <c r="L2228" s="63"/>
      <c r="M2228" s="158"/>
      <c r="N2228" s="23"/>
      <c r="O2228" s="23"/>
    </row>
    <row r="2229" spans="1:15" ht="12" customHeight="1">
      <c r="A2229" s="582"/>
      <c r="B2229" s="586" t="s">
        <v>588</v>
      </c>
      <c r="C2229" s="939"/>
      <c r="D2229" s="588" t="s">
        <v>589</v>
      </c>
      <c r="E2229" s="40">
        <f t="shared" si="724"/>
        <v>0</v>
      </c>
      <c r="F2229" s="452">
        <f t="shared" ref="F2229:M2229" si="735">F2230+F2231+F2232+F2233+F2234+F2235+F2236+F2237+F2238</f>
        <v>0</v>
      </c>
      <c r="G2229" s="452">
        <f t="shared" si="735"/>
        <v>0</v>
      </c>
      <c r="H2229" s="452">
        <f t="shared" si="735"/>
        <v>0</v>
      </c>
      <c r="I2229" s="452">
        <f t="shared" si="735"/>
        <v>0</v>
      </c>
      <c r="J2229" s="452">
        <f t="shared" si="735"/>
        <v>0</v>
      </c>
      <c r="K2229" s="452">
        <f t="shared" si="735"/>
        <v>0</v>
      </c>
      <c r="L2229" s="452">
        <f t="shared" si="735"/>
        <v>0</v>
      </c>
      <c r="M2229" s="452">
        <f t="shared" si="735"/>
        <v>0</v>
      </c>
      <c r="N2229" s="23"/>
      <c r="O2229" s="23"/>
    </row>
    <row r="2230" spans="1:15" hidden="1">
      <c r="A2230" s="582"/>
      <c r="B2230" s="940" t="s">
        <v>590</v>
      </c>
      <c r="C2230" s="939"/>
      <c r="D2230" s="588" t="s">
        <v>591</v>
      </c>
      <c r="E2230" s="40">
        <f t="shared" si="724"/>
        <v>0</v>
      </c>
      <c r="F2230" s="452"/>
      <c r="G2230" s="452"/>
      <c r="H2230" s="452"/>
      <c r="I2230" s="452"/>
      <c r="J2230" s="430"/>
      <c r="K2230" s="452"/>
      <c r="L2230" s="452"/>
      <c r="M2230" s="430"/>
      <c r="N2230" s="23"/>
      <c r="O2230" s="23"/>
    </row>
    <row r="2231" spans="1:15" ht="14.25" customHeight="1">
      <c r="A2231" s="582"/>
      <c r="B2231" s="422" t="s">
        <v>592</v>
      </c>
      <c r="C2231" s="939"/>
      <c r="D2231" s="654" t="s">
        <v>593</v>
      </c>
      <c r="E2231" s="40">
        <f t="shared" si="724"/>
        <v>0</v>
      </c>
      <c r="F2231" s="452"/>
      <c r="G2231" s="452">
        <v>0</v>
      </c>
      <c r="H2231" s="452">
        <v>0</v>
      </c>
      <c r="I2231" s="452">
        <v>0</v>
      </c>
      <c r="J2231" s="430">
        <v>0</v>
      </c>
      <c r="K2231" s="452">
        <v>0</v>
      </c>
      <c r="L2231" s="452">
        <v>0</v>
      </c>
      <c r="M2231" s="430">
        <v>0</v>
      </c>
      <c r="N2231" s="23"/>
      <c r="O2231" s="23"/>
    </row>
    <row r="2232" spans="1:15" ht="0.75" customHeight="1">
      <c r="A2232" s="582"/>
      <c r="B2232" s="941" t="s">
        <v>594</v>
      </c>
      <c r="C2232" s="942"/>
      <c r="D2232" s="644" t="s">
        <v>595</v>
      </c>
      <c r="E2232" s="40">
        <f t="shared" si="724"/>
        <v>0</v>
      </c>
      <c r="F2232" s="452"/>
      <c r="G2232" s="452"/>
      <c r="H2232" s="452"/>
      <c r="I2232" s="452"/>
      <c r="J2232" s="430"/>
      <c r="K2232" s="452"/>
      <c r="L2232" s="452"/>
      <c r="M2232" s="430"/>
      <c r="N2232" s="23"/>
      <c r="O2232" s="23"/>
    </row>
    <row r="2233" spans="1:15" ht="6.75" hidden="1" customHeight="1">
      <c r="A2233" s="582"/>
      <c r="B2233" s="927" t="s">
        <v>596</v>
      </c>
      <c r="C2233" s="943"/>
      <c r="D2233" s="647" t="s">
        <v>597</v>
      </c>
      <c r="E2233" s="40">
        <f t="shared" si="724"/>
        <v>0</v>
      </c>
      <c r="F2233" s="452"/>
      <c r="G2233" s="452"/>
      <c r="H2233" s="452"/>
      <c r="I2233" s="452"/>
      <c r="J2233" s="430"/>
      <c r="K2233" s="452"/>
      <c r="L2233" s="452"/>
      <c r="M2233" s="430"/>
      <c r="N2233" s="23"/>
      <c r="O2233" s="23"/>
    </row>
    <row r="2234" spans="1:15" ht="6.75" hidden="1" customHeight="1">
      <c r="A2234" s="582"/>
      <c r="B2234" s="944" t="s">
        <v>598</v>
      </c>
      <c r="C2234" s="943"/>
      <c r="D2234" s="647" t="s">
        <v>599</v>
      </c>
      <c r="E2234" s="40">
        <f t="shared" si="724"/>
        <v>0</v>
      </c>
      <c r="F2234" s="452"/>
      <c r="G2234" s="452"/>
      <c r="H2234" s="452"/>
      <c r="I2234" s="452"/>
      <c r="J2234" s="430"/>
      <c r="K2234" s="452"/>
      <c r="L2234" s="452"/>
      <c r="M2234" s="430"/>
      <c r="N2234" s="23"/>
      <c r="O2234" s="23"/>
    </row>
    <row r="2235" spans="1:15" ht="8.25" hidden="1" customHeight="1">
      <c r="A2235" s="582"/>
      <c r="B2235" s="945" t="s">
        <v>600</v>
      </c>
      <c r="C2235" s="946"/>
      <c r="D2235" s="647" t="s">
        <v>601</v>
      </c>
      <c r="E2235" s="40">
        <f t="shared" si="724"/>
        <v>0</v>
      </c>
      <c r="F2235" s="452"/>
      <c r="G2235" s="452"/>
      <c r="H2235" s="452"/>
      <c r="I2235" s="452"/>
      <c r="J2235" s="430"/>
      <c r="K2235" s="452"/>
      <c r="L2235" s="452"/>
      <c r="M2235" s="430"/>
      <c r="N2235" s="23"/>
      <c r="O2235" s="23"/>
    </row>
    <row r="2236" spans="1:15" ht="9" hidden="1" customHeight="1">
      <c r="A2236" s="582"/>
      <c r="B2236" s="945" t="s">
        <v>604</v>
      </c>
      <c r="C2236" s="946"/>
      <c r="D2236" s="647" t="s">
        <v>605</v>
      </c>
      <c r="E2236" s="40">
        <f t="shared" si="724"/>
        <v>0</v>
      </c>
      <c r="F2236" s="452"/>
      <c r="G2236" s="452"/>
      <c r="H2236" s="452"/>
      <c r="I2236" s="452"/>
      <c r="J2236" s="430"/>
      <c r="K2236" s="452"/>
      <c r="L2236" s="452"/>
      <c r="M2236" s="430"/>
      <c r="N2236" s="23"/>
      <c r="O2236" s="23"/>
    </row>
    <row r="2237" spans="1:15" ht="9.75" hidden="1" customHeight="1">
      <c r="A2237" s="582"/>
      <c r="B2237" s="944" t="s">
        <v>606</v>
      </c>
      <c r="C2237" s="943"/>
      <c r="D2237" s="647" t="s">
        <v>607</v>
      </c>
      <c r="E2237" s="40">
        <f t="shared" si="724"/>
        <v>0</v>
      </c>
      <c r="F2237" s="452"/>
      <c r="G2237" s="452"/>
      <c r="H2237" s="452"/>
      <c r="I2237" s="452"/>
      <c r="J2237" s="430"/>
      <c r="K2237" s="452"/>
      <c r="L2237" s="452"/>
      <c r="M2237" s="430"/>
      <c r="N2237" s="23"/>
      <c r="O2237" s="23"/>
    </row>
    <row r="2238" spans="1:15" ht="9" hidden="1" customHeight="1">
      <c r="A2238" s="582"/>
      <c r="B2238" s="944" t="s">
        <v>608</v>
      </c>
      <c r="C2238" s="943"/>
      <c r="D2238" s="647" t="s">
        <v>609</v>
      </c>
      <c r="E2238" s="40">
        <f t="shared" si="724"/>
        <v>0</v>
      </c>
      <c r="F2238" s="452"/>
      <c r="G2238" s="452"/>
      <c r="H2238" s="452"/>
      <c r="I2238" s="452"/>
      <c r="J2238" s="430"/>
      <c r="K2238" s="452"/>
      <c r="L2238" s="452"/>
      <c r="M2238" s="430"/>
      <c r="N2238" s="23"/>
      <c r="O2238" s="23"/>
    </row>
    <row r="2239" spans="1:15">
      <c r="A2239" s="582"/>
      <c r="B2239" s="944" t="s">
        <v>612</v>
      </c>
      <c r="C2239" s="947"/>
      <c r="D2239" s="647" t="s">
        <v>613</v>
      </c>
      <c r="E2239" s="40">
        <f t="shared" si="724"/>
        <v>0</v>
      </c>
      <c r="F2239" s="452">
        <f t="shared" ref="F2239:M2239" si="736">F2240+F2244</f>
        <v>0</v>
      </c>
      <c r="G2239" s="452">
        <f t="shared" si="736"/>
        <v>0</v>
      </c>
      <c r="H2239" s="452">
        <f t="shared" si="736"/>
        <v>0</v>
      </c>
      <c r="I2239" s="452">
        <f t="shared" si="736"/>
        <v>0</v>
      </c>
      <c r="J2239" s="452">
        <f t="shared" si="736"/>
        <v>0</v>
      </c>
      <c r="K2239" s="452">
        <f t="shared" si="736"/>
        <v>0</v>
      </c>
      <c r="L2239" s="452">
        <f t="shared" si="736"/>
        <v>0</v>
      </c>
      <c r="M2239" s="452">
        <f t="shared" si="736"/>
        <v>0</v>
      </c>
      <c r="N2239" s="23"/>
      <c r="O2239" s="23"/>
    </row>
    <row r="2240" spans="1:15" ht="12" customHeight="1">
      <c r="A2240" s="582"/>
      <c r="B2240" s="931" t="s">
        <v>614</v>
      </c>
      <c r="C2240" s="947"/>
      <c r="D2240" s="647" t="s">
        <v>615</v>
      </c>
      <c r="E2240" s="471">
        <f t="shared" si="724"/>
        <v>0</v>
      </c>
      <c r="F2240" s="452">
        <f t="shared" ref="F2240:M2240" si="737">F2241+F2242</f>
        <v>0</v>
      </c>
      <c r="G2240" s="452">
        <f t="shared" si="737"/>
        <v>0</v>
      </c>
      <c r="H2240" s="452">
        <f t="shared" si="737"/>
        <v>0</v>
      </c>
      <c r="I2240" s="452">
        <f t="shared" si="737"/>
        <v>0</v>
      </c>
      <c r="J2240" s="452">
        <f t="shared" si="737"/>
        <v>0</v>
      </c>
      <c r="K2240" s="452">
        <f t="shared" si="737"/>
        <v>0</v>
      </c>
      <c r="L2240" s="452">
        <f t="shared" si="737"/>
        <v>0</v>
      </c>
      <c r="M2240" s="452">
        <f t="shared" si="737"/>
        <v>0</v>
      </c>
      <c r="N2240" s="23"/>
      <c r="O2240" s="23"/>
    </row>
    <row r="2241" spans="1:15" ht="21.4" hidden="1">
      <c r="A2241" s="582"/>
      <c r="B2241" s="937"/>
      <c r="C2241" s="948" t="s">
        <v>616</v>
      </c>
      <c r="D2241" s="647" t="s">
        <v>617</v>
      </c>
      <c r="E2241" s="40">
        <f t="shared" si="724"/>
        <v>0</v>
      </c>
      <c r="F2241" s="63"/>
      <c r="G2241" s="63"/>
      <c r="H2241" s="63"/>
      <c r="I2241" s="63"/>
      <c r="J2241" s="158"/>
      <c r="K2241" s="63"/>
      <c r="L2241" s="63"/>
      <c r="M2241" s="158"/>
      <c r="N2241" s="23"/>
      <c r="O2241" s="23"/>
    </row>
    <row r="2242" spans="1:15" hidden="1">
      <c r="A2242" s="582"/>
      <c r="B2242" s="949" t="s">
        <v>618</v>
      </c>
      <c r="C2242" s="950"/>
      <c r="D2242" s="588" t="s">
        <v>619</v>
      </c>
      <c r="E2242" s="40">
        <f t="shared" si="724"/>
        <v>0</v>
      </c>
      <c r="F2242" s="63"/>
      <c r="G2242" s="63"/>
      <c r="H2242" s="63"/>
      <c r="I2242" s="63"/>
      <c r="J2242" s="158"/>
      <c r="K2242" s="63"/>
      <c r="L2242" s="63"/>
      <c r="M2242" s="158"/>
      <c r="N2242" s="23"/>
      <c r="O2242" s="23"/>
    </row>
    <row r="2243" spans="1:15" hidden="1">
      <c r="A2243" s="582"/>
      <c r="B2243" s="951"/>
      <c r="C2243" s="952"/>
      <c r="D2243" s="644"/>
      <c r="E2243" s="22">
        <f t="shared" si="724"/>
        <v>0</v>
      </c>
      <c r="F2243" s="63"/>
      <c r="G2243" s="63"/>
      <c r="H2243" s="63"/>
      <c r="I2243" s="63"/>
      <c r="J2243" s="158"/>
      <c r="K2243" s="63"/>
      <c r="L2243" s="63"/>
      <c r="M2243" s="158"/>
      <c r="N2243" s="23"/>
      <c r="O2243" s="23"/>
    </row>
    <row r="2244" spans="1:15">
      <c r="A2244" s="582"/>
      <c r="B2244" s="953" t="s">
        <v>620</v>
      </c>
      <c r="C2244" s="954"/>
      <c r="D2244" s="647" t="s">
        <v>621</v>
      </c>
      <c r="E2244" s="40">
        <f t="shared" si="724"/>
        <v>0</v>
      </c>
      <c r="F2244" s="452">
        <f t="shared" ref="F2244:M2244" si="738">F2245+F2246</f>
        <v>0</v>
      </c>
      <c r="G2244" s="452">
        <f t="shared" si="738"/>
        <v>0</v>
      </c>
      <c r="H2244" s="452">
        <f t="shared" si="738"/>
        <v>0</v>
      </c>
      <c r="I2244" s="452">
        <f t="shared" si="738"/>
        <v>0</v>
      </c>
      <c r="J2244" s="452">
        <f t="shared" si="738"/>
        <v>0</v>
      </c>
      <c r="K2244" s="452">
        <f t="shared" si="738"/>
        <v>0</v>
      </c>
      <c r="L2244" s="452">
        <f t="shared" si="738"/>
        <v>0</v>
      </c>
      <c r="M2244" s="452">
        <f t="shared" si="738"/>
        <v>0</v>
      </c>
      <c r="N2244" s="23"/>
      <c r="O2244" s="23"/>
    </row>
    <row r="2245" spans="1:15" hidden="1">
      <c r="A2245" s="582"/>
      <c r="B2245" s="931" t="s">
        <v>622</v>
      </c>
      <c r="C2245" s="929"/>
      <c r="D2245" s="588" t="s">
        <v>623</v>
      </c>
      <c r="E2245" s="40">
        <f t="shared" si="724"/>
        <v>0</v>
      </c>
      <c r="F2245" s="63"/>
      <c r="G2245" s="63"/>
      <c r="H2245" s="63"/>
      <c r="I2245" s="63"/>
      <c r="J2245" s="158"/>
      <c r="K2245" s="63"/>
      <c r="L2245" s="63"/>
      <c r="M2245" s="158"/>
      <c r="N2245" s="23"/>
      <c r="O2245" s="23"/>
    </row>
    <row r="2246" spans="1:15" hidden="1">
      <c r="A2246" s="582"/>
      <c r="B2246" s="936" t="s">
        <v>624</v>
      </c>
      <c r="C2246" s="930"/>
      <c r="D2246" s="588" t="s">
        <v>625</v>
      </c>
      <c r="E2246" s="40">
        <f t="shared" si="724"/>
        <v>0</v>
      </c>
      <c r="F2246" s="63"/>
      <c r="G2246" s="63"/>
      <c r="H2246" s="63"/>
      <c r="I2246" s="63"/>
      <c r="J2246" s="158"/>
      <c r="K2246" s="63"/>
      <c r="L2246" s="63"/>
      <c r="M2246" s="158"/>
      <c r="N2246" s="23"/>
      <c r="O2246" s="23"/>
    </row>
    <row r="2247" spans="1:15">
      <c r="A2247" s="582"/>
      <c r="B2247" s="955" t="s">
        <v>893</v>
      </c>
      <c r="C2247" s="646"/>
      <c r="D2247" s="588" t="s">
        <v>627</v>
      </c>
      <c r="E2247" s="40">
        <f t="shared" si="724"/>
        <v>0</v>
      </c>
      <c r="F2247" s="452">
        <f t="shared" ref="F2247:M2247" si="739">F2248</f>
        <v>0</v>
      </c>
      <c r="G2247" s="452">
        <f t="shared" si="739"/>
        <v>0</v>
      </c>
      <c r="H2247" s="452">
        <f t="shared" si="739"/>
        <v>0</v>
      </c>
      <c r="I2247" s="452">
        <f t="shared" si="739"/>
        <v>0</v>
      </c>
      <c r="J2247" s="452">
        <f t="shared" si="739"/>
        <v>0</v>
      </c>
      <c r="K2247" s="452">
        <f t="shared" si="739"/>
        <v>0</v>
      </c>
      <c r="L2247" s="452">
        <f t="shared" si="739"/>
        <v>0</v>
      </c>
      <c r="M2247" s="452">
        <f t="shared" si="739"/>
        <v>0</v>
      </c>
      <c r="N2247" s="23"/>
      <c r="O2247" s="23"/>
    </row>
    <row r="2248" spans="1:15">
      <c r="A2248" s="582"/>
      <c r="B2248" s="955" t="s">
        <v>628</v>
      </c>
      <c r="C2248" s="646"/>
      <c r="D2248" s="588" t="s">
        <v>629</v>
      </c>
      <c r="E2248" s="40">
        <f t="shared" si="724"/>
        <v>0</v>
      </c>
      <c r="F2248" s="44"/>
      <c r="G2248" s="44"/>
      <c r="H2248" s="44"/>
      <c r="I2248" s="44"/>
      <c r="J2248" s="48"/>
      <c r="K2248" s="44"/>
      <c r="L2248" s="44"/>
      <c r="M2248" s="48"/>
      <c r="N2248" s="23"/>
      <c r="O2248" s="23"/>
    </row>
    <row r="2249" spans="1:15">
      <c r="A2249" s="1278" t="s">
        <v>630</v>
      </c>
      <c r="B2249" s="1279"/>
      <c r="C2249" s="1280"/>
      <c r="D2249" s="358"/>
      <c r="E2249" s="359">
        <f t="shared" si="724"/>
        <v>917</v>
      </c>
      <c r="F2249" s="360">
        <f t="shared" ref="F2249:M2249" si="740">F2252+F2262+F2275+F2288</f>
        <v>0</v>
      </c>
      <c r="G2249" s="360">
        <f t="shared" si="740"/>
        <v>917</v>
      </c>
      <c r="H2249" s="360">
        <f t="shared" si="740"/>
        <v>0</v>
      </c>
      <c r="I2249" s="360">
        <f t="shared" si="740"/>
        <v>0</v>
      </c>
      <c r="J2249" s="360">
        <f t="shared" si="740"/>
        <v>0</v>
      </c>
      <c r="K2249" s="360">
        <f t="shared" si="740"/>
        <v>0</v>
      </c>
      <c r="L2249" s="360">
        <f t="shared" si="740"/>
        <v>0</v>
      </c>
      <c r="M2249" s="360">
        <f t="shared" si="740"/>
        <v>0</v>
      </c>
      <c r="N2249" s="23"/>
      <c r="O2249" s="23"/>
    </row>
    <row r="2250" spans="1:15">
      <c r="A2250" s="361"/>
      <c r="B2250" s="411" t="s">
        <v>747</v>
      </c>
      <c r="C2250" s="864"/>
      <c r="D2250" s="358"/>
      <c r="E2250" s="359">
        <f t="shared" si="724"/>
        <v>917</v>
      </c>
      <c r="F2250" s="360"/>
      <c r="G2250" s="360">
        <f t="shared" ref="G2250:M2250" si="741">G2251+G2262+G2275</f>
        <v>917</v>
      </c>
      <c r="H2250" s="360">
        <f t="shared" si="741"/>
        <v>0</v>
      </c>
      <c r="I2250" s="360">
        <f t="shared" si="741"/>
        <v>0</v>
      </c>
      <c r="J2250" s="360">
        <f t="shared" si="741"/>
        <v>0</v>
      </c>
      <c r="K2250" s="360">
        <f t="shared" si="741"/>
        <v>0</v>
      </c>
      <c r="L2250" s="360">
        <f t="shared" si="741"/>
        <v>0</v>
      </c>
      <c r="M2250" s="360">
        <f t="shared" si="741"/>
        <v>0</v>
      </c>
      <c r="N2250" s="23"/>
      <c r="O2250" s="23"/>
    </row>
    <row r="2251" spans="1:15">
      <c r="A2251" s="590"/>
      <c r="B2251" s="686" t="s">
        <v>633</v>
      </c>
      <c r="C2251" s="687"/>
      <c r="D2251" s="601" t="s">
        <v>634</v>
      </c>
      <c r="E2251" s="40">
        <f t="shared" si="724"/>
        <v>0</v>
      </c>
      <c r="F2251" s="594">
        <f t="shared" ref="F2251:M2251" si="742">F2252</f>
        <v>0</v>
      </c>
      <c r="G2251" s="594">
        <f t="shared" si="742"/>
        <v>0</v>
      </c>
      <c r="H2251" s="594">
        <f t="shared" si="742"/>
        <v>0</v>
      </c>
      <c r="I2251" s="594">
        <f t="shared" si="742"/>
        <v>0</v>
      </c>
      <c r="J2251" s="594">
        <f t="shared" si="742"/>
        <v>0</v>
      </c>
      <c r="K2251" s="594">
        <f t="shared" si="742"/>
        <v>0</v>
      </c>
      <c r="L2251" s="594">
        <f t="shared" si="742"/>
        <v>0</v>
      </c>
      <c r="M2251" s="594">
        <f t="shared" si="742"/>
        <v>0</v>
      </c>
      <c r="N2251" s="23"/>
      <c r="O2251" s="23"/>
    </row>
    <row r="2252" spans="1:15">
      <c r="A2252" s="590"/>
      <c r="B2252" s="438" t="s">
        <v>635</v>
      </c>
      <c r="C2252" s="623"/>
      <c r="D2252" s="607" t="s">
        <v>636</v>
      </c>
      <c r="E2252" s="40">
        <f t="shared" si="724"/>
        <v>0</v>
      </c>
      <c r="F2252" s="452">
        <f t="shared" ref="F2252:M2252" si="743">F2253+F2254+F2255+F2256+F2257+F2258+F2259+F2260</f>
        <v>0</v>
      </c>
      <c r="G2252" s="452">
        <f t="shared" si="743"/>
        <v>0</v>
      </c>
      <c r="H2252" s="452">
        <f t="shared" si="743"/>
        <v>0</v>
      </c>
      <c r="I2252" s="452">
        <f t="shared" si="743"/>
        <v>0</v>
      </c>
      <c r="J2252" s="452">
        <f t="shared" si="743"/>
        <v>0</v>
      </c>
      <c r="K2252" s="452">
        <f t="shared" si="743"/>
        <v>0</v>
      </c>
      <c r="L2252" s="452">
        <f t="shared" si="743"/>
        <v>0</v>
      </c>
      <c r="M2252" s="452">
        <f t="shared" si="743"/>
        <v>0</v>
      </c>
      <c r="N2252" s="23"/>
      <c r="O2252" s="23"/>
    </row>
    <row r="2253" spans="1:15" hidden="1">
      <c r="A2253" s="590"/>
      <c r="B2253" s="688"/>
      <c r="C2253" s="689" t="s">
        <v>637</v>
      </c>
      <c r="D2253" s="601" t="s">
        <v>638</v>
      </c>
      <c r="E2253" s="40">
        <f t="shared" si="724"/>
        <v>0</v>
      </c>
      <c r="F2253" s="594"/>
      <c r="G2253" s="594"/>
      <c r="H2253" s="594"/>
      <c r="I2253" s="594"/>
      <c r="J2253" s="597"/>
      <c r="K2253" s="594"/>
      <c r="L2253" s="594"/>
      <c r="M2253" s="597"/>
      <c r="N2253" s="23"/>
      <c r="O2253" s="23"/>
    </row>
    <row r="2254" spans="1:15" ht="31.35" hidden="1">
      <c r="A2254" s="590"/>
      <c r="B2254" s="688"/>
      <c r="C2254" s="690" t="s">
        <v>639</v>
      </c>
      <c r="D2254" s="691" t="s">
        <v>640</v>
      </c>
      <c r="E2254" s="40">
        <f t="shared" si="724"/>
        <v>0</v>
      </c>
      <c r="F2254" s="594"/>
      <c r="G2254" s="594"/>
      <c r="H2254" s="594"/>
      <c r="I2254" s="594"/>
      <c r="J2254" s="597"/>
      <c r="K2254" s="594"/>
      <c r="L2254" s="594"/>
      <c r="M2254" s="597"/>
      <c r="N2254" s="23"/>
      <c r="O2254" s="23"/>
    </row>
    <row r="2255" spans="1:15" ht="21" hidden="1">
      <c r="A2255" s="590"/>
      <c r="B2255" s="688"/>
      <c r="C2255" s="690" t="s">
        <v>641</v>
      </c>
      <c r="D2255" s="691" t="s">
        <v>642</v>
      </c>
      <c r="E2255" s="40">
        <f t="shared" si="724"/>
        <v>0</v>
      </c>
      <c r="F2255" s="594"/>
      <c r="G2255" s="594"/>
      <c r="H2255" s="594"/>
      <c r="I2255" s="594"/>
      <c r="J2255" s="597"/>
      <c r="K2255" s="594"/>
      <c r="L2255" s="594"/>
      <c r="M2255" s="597"/>
      <c r="N2255" s="23"/>
      <c r="O2255" s="23"/>
    </row>
    <row r="2256" spans="1:15" ht="20.65" hidden="1">
      <c r="A2256" s="590"/>
      <c r="B2256" s="688"/>
      <c r="C2256" s="689" t="s">
        <v>643</v>
      </c>
      <c r="D2256" s="601" t="s">
        <v>644</v>
      </c>
      <c r="E2256" s="40">
        <f t="shared" si="724"/>
        <v>0</v>
      </c>
      <c r="F2256" s="594"/>
      <c r="G2256" s="594"/>
      <c r="H2256" s="594"/>
      <c r="I2256" s="594"/>
      <c r="J2256" s="597"/>
      <c r="K2256" s="594"/>
      <c r="L2256" s="594"/>
      <c r="M2256" s="597"/>
      <c r="N2256" s="23"/>
      <c r="O2256" s="23"/>
    </row>
    <row r="2257" spans="1:15" ht="31.35" hidden="1">
      <c r="A2257" s="590"/>
      <c r="B2257" s="622"/>
      <c r="C2257" s="692" t="s">
        <v>645</v>
      </c>
      <c r="D2257" s="627" t="s">
        <v>646</v>
      </c>
      <c r="E2257" s="40">
        <f t="shared" si="724"/>
        <v>0</v>
      </c>
      <c r="F2257" s="594"/>
      <c r="G2257" s="594"/>
      <c r="H2257" s="594"/>
      <c r="I2257" s="594"/>
      <c r="J2257" s="597"/>
      <c r="K2257" s="594"/>
      <c r="L2257" s="594"/>
      <c r="M2257" s="597"/>
      <c r="N2257" s="23"/>
      <c r="O2257" s="23"/>
    </row>
    <row r="2258" spans="1:15" ht="20.65" hidden="1">
      <c r="A2258" s="590"/>
      <c r="B2258" s="655"/>
      <c r="C2258" s="656" t="s">
        <v>647</v>
      </c>
      <c r="D2258" s="693" t="s">
        <v>648</v>
      </c>
      <c r="E2258" s="40">
        <f t="shared" si="724"/>
        <v>0</v>
      </c>
      <c r="F2258" s="594"/>
      <c r="G2258" s="594"/>
      <c r="H2258" s="594"/>
      <c r="I2258" s="594"/>
      <c r="J2258" s="597"/>
      <c r="K2258" s="594"/>
      <c r="L2258" s="594"/>
      <c r="M2258" s="597"/>
      <c r="N2258" s="23"/>
      <c r="O2258" s="23"/>
    </row>
    <row r="2259" spans="1:15" ht="20.65" hidden="1">
      <c r="A2259" s="590"/>
      <c r="B2259" s="694"/>
      <c r="C2259" s="656" t="s">
        <v>649</v>
      </c>
      <c r="D2259" s="693" t="s">
        <v>650</v>
      </c>
      <c r="E2259" s="40">
        <f t="shared" si="724"/>
        <v>0</v>
      </c>
      <c r="F2259" s="594"/>
      <c r="G2259" s="594"/>
      <c r="H2259" s="594"/>
      <c r="I2259" s="594"/>
      <c r="J2259" s="597"/>
      <c r="K2259" s="594"/>
      <c r="L2259" s="594"/>
      <c r="M2259" s="597"/>
      <c r="N2259" s="23"/>
      <c r="O2259" s="23"/>
    </row>
    <row r="2260" spans="1:15" hidden="1">
      <c r="A2260" s="590"/>
      <c r="B2260" s="695"/>
      <c r="C2260" s="599" t="s">
        <v>651</v>
      </c>
      <c r="D2260" s="607" t="s">
        <v>652</v>
      </c>
      <c r="E2260" s="40">
        <f t="shared" si="724"/>
        <v>0</v>
      </c>
      <c r="F2260" s="594"/>
      <c r="G2260" s="594"/>
      <c r="H2260" s="594"/>
      <c r="I2260" s="594"/>
      <c r="J2260" s="597"/>
      <c r="K2260" s="594"/>
      <c r="L2260" s="594"/>
      <c r="M2260" s="597"/>
      <c r="N2260" s="23"/>
      <c r="O2260" s="23"/>
    </row>
    <row r="2261" spans="1:15" hidden="1">
      <c r="A2261" s="590"/>
      <c r="B2261" s="696"/>
      <c r="C2261" s="697"/>
      <c r="D2261" s="601"/>
      <c r="E2261" s="40">
        <f t="shared" ref="E2261:E2325" si="744">G2261+H2261+I2261+J2261</f>
        <v>0</v>
      </c>
      <c r="F2261" s="594"/>
      <c r="G2261" s="594"/>
      <c r="H2261" s="594"/>
      <c r="I2261" s="594"/>
      <c r="J2261" s="597"/>
      <c r="K2261" s="594"/>
      <c r="L2261" s="594"/>
      <c r="M2261" s="597"/>
      <c r="N2261" s="23"/>
      <c r="O2261" s="23"/>
    </row>
    <row r="2262" spans="1:15">
      <c r="A2262" s="590"/>
      <c r="B2262" s="602" t="s">
        <v>657</v>
      </c>
      <c r="C2262" s="698"/>
      <c r="D2262" s="607" t="s">
        <v>658</v>
      </c>
      <c r="E2262" s="40">
        <f t="shared" si="744"/>
        <v>917</v>
      </c>
      <c r="F2262" s="594">
        <f t="shared" ref="F2262:M2262" si="745">F2263</f>
        <v>0</v>
      </c>
      <c r="G2262" s="594">
        <f t="shared" si="745"/>
        <v>917</v>
      </c>
      <c r="H2262" s="594">
        <f t="shared" si="745"/>
        <v>0</v>
      </c>
      <c r="I2262" s="594">
        <f t="shared" si="745"/>
        <v>0</v>
      </c>
      <c r="J2262" s="594">
        <f t="shared" si="745"/>
        <v>0</v>
      </c>
      <c r="K2262" s="594">
        <f t="shared" si="745"/>
        <v>0</v>
      </c>
      <c r="L2262" s="594">
        <f t="shared" si="745"/>
        <v>0</v>
      </c>
      <c r="M2262" s="594">
        <f t="shared" si="745"/>
        <v>0</v>
      </c>
      <c r="N2262" s="23"/>
      <c r="O2262" s="23"/>
    </row>
    <row r="2263" spans="1:15">
      <c r="A2263" s="590"/>
      <c r="B2263" s="699" t="s">
        <v>961</v>
      </c>
      <c r="C2263" s="623"/>
      <c r="D2263" s="593" t="s">
        <v>565</v>
      </c>
      <c r="E2263" s="40">
        <f t="shared" si="744"/>
        <v>917</v>
      </c>
      <c r="F2263" s="452">
        <f t="shared" ref="F2263:M2263" si="746">F2267+F2268+F2269+F2270+F2271+F2272+F2273</f>
        <v>0</v>
      </c>
      <c r="G2263" s="452">
        <f t="shared" si="746"/>
        <v>917</v>
      </c>
      <c r="H2263" s="452">
        <f t="shared" si="746"/>
        <v>0</v>
      </c>
      <c r="I2263" s="452">
        <f t="shared" si="746"/>
        <v>0</v>
      </c>
      <c r="J2263" s="452">
        <f t="shared" si="746"/>
        <v>0</v>
      </c>
      <c r="K2263" s="452">
        <f t="shared" si="746"/>
        <v>0</v>
      </c>
      <c r="L2263" s="452">
        <f t="shared" si="746"/>
        <v>0</v>
      </c>
      <c r="M2263" s="452">
        <f t="shared" si="746"/>
        <v>0</v>
      </c>
      <c r="N2263" s="23"/>
      <c r="O2263" s="23"/>
    </row>
    <row r="2264" spans="1:15" hidden="1">
      <c r="A2264" s="285"/>
      <c r="B2264" s="380"/>
      <c r="C2264" s="381" t="s">
        <v>660</v>
      </c>
      <c r="D2264" s="382" t="s">
        <v>661</v>
      </c>
      <c r="E2264" s="22">
        <f t="shared" si="744"/>
        <v>0</v>
      </c>
      <c r="F2264" s="44"/>
      <c r="G2264" s="44"/>
      <c r="H2264" s="44"/>
      <c r="I2264" s="44"/>
      <c r="J2264" s="48"/>
      <c r="K2264" s="44"/>
      <c r="L2264" s="44"/>
      <c r="M2264" s="48"/>
      <c r="N2264" s="23"/>
      <c r="O2264" s="23"/>
    </row>
    <row r="2265" spans="1:15" hidden="1">
      <c r="A2265" s="285"/>
      <c r="B2265" s="380"/>
      <c r="C2265" s="381" t="s">
        <v>662</v>
      </c>
      <c r="D2265" s="382" t="s">
        <v>663</v>
      </c>
      <c r="E2265" s="22">
        <f t="shared" si="744"/>
        <v>0</v>
      </c>
      <c r="F2265" s="44"/>
      <c r="G2265" s="44"/>
      <c r="H2265" s="44"/>
      <c r="I2265" s="44"/>
      <c r="J2265" s="48"/>
      <c r="K2265" s="44"/>
      <c r="L2265" s="44"/>
      <c r="M2265" s="48"/>
      <c r="N2265" s="23"/>
      <c r="O2265" s="23"/>
    </row>
    <row r="2266" spans="1:15" hidden="1">
      <c r="A2266" s="285"/>
      <c r="B2266" s="380"/>
      <c r="C2266" s="381" t="s">
        <v>664</v>
      </c>
      <c r="D2266" s="382" t="s">
        <v>665</v>
      </c>
      <c r="E2266" s="22">
        <f t="shared" si="744"/>
        <v>0</v>
      </c>
      <c r="F2266" s="44"/>
      <c r="G2266" s="44"/>
      <c r="H2266" s="44"/>
      <c r="I2266" s="44"/>
      <c r="J2266" s="48"/>
      <c r="K2266" s="44"/>
      <c r="L2266" s="44"/>
      <c r="M2266" s="48"/>
      <c r="N2266" s="23"/>
      <c r="O2266" s="23"/>
    </row>
    <row r="2267" spans="1:15" hidden="1">
      <c r="A2267" s="285"/>
      <c r="B2267" s="383"/>
      <c r="C2267" s="331" t="s">
        <v>666</v>
      </c>
      <c r="D2267" s="290" t="s">
        <v>667</v>
      </c>
      <c r="E2267" s="22">
        <f t="shared" si="744"/>
        <v>0</v>
      </c>
      <c r="F2267" s="44"/>
      <c r="G2267" s="44"/>
      <c r="H2267" s="44"/>
      <c r="I2267" s="44"/>
      <c r="J2267" s="48"/>
      <c r="K2267" s="44"/>
      <c r="L2267" s="44"/>
      <c r="M2267" s="48"/>
      <c r="N2267" s="23"/>
      <c r="O2267" s="23"/>
    </row>
    <row r="2268" spans="1:15" hidden="1">
      <c r="A2268" s="285"/>
      <c r="B2268" s="383"/>
      <c r="C2268" s="331" t="s">
        <v>668</v>
      </c>
      <c r="D2268" s="290" t="s">
        <v>669</v>
      </c>
      <c r="E2268" s="22">
        <f t="shared" si="744"/>
        <v>0</v>
      </c>
      <c r="F2268" s="44"/>
      <c r="G2268" s="44"/>
      <c r="H2268" s="44"/>
      <c r="I2268" s="44"/>
      <c r="J2268" s="48"/>
      <c r="K2268" s="44"/>
      <c r="L2268" s="44"/>
      <c r="M2268" s="48"/>
      <c r="N2268" s="23"/>
      <c r="O2268" s="23"/>
    </row>
    <row r="2269" spans="1:15">
      <c r="A2269" s="590"/>
      <c r="B2269" s="703"/>
      <c r="C2269" s="623" t="s">
        <v>670</v>
      </c>
      <c r="D2269" s="593" t="s">
        <v>671</v>
      </c>
      <c r="E2269" s="40">
        <f t="shared" si="744"/>
        <v>917</v>
      </c>
      <c r="F2269" s="44"/>
      <c r="G2269" s="63">
        <v>917</v>
      </c>
      <c r="H2269" s="63"/>
      <c r="I2269" s="63"/>
      <c r="J2269" s="158"/>
      <c r="K2269" s="63"/>
      <c r="L2269" s="63"/>
      <c r="M2269" s="158"/>
      <c r="N2269" s="23"/>
      <c r="O2269" s="23"/>
    </row>
    <row r="2270" spans="1:15">
      <c r="A2270" s="590"/>
      <c r="B2270" s="703"/>
      <c r="C2270" s="623" t="s">
        <v>672</v>
      </c>
      <c r="D2270" s="593" t="s">
        <v>673</v>
      </c>
      <c r="E2270" s="40">
        <f t="shared" si="744"/>
        <v>0</v>
      </c>
      <c r="F2270" s="44"/>
      <c r="G2270" s="44"/>
      <c r="H2270" s="44"/>
      <c r="I2270" s="44"/>
      <c r="J2270" s="48"/>
      <c r="K2270" s="44"/>
      <c r="L2270" s="44"/>
      <c r="M2270" s="48"/>
      <c r="N2270" s="23"/>
      <c r="O2270" s="23"/>
    </row>
    <row r="2271" spans="1:15" ht="12" hidden="1" customHeight="1">
      <c r="A2271" s="590"/>
      <c r="B2271" s="703"/>
      <c r="C2271" s="623" t="s">
        <v>674</v>
      </c>
      <c r="D2271" s="593" t="s">
        <v>567</v>
      </c>
      <c r="E2271" s="40">
        <f t="shared" si="744"/>
        <v>0</v>
      </c>
      <c r="F2271" s="44"/>
      <c r="G2271" s="44"/>
      <c r="H2271" s="44"/>
      <c r="I2271" s="44"/>
      <c r="J2271" s="48"/>
      <c r="K2271" s="44"/>
      <c r="L2271" s="44"/>
      <c r="M2271" s="48"/>
      <c r="N2271" s="23"/>
      <c r="O2271" s="23"/>
    </row>
    <row r="2272" spans="1:15" hidden="1">
      <c r="A2272" s="590"/>
      <c r="B2272" s="703"/>
      <c r="C2272" s="623" t="s">
        <v>675</v>
      </c>
      <c r="D2272" s="593" t="s">
        <v>676</v>
      </c>
      <c r="E2272" s="40">
        <f t="shared" si="744"/>
        <v>0</v>
      </c>
      <c r="F2272" s="44"/>
      <c r="G2272" s="44"/>
      <c r="H2272" s="44"/>
      <c r="I2272" s="44"/>
      <c r="J2272" s="48"/>
      <c r="K2272" s="44"/>
      <c r="L2272" s="44"/>
      <c r="M2272" s="48"/>
      <c r="N2272" s="23"/>
      <c r="O2272" s="23"/>
    </row>
    <row r="2273" spans="1:15" hidden="1">
      <c r="A2273" s="590"/>
      <c r="B2273" s="703"/>
      <c r="C2273" s="623" t="s">
        <v>677</v>
      </c>
      <c r="D2273" s="593" t="s">
        <v>678</v>
      </c>
      <c r="E2273" s="40">
        <f t="shared" si="744"/>
        <v>0</v>
      </c>
      <c r="F2273" s="44"/>
      <c r="G2273" s="44"/>
      <c r="H2273" s="44"/>
      <c r="I2273" s="44"/>
      <c r="J2273" s="48"/>
      <c r="K2273" s="44"/>
      <c r="L2273" s="44"/>
      <c r="M2273" s="48"/>
      <c r="N2273" s="23"/>
      <c r="O2273" s="23"/>
    </row>
    <row r="2274" spans="1:15" hidden="1">
      <c r="A2274" s="590"/>
      <c r="B2274" s="605"/>
      <c r="C2274" s="704"/>
      <c r="D2274" s="593"/>
      <c r="E2274" s="40">
        <f t="shared" si="744"/>
        <v>0</v>
      </c>
      <c r="F2274" s="44"/>
      <c r="G2274" s="44"/>
      <c r="H2274" s="44"/>
      <c r="I2274" s="44"/>
      <c r="J2274" s="48"/>
      <c r="K2274" s="44"/>
      <c r="L2274" s="44"/>
      <c r="M2274" s="48"/>
      <c r="N2274" s="23"/>
      <c r="O2274" s="23"/>
    </row>
    <row r="2275" spans="1:15" ht="12" hidden="1" customHeight="1">
      <c r="A2275" s="590"/>
      <c r="B2275" s="602" t="s">
        <v>679</v>
      </c>
      <c r="C2275" s="704"/>
      <c r="D2275" s="593" t="s">
        <v>680</v>
      </c>
      <c r="E2275" s="40">
        <f t="shared" si="744"/>
        <v>0</v>
      </c>
      <c r="F2275" s="452">
        <f t="shared" ref="F2275:M2275" si="747">F2276+F2277+F2278+F2279+F2280+F2281+F2282+F2283+F2284+F2285+F2286</f>
        <v>0</v>
      </c>
      <c r="G2275" s="452">
        <f t="shared" si="747"/>
        <v>0</v>
      </c>
      <c r="H2275" s="452">
        <f t="shared" si="747"/>
        <v>0</v>
      </c>
      <c r="I2275" s="452">
        <f t="shared" si="747"/>
        <v>0</v>
      </c>
      <c r="J2275" s="452">
        <f t="shared" si="747"/>
        <v>0</v>
      </c>
      <c r="K2275" s="452">
        <f t="shared" si="747"/>
        <v>0</v>
      </c>
      <c r="L2275" s="452">
        <f t="shared" si="747"/>
        <v>0</v>
      </c>
      <c r="M2275" s="452">
        <f t="shared" si="747"/>
        <v>0</v>
      </c>
      <c r="N2275" s="23"/>
      <c r="O2275" s="23"/>
    </row>
    <row r="2276" spans="1:15" hidden="1">
      <c r="A2276" s="590"/>
      <c r="B2276" s="605" t="s">
        <v>681</v>
      </c>
      <c r="C2276" s="704"/>
      <c r="D2276" s="593" t="s">
        <v>682</v>
      </c>
      <c r="E2276" s="40">
        <f t="shared" si="744"/>
        <v>0</v>
      </c>
      <c r="F2276" s="452"/>
      <c r="G2276" s="452"/>
      <c r="H2276" s="452"/>
      <c r="I2276" s="452"/>
      <c r="J2276" s="430"/>
      <c r="K2276" s="452"/>
      <c r="L2276" s="452"/>
      <c r="M2276" s="430"/>
      <c r="N2276" s="23"/>
      <c r="O2276" s="23"/>
    </row>
    <row r="2277" spans="1:15" hidden="1">
      <c r="A2277" s="590"/>
      <c r="B2277" s="605" t="s">
        <v>683</v>
      </c>
      <c r="C2277" s="623"/>
      <c r="D2277" s="593" t="s">
        <v>684</v>
      </c>
      <c r="E2277" s="40">
        <f t="shared" si="744"/>
        <v>0</v>
      </c>
      <c r="F2277" s="452"/>
      <c r="G2277" s="452"/>
      <c r="H2277" s="452"/>
      <c r="I2277" s="452"/>
      <c r="J2277" s="430"/>
      <c r="K2277" s="452"/>
      <c r="L2277" s="452"/>
      <c r="M2277" s="430"/>
      <c r="N2277" s="23"/>
      <c r="O2277" s="23"/>
    </row>
    <row r="2278" spans="1:15" hidden="1">
      <c r="A2278" s="590"/>
      <c r="B2278" s="605" t="s">
        <v>685</v>
      </c>
      <c r="C2278" s="704"/>
      <c r="D2278" s="593" t="s">
        <v>686</v>
      </c>
      <c r="E2278" s="40">
        <f t="shared" si="744"/>
        <v>0</v>
      </c>
      <c r="F2278" s="452"/>
      <c r="G2278" s="452"/>
      <c r="H2278" s="452"/>
      <c r="I2278" s="452"/>
      <c r="J2278" s="430"/>
      <c r="K2278" s="452"/>
      <c r="L2278" s="452"/>
      <c r="M2278" s="430"/>
      <c r="N2278" s="23"/>
      <c r="O2278" s="23"/>
    </row>
    <row r="2279" spans="1:15" hidden="1">
      <c r="A2279" s="590"/>
      <c r="B2279" s="605" t="s">
        <v>687</v>
      </c>
      <c r="C2279" s="705"/>
      <c r="D2279" s="593" t="s">
        <v>688</v>
      </c>
      <c r="E2279" s="40">
        <f t="shared" si="744"/>
        <v>0</v>
      </c>
      <c r="F2279" s="452"/>
      <c r="G2279" s="452"/>
      <c r="H2279" s="452"/>
      <c r="I2279" s="452"/>
      <c r="J2279" s="430"/>
      <c r="K2279" s="452"/>
      <c r="L2279" s="452"/>
      <c r="M2279" s="430"/>
      <c r="N2279" s="23"/>
      <c r="O2279" s="23"/>
    </row>
    <row r="2280" spans="1:15" hidden="1">
      <c r="A2280" s="590"/>
      <c r="B2280" s="706" t="s">
        <v>689</v>
      </c>
      <c r="C2280" s="707"/>
      <c r="D2280" s="593" t="s">
        <v>690</v>
      </c>
      <c r="E2280" s="40">
        <f t="shared" si="744"/>
        <v>0</v>
      </c>
      <c r="F2280" s="452"/>
      <c r="G2280" s="452"/>
      <c r="H2280" s="452"/>
      <c r="I2280" s="452"/>
      <c r="J2280" s="430"/>
      <c r="K2280" s="452"/>
      <c r="L2280" s="452"/>
      <c r="M2280" s="430"/>
      <c r="N2280" s="23"/>
      <c r="O2280" s="23"/>
    </row>
    <row r="2281" spans="1:15" hidden="1">
      <c r="A2281" s="590"/>
      <c r="B2281" s="708" t="s">
        <v>691</v>
      </c>
      <c r="C2281" s="623"/>
      <c r="D2281" s="607" t="s">
        <v>692</v>
      </c>
      <c r="E2281" s="40">
        <f t="shared" si="744"/>
        <v>0</v>
      </c>
      <c r="F2281" s="452"/>
      <c r="G2281" s="452"/>
      <c r="H2281" s="452"/>
      <c r="I2281" s="452"/>
      <c r="J2281" s="430"/>
      <c r="K2281" s="452"/>
      <c r="L2281" s="452"/>
      <c r="M2281" s="430"/>
      <c r="N2281" s="23"/>
      <c r="O2281" s="23"/>
    </row>
    <row r="2282" spans="1:15" hidden="1">
      <c r="A2282" s="590"/>
      <c r="B2282" s="706" t="s">
        <v>693</v>
      </c>
      <c r="C2282" s="704"/>
      <c r="D2282" s="593" t="s">
        <v>694</v>
      </c>
      <c r="E2282" s="40">
        <f t="shared" si="744"/>
        <v>0</v>
      </c>
      <c r="F2282" s="452"/>
      <c r="G2282" s="452"/>
      <c r="H2282" s="452"/>
      <c r="I2282" s="452"/>
      <c r="J2282" s="430"/>
      <c r="K2282" s="452"/>
      <c r="L2282" s="452"/>
      <c r="M2282" s="430"/>
      <c r="N2282" s="23"/>
      <c r="O2282" s="23"/>
    </row>
    <row r="2283" spans="1:15" hidden="1">
      <c r="A2283" s="590"/>
      <c r="B2283" s="706" t="s">
        <v>695</v>
      </c>
      <c r="C2283" s="704"/>
      <c r="D2283" s="593" t="s">
        <v>696</v>
      </c>
      <c r="E2283" s="40">
        <f t="shared" si="744"/>
        <v>0</v>
      </c>
      <c r="F2283" s="452"/>
      <c r="G2283" s="452"/>
      <c r="H2283" s="452"/>
      <c r="I2283" s="452"/>
      <c r="J2283" s="430"/>
      <c r="K2283" s="452"/>
      <c r="L2283" s="452"/>
      <c r="M2283" s="430"/>
      <c r="N2283" s="23"/>
      <c r="O2283" s="23"/>
    </row>
    <row r="2284" spans="1:15" hidden="1">
      <c r="A2284" s="590"/>
      <c r="B2284" s="605" t="s">
        <v>697</v>
      </c>
      <c r="C2284" s="709"/>
      <c r="D2284" s="607" t="s">
        <v>698</v>
      </c>
      <c r="E2284" s="40">
        <f t="shared" si="744"/>
        <v>0</v>
      </c>
      <c r="F2284" s="452"/>
      <c r="G2284" s="452"/>
      <c r="H2284" s="452"/>
      <c r="I2284" s="452"/>
      <c r="J2284" s="430"/>
      <c r="K2284" s="452"/>
      <c r="L2284" s="452"/>
      <c r="M2284" s="430"/>
      <c r="N2284" s="23"/>
      <c r="O2284" s="23"/>
    </row>
    <row r="2285" spans="1:15" hidden="1">
      <c r="A2285" s="590"/>
      <c r="B2285" s="706" t="s">
        <v>699</v>
      </c>
      <c r="C2285" s="704"/>
      <c r="D2285" s="593" t="s">
        <v>700</v>
      </c>
      <c r="E2285" s="40">
        <f t="shared" si="744"/>
        <v>0</v>
      </c>
      <c r="F2285" s="452"/>
      <c r="G2285" s="452"/>
      <c r="H2285" s="452"/>
      <c r="I2285" s="452"/>
      <c r="J2285" s="430"/>
      <c r="K2285" s="452"/>
      <c r="L2285" s="452"/>
      <c r="M2285" s="430"/>
      <c r="N2285" s="23"/>
      <c r="O2285" s="23"/>
    </row>
    <row r="2286" spans="1:15" hidden="1">
      <c r="A2286" s="590"/>
      <c r="B2286" s="710" t="s">
        <v>701</v>
      </c>
      <c r="C2286" s="709"/>
      <c r="D2286" s="607" t="s">
        <v>702</v>
      </c>
      <c r="E2286" s="40">
        <f t="shared" si="744"/>
        <v>0</v>
      </c>
      <c r="F2286" s="452"/>
      <c r="G2286" s="452"/>
      <c r="H2286" s="452"/>
      <c r="I2286" s="452"/>
      <c r="J2286" s="430"/>
      <c r="K2286" s="452"/>
      <c r="L2286" s="452"/>
      <c r="M2286" s="430"/>
      <c r="N2286" s="23"/>
      <c r="O2286" s="23"/>
    </row>
    <row r="2287" spans="1:15" ht="15" hidden="1" customHeight="1">
      <c r="A2287" s="590"/>
      <c r="B2287" s="591"/>
      <c r="C2287" s="592"/>
      <c r="D2287" s="593"/>
      <c r="E2287" s="40">
        <f t="shared" si="744"/>
        <v>0</v>
      </c>
      <c r="F2287" s="452"/>
      <c r="G2287" s="452"/>
      <c r="H2287" s="452"/>
      <c r="I2287" s="452"/>
      <c r="J2287" s="430"/>
      <c r="K2287" s="452"/>
      <c r="L2287" s="452"/>
      <c r="M2287" s="430"/>
      <c r="N2287" s="23"/>
      <c r="O2287" s="23"/>
    </row>
    <row r="2288" spans="1:15" hidden="1">
      <c r="A2288" s="590"/>
      <c r="B2288" s="631" t="s">
        <v>714</v>
      </c>
      <c r="C2288" s="630"/>
      <c r="D2288" s="607" t="s">
        <v>715</v>
      </c>
      <c r="E2288" s="471">
        <f t="shared" si="744"/>
        <v>0</v>
      </c>
      <c r="F2288" s="452">
        <f>F2289+F2299</f>
        <v>0</v>
      </c>
      <c r="G2288" s="452">
        <f>G2289+G2299</f>
        <v>0</v>
      </c>
      <c r="H2288" s="452">
        <f>H2289+H2299</f>
        <v>0</v>
      </c>
      <c r="I2288" s="452">
        <f>I2289+I2299</f>
        <v>0</v>
      </c>
      <c r="J2288" s="452">
        <f>J2289+J2299</f>
        <v>0</v>
      </c>
      <c r="K2288" s="452"/>
      <c r="L2288" s="452"/>
      <c r="M2288" s="452"/>
      <c r="N2288" s="23"/>
      <c r="O2288" s="23"/>
    </row>
    <row r="2289" spans="1:15">
      <c r="A2289" s="590"/>
      <c r="B2289" s="591" t="s">
        <v>716</v>
      </c>
      <c r="C2289" s="592"/>
      <c r="D2289" s="593" t="s">
        <v>717</v>
      </c>
      <c r="E2289" s="40">
        <f t="shared" si="744"/>
        <v>0</v>
      </c>
      <c r="F2289" s="452">
        <f t="shared" ref="F2289:M2289" si="748">F2290+F2295+F2297</f>
        <v>0</v>
      </c>
      <c r="G2289" s="452">
        <f t="shared" si="748"/>
        <v>0</v>
      </c>
      <c r="H2289" s="452">
        <f t="shared" si="748"/>
        <v>0</v>
      </c>
      <c r="I2289" s="452">
        <f t="shared" si="748"/>
        <v>0</v>
      </c>
      <c r="J2289" s="452">
        <f t="shared" si="748"/>
        <v>0</v>
      </c>
      <c r="K2289" s="452">
        <f t="shared" si="748"/>
        <v>0</v>
      </c>
      <c r="L2289" s="452">
        <f t="shared" si="748"/>
        <v>0</v>
      </c>
      <c r="M2289" s="452">
        <f t="shared" si="748"/>
        <v>0</v>
      </c>
      <c r="N2289" s="23"/>
      <c r="O2289" s="23"/>
    </row>
    <row r="2290" spans="1:15">
      <c r="A2290" s="590"/>
      <c r="B2290" s="591" t="s">
        <v>718</v>
      </c>
      <c r="C2290" s="592"/>
      <c r="D2290" s="593" t="s">
        <v>719</v>
      </c>
      <c r="E2290" s="40">
        <f t="shared" si="744"/>
        <v>0</v>
      </c>
      <c r="F2290" s="452">
        <f t="shared" ref="F2290:M2290" si="749">F2291+F2292+F2293+F2294</f>
        <v>0</v>
      </c>
      <c r="G2290" s="452">
        <f t="shared" si="749"/>
        <v>0</v>
      </c>
      <c r="H2290" s="452"/>
      <c r="I2290" s="452"/>
      <c r="J2290" s="452"/>
      <c r="K2290" s="452">
        <f t="shared" si="749"/>
        <v>0</v>
      </c>
      <c r="L2290" s="452">
        <f t="shared" si="749"/>
        <v>0</v>
      </c>
      <c r="M2290" s="452">
        <f t="shared" si="749"/>
        <v>0</v>
      </c>
      <c r="N2290" s="23"/>
      <c r="O2290" s="23"/>
    </row>
    <row r="2291" spans="1:15">
      <c r="A2291" s="582"/>
      <c r="B2291" s="620"/>
      <c r="C2291" s="592" t="s">
        <v>720</v>
      </c>
      <c r="D2291" s="593" t="s">
        <v>721</v>
      </c>
      <c r="E2291" s="40">
        <f t="shared" si="744"/>
        <v>0</v>
      </c>
      <c r="F2291" s="44"/>
      <c r="G2291" s="44"/>
      <c r="H2291" s="44"/>
      <c r="I2291" s="44"/>
      <c r="J2291" s="48"/>
      <c r="K2291" s="44"/>
      <c r="L2291" s="44"/>
      <c r="M2291" s="48"/>
      <c r="N2291" s="23"/>
      <c r="O2291" s="23"/>
    </row>
    <row r="2292" spans="1:15">
      <c r="A2292" s="582"/>
      <c r="B2292" s="620"/>
      <c r="C2292" s="592" t="s">
        <v>722</v>
      </c>
      <c r="D2292" s="593" t="s">
        <v>723</v>
      </c>
      <c r="E2292" s="40">
        <f t="shared" si="744"/>
        <v>0</v>
      </c>
      <c r="F2292" s="44"/>
      <c r="G2292" s="44"/>
      <c r="H2292" s="44"/>
      <c r="I2292" s="44"/>
      <c r="J2292" s="48"/>
      <c r="K2292" s="44"/>
      <c r="L2292" s="44"/>
      <c r="M2292" s="48"/>
      <c r="N2292" s="23"/>
      <c r="O2292" s="23"/>
    </row>
    <row r="2293" spans="1:15">
      <c r="A2293" s="582"/>
      <c r="B2293" s="620"/>
      <c r="C2293" s="598" t="s">
        <v>724</v>
      </c>
      <c r="D2293" s="593" t="s">
        <v>725</v>
      </c>
      <c r="E2293" s="40">
        <f t="shared" si="744"/>
        <v>0</v>
      </c>
      <c r="F2293" s="44"/>
      <c r="G2293" s="44"/>
      <c r="H2293" s="44"/>
      <c r="I2293" s="44"/>
      <c r="J2293" s="48"/>
      <c r="K2293" s="44"/>
      <c r="L2293" s="44"/>
      <c r="M2293" s="48"/>
      <c r="N2293" s="23"/>
      <c r="O2293" s="23"/>
    </row>
    <row r="2294" spans="1:15">
      <c r="A2294" s="582"/>
      <c r="B2294" s="620"/>
      <c r="C2294" s="598" t="s">
        <v>726</v>
      </c>
      <c r="D2294" s="593" t="s">
        <v>727</v>
      </c>
      <c r="E2294" s="40">
        <f t="shared" si="744"/>
        <v>0</v>
      </c>
      <c r="F2294" s="44"/>
      <c r="G2294" s="44"/>
      <c r="H2294" s="44"/>
      <c r="I2294" s="63"/>
      <c r="J2294" s="48"/>
      <c r="K2294" s="44"/>
      <c r="L2294" s="63"/>
      <c r="M2294" s="48"/>
      <c r="N2294" s="23"/>
      <c r="O2294" s="23"/>
    </row>
    <row r="2295" spans="1:15">
      <c r="A2295" s="590"/>
      <c r="B2295" s="595" t="s">
        <v>728</v>
      </c>
      <c r="C2295" s="630"/>
      <c r="D2295" s="607" t="s">
        <v>729</v>
      </c>
      <c r="E2295" s="40">
        <f t="shared" si="744"/>
        <v>0</v>
      </c>
      <c r="F2295" s="594">
        <f t="shared" ref="F2295:M2295" si="750">F2296</f>
        <v>0</v>
      </c>
      <c r="G2295" s="594">
        <f t="shared" si="750"/>
        <v>0</v>
      </c>
      <c r="H2295" s="594">
        <f t="shared" si="750"/>
        <v>0</v>
      </c>
      <c r="I2295" s="594">
        <f t="shared" si="750"/>
        <v>0</v>
      </c>
      <c r="J2295" s="594">
        <f t="shared" si="750"/>
        <v>0</v>
      </c>
      <c r="K2295" s="594">
        <f t="shared" si="750"/>
        <v>0</v>
      </c>
      <c r="L2295" s="594">
        <f t="shared" si="750"/>
        <v>0</v>
      </c>
      <c r="M2295" s="594">
        <f t="shared" si="750"/>
        <v>0</v>
      </c>
      <c r="N2295" s="23"/>
      <c r="O2295" s="23"/>
    </row>
    <row r="2296" spans="1:15">
      <c r="A2296" s="590"/>
      <c r="B2296" s="595"/>
      <c r="C2296" s="432" t="s">
        <v>730</v>
      </c>
      <c r="D2296" s="607" t="s">
        <v>731</v>
      </c>
      <c r="E2296" s="40">
        <f t="shared" si="744"/>
        <v>0</v>
      </c>
      <c r="F2296" s="594"/>
      <c r="G2296" s="594"/>
      <c r="H2296" s="594"/>
      <c r="I2296" s="594"/>
      <c r="J2296" s="597"/>
      <c r="K2296" s="594"/>
      <c r="L2296" s="594"/>
      <c r="M2296" s="597"/>
      <c r="N2296" s="23"/>
      <c r="O2296" s="23"/>
    </row>
    <row r="2297" spans="1:15">
      <c r="A2297" s="590"/>
      <c r="B2297" s="595" t="s">
        <v>732</v>
      </c>
      <c r="C2297" s="630"/>
      <c r="D2297" s="607" t="s">
        <v>733</v>
      </c>
      <c r="E2297" s="40">
        <f t="shared" si="744"/>
        <v>0</v>
      </c>
      <c r="F2297" s="594"/>
      <c r="G2297" s="594"/>
      <c r="H2297" s="594"/>
      <c r="I2297" s="594"/>
      <c r="J2297" s="597"/>
      <c r="K2297" s="594"/>
      <c r="L2297" s="594"/>
      <c r="M2297" s="597"/>
      <c r="N2297" s="23"/>
      <c r="O2297" s="23"/>
    </row>
    <row r="2298" spans="1:15" hidden="1">
      <c r="A2298" s="590"/>
      <c r="B2298" s="595"/>
      <c r="C2298" s="630"/>
      <c r="D2298" s="607"/>
      <c r="E2298" s="40">
        <f t="shared" si="744"/>
        <v>0</v>
      </c>
      <c r="F2298" s="594"/>
      <c r="G2298" s="594"/>
      <c r="H2298" s="594"/>
      <c r="I2298" s="594"/>
      <c r="J2298" s="597"/>
      <c r="K2298" s="594"/>
      <c r="L2298" s="594"/>
      <c r="M2298" s="597"/>
      <c r="N2298" s="23"/>
      <c r="O2298" s="23"/>
    </row>
    <row r="2299" spans="1:15">
      <c r="A2299" s="590"/>
      <c r="B2299" s="620" t="s">
        <v>734</v>
      </c>
      <c r="C2299" s="630"/>
      <c r="D2299" s="607" t="s">
        <v>735</v>
      </c>
      <c r="E2299" s="40">
        <f t="shared" si="744"/>
        <v>0</v>
      </c>
      <c r="F2299" s="594">
        <f t="shared" ref="F2299:M2300" si="751">F2300</f>
        <v>0</v>
      </c>
      <c r="G2299" s="594">
        <f t="shared" si="751"/>
        <v>0</v>
      </c>
      <c r="H2299" s="594">
        <f t="shared" si="751"/>
        <v>0</v>
      </c>
      <c r="I2299" s="594">
        <f t="shared" si="751"/>
        <v>0</v>
      </c>
      <c r="J2299" s="594">
        <f t="shared" si="751"/>
        <v>0</v>
      </c>
      <c r="K2299" s="594">
        <f t="shared" si="751"/>
        <v>0</v>
      </c>
      <c r="L2299" s="594">
        <f t="shared" si="751"/>
        <v>0</v>
      </c>
      <c r="M2299" s="594">
        <f t="shared" si="751"/>
        <v>0</v>
      </c>
      <c r="N2299" s="23"/>
      <c r="O2299" s="23"/>
    </row>
    <row r="2300" spans="1:15">
      <c r="A2300" s="590"/>
      <c r="B2300" s="712" t="s">
        <v>736</v>
      </c>
      <c r="C2300" s="713"/>
      <c r="D2300" s="607" t="s">
        <v>737</v>
      </c>
      <c r="E2300" s="40">
        <f t="shared" si="744"/>
        <v>0</v>
      </c>
      <c r="F2300" s="594">
        <f t="shared" si="751"/>
        <v>0</v>
      </c>
      <c r="G2300" s="594">
        <f t="shared" si="751"/>
        <v>0</v>
      </c>
      <c r="H2300" s="594">
        <f t="shared" si="751"/>
        <v>0</v>
      </c>
      <c r="I2300" s="594">
        <f t="shared" si="751"/>
        <v>0</v>
      </c>
      <c r="J2300" s="594">
        <f t="shared" si="751"/>
        <v>0</v>
      </c>
      <c r="K2300" s="594">
        <f t="shared" si="751"/>
        <v>0</v>
      </c>
      <c r="L2300" s="594">
        <f t="shared" si="751"/>
        <v>0</v>
      </c>
      <c r="M2300" s="594">
        <f t="shared" si="751"/>
        <v>0</v>
      </c>
      <c r="N2300" s="23"/>
      <c r="O2300" s="23"/>
    </row>
    <row r="2301" spans="1:15">
      <c r="A2301" s="590"/>
      <c r="B2301" s="595"/>
      <c r="C2301" s="598" t="s">
        <v>738</v>
      </c>
      <c r="D2301" s="607" t="s">
        <v>739</v>
      </c>
      <c r="E2301" s="40">
        <f t="shared" si="744"/>
        <v>0</v>
      </c>
      <c r="F2301" s="594"/>
      <c r="G2301" s="594"/>
      <c r="H2301" s="594"/>
      <c r="I2301" s="594"/>
      <c r="J2301" s="597"/>
      <c r="K2301" s="594"/>
      <c r="L2301" s="594"/>
      <c r="M2301" s="597"/>
      <c r="N2301" s="23"/>
      <c r="O2301" s="23"/>
    </row>
    <row r="2302" spans="1:15" hidden="1">
      <c r="A2302" s="590"/>
      <c r="B2302" s="595"/>
      <c r="C2302" s="630"/>
      <c r="D2302" s="607"/>
      <c r="E2302" s="40">
        <f t="shared" si="744"/>
        <v>0</v>
      </c>
      <c r="F2302" s="594"/>
      <c r="G2302" s="594"/>
      <c r="H2302" s="594"/>
      <c r="I2302" s="594"/>
      <c r="J2302" s="597"/>
      <c r="K2302" s="594"/>
      <c r="L2302" s="594"/>
      <c r="M2302" s="597"/>
      <c r="N2302" s="23"/>
      <c r="O2302" s="23"/>
    </row>
    <row r="2303" spans="1:15">
      <c r="A2303" s="590"/>
      <c r="B2303" s="620" t="s">
        <v>626</v>
      </c>
      <c r="C2303" s="630"/>
      <c r="D2303" s="607" t="s">
        <v>627</v>
      </c>
      <c r="E2303" s="40">
        <f t="shared" si="744"/>
        <v>0</v>
      </c>
      <c r="F2303" s="594">
        <f t="shared" ref="F2303:M2303" si="752">F2304</f>
        <v>0</v>
      </c>
      <c r="G2303" s="594">
        <f t="shared" si="752"/>
        <v>0</v>
      </c>
      <c r="H2303" s="594">
        <f t="shared" si="752"/>
        <v>0</v>
      </c>
      <c r="I2303" s="594">
        <f t="shared" si="752"/>
        <v>0</v>
      </c>
      <c r="J2303" s="594">
        <f t="shared" si="752"/>
        <v>0</v>
      </c>
      <c r="K2303" s="594">
        <f t="shared" si="752"/>
        <v>0</v>
      </c>
      <c r="L2303" s="594">
        <f t="shared" si="752"/>
        <v>0</v>
      </c>
      <c r="M2303" s="594">
        <f t="shared" si="752"/>
        <v>0</v>
      </c>
      <c r="N2303" s="23"/>
      <c r="O2303" s="23"/>
    </row>
    <row r="2304" spans="1:15">
      <c r="A2304" s="590"/>
      <c r="B2304" s="620" t="s">
        <v>628</v>
      </c>
      <c r="C2304" s="630"/>
      <c r="D2304" s="607" t="s">
        <v>629</v>
      </c>
      <c r="E2304" s="40">
        <f t="shared" si="744"/>
        <v>0</v>
      </c>
      <c r="F2304" s="594"/>
      <c r="G2304" s="594"/>
      <c r="H2304" s="594"/>
      <c r="I2304" s="594"/>
      <c r="J2304" s="597"/>
      <c r="K2304" s="594"/>
      <c r="L2304" s="594"/>
      <c r="M2304" s="597"/>
      <c r="N2304" s="23"/>
      <c r="O2304" s="23"/>
    </row>
    <row r="2305" spans="1:15">
      <c r="A2305" s="752" t="s">
        <v>755</v>
      </c>
      <c r="B2305" s="715"/>
      <c r="C2305" s="715"/>
      <c r="D2305" s="641"/>
      <c r="E2305" s="40">
        <f t="shared" si="744"/>
        <v>1217</v>
      </c>
      <c r="F2305" s="716"/>
      <c r="G2305" s="716">
        <f>G2306</f>
        <v>992</v>
      </c>
      <c r="H2305" s="716">
        <f t="shared" ref="H2305:M2305" si="753">H2306</f>
        <v>75</v>
      </c>
      <c r="I2305" s="716">
        <f t="shared" si="753"/>
        <v>75</v>
      </c>
      <c r="J2305" s="716">
        <f t="shared" si="753"/>
        <v>75</v>
      </c>
      <c r="K2305" s="716">
        <f t="shared" si="753"/>
        <v>300</v>
      </c>
      <c r="L2305" s="716">
        <f t="shared" si="753"/>
        <v>300</v>
      </c>
      <c r="M2305" s="716">
        <f t="shared" si="753"/>
        <v>300</v>
      </c>
      <c r="N2305" s="23"/>
      <c r="O2305" s="23"/>
    </row>
    <row r="2306" spans="1:15">
      <c r="A2306" s="956" t="s">
        <v>962</v>
      </c>
      <c r="B2306" s="956"/>
      <c r="C2306" s="110"/>
      <c r="D2306" s="110" t="s">
        <v>963</v>
      </c>
      <c r="E2306" s="40">
        <f t="shared" si="744"/>
        <v>1217</v>
      </c>
      <c r="F2306" s="716">
        <f t="shared" ref="F2306:M2306" si="754">F2308+F2309+F2310+F2311</f>
        <v>0</v>
      </c>
      <c r="G2306" s="60">
        <f t="shared" si="754"/>
        <v>992</v>
      </c>
      <c r="H2306" s="60">
        <f t="shared" si="754"/>
        <v>75</v>
      </c>
      <c r="I2306" s="60">
        <f t="shared" si="754"/>
        <v>75</v>
      </c>
      <c r="J2306" s="60">
        <f t="shared" si="754"/>
        <v>75</v>
      </c>
      <c r="K2306" s="60">
        <f t="shared" si="754"/>
        <v>300</v>
      </c>
      <c r="L2306" s="60">
        <f t="shared" si="754"/>
        <v>300</v>
      </c>
      <c r="M2306" s="60">
        <f t="shared" si="754"/>
        <v>300</v>
      </c>
      <c r="N2306" s="23"/>
      <c r="O2306" s="23"/>
    </row>
    <row r="2307" spans="1:15">
      <c r="A2307" s="882"/>
      <c r="B2307" s="1203" t="s">
        <v>962</v>
      </c>
      <c r="C2307" s="1203"/>
      <c r="D2307" s="110" t="s">
        <v>963</v>
      </c>
      <c r="E2307" s="40">
        <f t="shared" si="744"/>
        <v>0</v>
      </c>
      <c r="F2307" s="716"/>
      <c r="G2307" s="716"/>
      <c r="H2307" s="716"/>
      <c r="I2307" s="716"/>
      <c r="J2307" s="717"/>
      <c r="K2307" s="716"/>
      <c r="L2307" s="716"/>
      <c r="M2307" s="717"/>
      <c r="N2307" s="23"/>
      <c r="O2307" s="23"/>
    </row>
    <row r="2308" spans="1:15">
      <c r="A2308" s="46"/>
      <c r="B2308" s="957"/>
      <c r="C2308" s="881" t="s">
        <v>964</v>
      </c>
      <c r="D2308" s="883" t="s">
        <v>965</v>
      </c>
      <c r="E2308" s="40">
        <f t="shared" si="744"/>
        <v>0</v>
      </c>
      <c r="F2308" s="41"/>
      <c r="G2308" s="41">
        <v>0</v>
      </c>
      <c r="H2308" s="41">
        <v>0</v>
      </c>
      <c r="I2308" s="41">
        <v>0</v>
      </c>
      <c r="J2308" s="42">
        <v>0</v>
      </c>
      <c r="K2308" s="41">
        <v>0</v>
      </c>
      <c r="L2308" s="41">
        <v>0</v>
      </c>
      <c r="M2308" s="42">
        <v>0</v>
      </c>
      <c r="N2308" s="23"/>
      <c r="O2308" s="23"/>
    </row>
    <row r="2309" spans="1:15">
      <c r="A2309" s="46"/>
      <c r="B2309" s="957"/>
      <c r="C2309" s="881" t="s">
        <v>966</v>
      </c>
      <c r="D2309" s="883" t="s">
        <v>967</v>
      </c>
      <c r="E2309" s="40">
        <f t="shared" si="744"/>
        <v>0</v>
      </c>
      <c r="F2309" s="41"/>
      <c r="G2309" s="41"/>
      <c r="H2309" s="41"/>
      <c r="I2309" s="41"/>
      <c r="J2309" s="42"/>
      <c r="K2309" s="41"/>
      <c r="L2309" s="41"/>
      <c r="M2309" s="42"/>
      <c r="N2309" s="23"/>
      <c r="O2309" s="23"/>
    </row>
    <row r="2310" spans="1:15">
      <c r="A2310" s="46"/>
      <c r="B2310" s="957"/>
      <c r="C2310" s="881" t="s">
        <v>968</v>
      </c>
      <c r="D2310" s="883" t="s">
        <v>969</v>
      </c>
      <c r="E2310" s="40">
        <f t="shared" si="744"/>
        <v>917</v>
      </c>
      <c r="F2310" s="41"/>
      <c r="G2310" s="60">
        <f>G2269</f>
        <v>917</v>
      </c>
      <c r="H2310" s="60">
        <f t="shared" ref="H2310:M2310" si="755">H2269</f>
        <v>0</v>
      </c>
      <c r="I2310" s="60">
        <f t="shared" si="755"/>
        <v>0</v>
      </c>
      <c r="J2310" s="60">
        <f t="shared" si="755"/>
        <v>0</v>
      </c>
      <c r="K2310" s="60">
        <f t="shared" si="755"/>
        <v>0</v>
      </c>
      <c r="L2310" s="60">
        <f t="shared" si="755"/>
        <v>0</v>
      </c>
      <c r="M2310" s="60">
        <f t="shared" si="755"/>
        <v>0</v>
      </c>
      <c r="N2310" s="23"/>
      <c r="O2310" s="23"/>
    </row>
    <row r="2311" spans="1:15">
      <c r="A2311" s="46"/>
      <c r="B2311" s="957"/>
      <c r="C2311" s="37" t="s">
        <v>970</v>
      </c>
      <c r="D2311" s="883" t="s">
        <v>971</v>
      </c>
      <c r="E2311" s="40">
        <f t="shared" si="744"/>
        <v>300</v>
      </c>
      <c r="F2311" s="41"/>
      <c r="G2311" s="60">
        <f>G2192</f>
        <v>75</v>
      </c>
      <c r="H2311" s="60">
        <f t="shared" ref="H2311:M2311" si="756">H2192</f>
        <v>75</v>
      </c>
      <c r="I2311" s="60">
        <f t="shared" si="756"/>
        <v>75</v>
      </c>
      <c r="J2311" s="60">
        <f t="shared" si="756"/>
        <v>75</v>
      </c>
      <c r="K2311" s="60">
        <f t="shared" si="756"/>
        <v>300</v>
      </c>
      <c r="L2311" s="60">
        <f t="shared" si="756"/>
        <v>300</v>
      </c>
      <c r="M2311" s="60">
        <f t="shared" si="756"/>
        <v>300</v>
      </c>
      <c r="N2311" s="23"/>
      <c r="O2311" s="23"/>
    </row>
    <row r="2312" spans="1:15" ht="0.75" customHeight="1">
      <c r="A2312" s="958"/>
      <c r="B2312" s="959"/>
      <c r="C2312" s="959"/>
      <c r="D2312" s="85"/>
      <c r="E2312" s="22">
        <f t="shared" si="744"/>
        <v>50</v>
      </c>
      <c r="F2312" s="41"/>
      <c r="G2312" s="41"/>
      <c r="H2312" s="41">
        <v>50</v>
      </c>
      <c r="I2312" s="41"/>
      <c r="J2312" s="42"/>
      <c r="K2312" s="41"/>
      <c r="L2312" s="41"/>
      <c r="M2312" s="42"/>
      <c r="N2312" s="23"/>
      <c r="O2312" s="23"/>
    </row>
    <row r="2313" spans="1:15">
      <c r="A2313" s="886" t="s">
        <v>972</v>
      </c>
      <c r="B2313" s="887"/>
      <c r="C2313" s="888"/>
      <c r="D2313" s="669" t="s">
        <v>625</v>
      </c>
      <c r="E2313" s="960">
        <f t="shared" si="744"/>
        <v>0</v>
      </c>
      <c r="F2313" s="670">
        <f t="shared" ref="F2313:M2313" si="757">F2430+F2431+F2432</f>
        <v>0</v>
      </c>
      <c r="G2313" s="670">
        <f t="shared" si="757"/>
        <v>0</v>
      </c>
      <c r="H2313" s="670">
        <f t="shared" si="757"/>
        <v>0</v>
      </c>
      <c r="I2313" s="670">
        <f t="shared" si="757"/>
        <v>0</v>
      </c>
      <c r="J2313" s="670">
        <f t="shared" si="757"/>
        <v>0</v>
      </c>
      <c r="K2313" s="670">
        <f t="shared" si="757"/>
        <v>0</v>
      </c>
      <c r="L2313" s="670">
        <f t="shared" si="757"/>
        <v>0</v>
      </c>
      <c r="M2313" s="670">
        <f t="shared" si="757"/>
        <v>0</v>
      </c>
      <c r="N2313" s="23"/>
      <c r="O2313" s="23"/>
    </row>
    <row r="2314" spans="1:15">
      <c r="A2314" s="671"/>
      <c r="B2314" s="672" t="s">
        <v>507</v>
      </c>
      <c r="C2314" s="890"/>
      <c r="D2314" s="674"/>
      <c r="E2314" s="734">
        <f t="shared" si="744"/>
        <v>0</v>
      </c>
      <c r="F2314" s="675">
        <f t="shared" ref="F2314:M2314" si="758">F2315</f>
        <v>0</v>
      </c>
      <c r="G2314" s="675">
        <f t="shared" si="758"/>
        <v>0</v>
      </c>
      <c r="H2314" s="675">
        <f t="shared" si="758"/>
        <v>0</v>
      </c>
      <c r="I2314" s="675">
        <f t="shared" si="758"/>
        <v>0</v>
      </c>
      <c r="J2314" s="675">
        <f t="shared" si="758"/>
        <v>0</v>
      </c>
      <c r="K2314" s="675">
        <f t="shared" si="758"/>
        <v>0</v>
      </c>
      <c r="L2314" s="675">
        <f t="shared" si="758"/>
        <v>0</v>
      </c>
      <c r="M2314" s="675">
        <f t="shared" si="758"/>
        <v>0</v>
      </c>
      <c r="N2314" s="23"/>
      <c r="O2314" s="23"/>
    </row>
    <row r="2315" spans="1:15">
      <c r="A2315" s="961"/>
      <c r="B2315" s="676" t="s">
        <v>508</v>
      </c>
      <c r="C2315" s="677"/>
      <c r="D2315" s="678" t="s">
        <v>509</v>
      </c>
      <c r="E2315" s="40">
        <f t="shared" si="744"/>
        <v>0</v>
      </c>
      <c r="F2315" s="594">
        <f t="shared" ref="F2315:M2315" si="759">F2316+F2317+F2318+F2323+F2327+F2329+F2341+F2347+F2354</f>
        <v>0</v>
      </c>
      <c r="G2315" s="594">
        <f t="shared" si="759"/>
        <v>0</v>
      </c>
      <c r="H2315" s="594">
        <f t="shared" si="759"/>
        <v>0</v>
      </c>
      <c r="I2315" s="594">
        <f t="shared" si="759"/>
        <v>0</v>
      </c>
      <c r="J2315" s="594">
        <f t="shared" si="759"/>
        <v>0</v>
      </c>
      <c r="K2315" s="594">
        <f t="shared" si="759"/>
        <v>0</v>
      </c>
      <c r="L2315" s="594">
        <f t="shared" si="759"/>
        <v>0</v>
      </c>
      <c r="M2315" s="594">
        <f t="shared" si="759"/>
        <v>0</v>
      </c>
      <c r="N2315" s="23"/>
      <c r="O2315" s="23"/>
    </row>
    <row r="2316" spans="1:15">
      <c r="A2316" s="590"/>
      <c r="B2316" s="676"/>
      <c r="C2316" s="679" t="s">
        <v>510</v>
      </c>
      <c r="D2316" s="680" t="s">
        <v>511</v>
      </c>
      <c r="E2316" s="40">
        <f t="shared" si="744"/>
        <v>0</v>
      </c>
      <c r="F2316" s="594"/>
      <c r="G2316" s="594"/>
      <c r="H2316" s="594"/>
      <c r="I2316" s="594"/>
      <c r="J2316" s="597"/>
      <c r="K2316" s="594"/>
      <c r="L2316" s="594"/>
      <c r="M2316" s="597"/>
      <c r="N2316" s="23"/>
      <c r="O2316" s="23"/>
    </row>
    <row r="2317" spans="1:15">
      <c r="A2317" s="590"/>
      <c r="B2317" s="626"/>
      <c r="C2317" s="681" t="s">
        <v>512</v>
      </c>
      <c r="D2317" s="593" t="s">
        <v>513</v>
      </c>
      <c r="E2317" s="40">
        <f t="shared" si="744"/>
        <v>0</v>
      </c>
      <c r="F2317" s="594"/>
      <c r="G2317" s="594"/>
      <c r="H2317" s="594"/>
      <c r="I2317" s="594"/>
      <c r="J2317" s="597"/>
      <c r="K2317" s="594"/>
      <c r="L2317" s="594"/>
      <c r="M2317" s="597"/>
      <c r="N2317" s="23"/>
      <c r="O2317" s="23"/>
    </row>
    <row r="2318" spans="1:15">
      <c r="A2318" s="590"/>
      <c r="B2318" s="591" t="s">
        <v>514</v>
      </c>
      <c r="C2318" s="592"/>
      <c r="D2318" s="593" t="s">
        <v>515</v>
      </c>
      <c r="E2318" s="40">
        <f t="shared" si="744"/>
        <v>0</v>
      </c>
      <c r="F2318" s="452">
        <f t="shared" ref="F2318:M2318" si="760">F2319+F2320+F2321</f>
        <v>0</v>
      </c>
      <c r="G2318" s="452">
        <f t="shared" si="760"/>
        <v>0</v>
      </c>
      <c r="H2318" s="452">
        <f t="shared" si="760"/>
        <v>0</v>
      </c>
      <c r="I2318" s="452">
        <f t="shared" si="760"/>
        <v>0</v>
      </c>
      <c r="J2318" s="452">
        <f t="shared" si="760"/>
        <v>0</v>
      </c>
      <c r="K2318" s="452">
        <f t="shared" si="760"/>
        <v>0</v>
      </c>
      <c r="L2318" s="452">
        <f t="shared" si="760"/>
        <v>0</v>
      </c>
      <c r="M2318" s="452">
        <f t="shared" si="760"/>
        <v>0</v>
      </c>
      <c r="N2318" s="23"/>
      <c r="O2318" s="23"/>
    </row>
    <row r="2319" spans="1:15" hidden="1">
      <c r="A2319" s="590"/>
      <c r="B2319" s="620" t="s">
        <v>516</v>
      </c>
      <c r="C2319" s="592"/>
      <c r="D2319" s="593" t="s">
        <v>517</v>
      </c>
      <c r="E2319" s="40">
        <f t="shared" si="744"/>
        <v>0</v>
      </c>
      <c r="F2319" s="452"/>
      <c r="G2319" s="452"/>
      <c r="H2319" s="452"/>
      <c r="I2319" s="452"/>
      <c r="J2319" s="430"/>
      <c r="K2319" s="452"/>
      <c r="L2319" s="452"/>
      <c r="M2319" s="430"/>
      <c r="N2319" s="23"/>
      <c r="O2319" s="23"/>
    </row>
    <row r="2320" spans="1:15" hidden="1">
      <c r="A2320" s="590"/>
      <c r="B2320" s="615" t="s">
        <v>518</v>
      </c>
      <c r="C2320" s="598"/>
      <c r="D2320" s="593" t="s">
        <v>129</v>
      </c>
      <c r="E2320" s="40">
        <f t="shared" si="744"/>
        <v>0</v>
      </c>
      <c r="F2320" s="452"/>
      <c r="G2320" s="452"/>
      <c r="H2320" s="452"/>
      <c r="I2320" s="452"/>
      <c r="J2320" s="430"/>
      <c r="K2320" s="452"/>
      <c r="L2320" s="452"/>
      <c r="M2320" s="430"/>
      <c r="N2320" s="23"/>
      <c r="O2320" s="23"/>
    </row>
    <row r="2321" spans="1:15" hidden="1">
      <c r="A2321" s="590"/>
      <c r="B2321" s="620" t="s">
        <v>519</v>
      </c>
      <c r="C2321" s="596"/>
      <c r="D2321" s="593" t="s">
        <v>520</v>
      </c>
      <c r="E2321" s="40">
        <f t="shared" si="744"/>
        <v>0</v>
      </c>
      <c r="F2321" s="452"/>
      <c r="G2321" s="452"/>
      <c r="H2321" s="452"/>
      <c r="I2321" s="452"/>
      <c r="J2321" s="430"/>
      <c r="K2321" s="452"/>
      <c r="L2321" s="452"/>
      <c r="M2321" s="430"/>
      <c r="N2321" s="23"/>
      <c r="O2321" s="23"/>
    </row>
    <row r="2322" spans="1:15" hidden="1">
      <c r="A2322" s="590"/>
      <c r="B2322" s="595"/>
      <c r="C2322" s="596"/>
      <c r="D2322" s="593"/>
      <c r="E2322" s="40">
        <f t="shared" si="744"/>
        <v>0</v>
      </c>
      <c r="F2322" s="452"/>
      <c r="G2322" s="452"/>
      <c r="H2322" s="452"/>
      <c r="I2322" s="452"/>
      <c r="J2322" s="430"/>
      <c r="K2322" s="452"/>
      <c r="L2322" s="452"/>
      <c r="M2322" s="430"/>
      <c r="N2322" s="23"/>
      <c r="O2322" s="23"/>
    </row>
    <row r="2323" spans="1:15" ht="12" customHeight="1">
      <c r="A2323" s="590"/>
      <c r="B2323" s="595" t="s">
        <v>521</v>
      </c>
      <c r="C2323" s="596"/>
      <c r="D2323" s="593" t="s">
        <v>522</v>
      </c>
      <c r="E2323" s="40">
        <f t="shared" si="744"/>
        <v>0</v>
      </c>
      <c r="F2323" s="452">
        <f t="shared" ref="F2323:M2323" si="761">F2324+F2325+F2326</f>
        <v>0</v>
      </c>
      <c r="G2323" s="452">
        <f t="shared" si="761"/>
        <v>0</v>
      </c>
      <c r="H2323" s="452">
        <f t="shared" si="761"/>
        <v>0</v>
      </c>
      <c r="I2323" s="452">
        <f t="shared" si="761"/>
        <v>0</v>
      </c>
      <c r="J2323" s="452">
        <f t="shared" si="761"/>
        <v>0</v>
      </c>
      <c r="K2323" s="452">
        <f t="shared" si="761"/>
        <v>0</v>
      </c>
      <c r="L2323" s="452">
        <f t="shared" si="761"/>
        <v>0</v>
      </c>
      <c r="M2323" s="452">
        <f t="shared" si="761"/>
        <v>0</v>
      </c>
      <c r="N2323" s="23"/>
      <c r="O2323" s="23"/>
    </row>
    <row r="2324" spans="1:15" hidden="1">
      <c r="A2324" s="590"/>
      <c r="B2324" s="595"/>
      <c r="C2324" s="596" t="s">
        <v>523</v>
      </c>
      <c r="D2324" s="593" t="s">
        <v>524</v>
      </c>
      <c r="E2324" s="40">
        <f t="shared" si="744"/>
        <v>0</v>
      </c>
      <c r="F2324" s="452"/>
      <c r="G2324" s="452"/>
      <c r="H2324" s="452"/>
      <c r="I2324" s="452"/>
      <c r="J2324" s="430"/>
      <c r="K2324" s="452"/>
      <c r="L2324" s="452"/>
      <c r="M2324" s="430"/>
      <c r="N2324" s="23"/>
      <c r="O2324" s="23"/>
    </row>
    <row r="2325" spans="1:15" hidden="1">
      <c r="A2325" s="590"/>
      <c r="B2325" s="595"/>
      <c r="C2325" s="598" t="s">
        <v>525</v>
      </c>
      <c r="D2325" s="599" t="s">
        <v>526</v>
      </c>
      <c r="E2325" s="40">
        <f t="shared" si="744"/>
        <v>0</v>
      </c>
      <c r="F2325" s="452"/>
      <c r="G2325" s="452"/>
      <c r="H2325" s="452"/>
      <c r="I2325" s="452"/>
      <c r="J2325" s="430"/>
      <c r="K2325" s="452"/>
      <c r="L2325" s="452"/>
      <c r="M2325" s="430"/>
      <c r="N2325" s="23"/>
      <c r="O2325" s="23"/>
    </row>
    <row r="2326" spans="1:15" hidden="1">
      <c r="A2326" s="590"/>
      <c r="B2326" s="600"/>
      <c r="C2326" s="592" t="s">
        <v>527</v>
      </c>
      <c r="D2326" s="601" t="s">
        <v>528</v>
      </c>
      <c r="E2326" s="40">
        <f t="shared" ref="E2326:E2389" si="762">G2326+H2326+I2326+J2326</f>
        <v>0</v>
      </c>
      <c r="F2326" s="452"/>
      <c r="G2326" s="452"/>
      <c r="H2326" s="452"/>
      <c r="I2326" s="452"/>
      <c r="J2326" s="430"/>
      <c r="K2326" s="452"/>
      <c r="L2326" s="452"/>
      <c r="M2326" s="430"/>
      <c r="N2326" s="23"/>
      <c r="O2326" s="23"/>
    </row>
    <row r="2327" spans="1:15" hidden="1">
      <c r="A2327" s="590"/>
      <c r="B2327" s="605" t="s">
        <v>529</v>
      </c>
      <c r="C2327" s="603"/>
      <c r="D2327" s="604" t="s">
        <v>530</v>
      </c>
      <c r="E2327" s="40">
        <f t="shared" si="762"/>
        <v>0</v>
      </c>
      <c r="F2327" s="452">
        <f t="shared" ref="F2327:M2327" si="763">F2328</f>
        <v>0</v>
      </c>
      <c r="G2327" s="452">
        <f t="shared" si="763"/>
        <v>0</v>
      </c>
      <c r="H2327" s="452">
        <f t="shared" si="763"/>
        <v>0</v>
      </c>
      <c r="I2327" s="452">
        <f t="shared" si="763"/>
        <v>0</v>
      </c>
      <c r="J2327" s="452">
        <f t="shared" si="763"/>
        <v>0</v>
      </c>
      <c r="K2327" s="452">
        <f t="shared" si="763"/>
        <v>0</v>
      </c>
      <c r="L2327" s="452">
        <f t="shared" si="763"/>
        <v>0</v>
      </c>
      <c r="M2327" s="452">
        <f t="shared" si="763"/>
        <v>0</v>
      </c>
      <c r="N2327" s="23"/>
      <c r="O2327" s="23"/>
    </row>
    <row r="2328" spans="1:15" hidden="1">
      <c r="A2328" s="590"/>
      <c r="B2328" s="602" t="s">
        <v>531</v>
      </c>
      <c r="C2328" s="606"/>
      <c r="D2328" s="604" t="s">
        <v>532</v>
      </c>
      <c r="E2328" s="40">
        <f t="shared" si="762"/>
        <v>0</v>
      </c>
      <c r="F2328" s="452"/>
      <c r="G2328" s="452"/>
      <c r="H2328" s="452"/>
      <c r="I2328" s="452"/>
      <c r="J2328" s="430"/>
      <c r="K2328" s="452"/>
      <c r="L2328" s="452"/>
      <c r="M2328" s="430"/>
      <c r="N2328" s="23"/>
      <c r="O2328" s="23"/>
    </row>
    <row r="2329" spans="1:15" ht="21" hidden="1">
      <c r="A2329" s="590"/>
      <c r="B2329" s="605"/>
      <c r="C2329" s="596" t="s">
        <v>533</v>
      </c>
      <c r="D2329" s="604" t="s">
        <v>534</v>
      </c>
      <c r="E2329" s="40">
        <f t="shared" si="762"/>
        <v>0</v>
      </c>
      <c r="F2329" s="452">
        <f t="shared" ref="F2329:M2329" si="764">F2330</f>
        <v>0</v>
      </c>
      <c r="G2329" s="452">
        <f t="shared" si="764"/>
        <v>0</v>
      </c>
      <c r="H2329" s="452">
        <f t="shared" si="764"/>
        <v>0</v>
      </c>
      <c r="I2329" s="452">
        <f t="shared" si="764"/>
        <v>0</v>
      </c>
      <c r="J2329" s="452">
        <f t="shared" si="764"/>
        <v>0</v>
      </c>
      <c r="K2329" s="452">
        <f t="shared" si="764"/>
        <v>0</v>
      </c>
      <c r="L2329" s="452">
        <f t="shared" si="764"/>
        <v>0</v>
      </c>
      <c r="M2329" s="452">
        <f t="shared" si="764"/>
        <v>0</v>
      </c>
      <c r="N2329" s="23"/>
      <c r="O2329" s="23"/>
    </row>
    <row r="2330" spans="1:15">
      <c r="A2330" s="590"/>
      <c r="B2330" s="1316" t="s">
        <v>743</v>
      </c>
      <c r="C2330" s="1317"/>
      <c r="D2330" s="607" t="s">
        <v>536</v>
      </c>
      <c r="E2330" s="40">
        <f t="shared" si="762"/>
        <v>0</v>
      </c>
      <c r="F2330" s="452">
        <f t="shared" ref="F2330:M2330" si="765">F2331+F2332+F2333+F2334+F2335+F2336+F2337+F2338+F2339+F2340</f>
        <v>0</v>
      </c>
      <c r="G2330" s="452">
        <f t="shared" si="765"/>
        <v>0</v>
      </c>
      <c r="H2330" s="452">
        <f t="shared" si="765"/>
        <v>0</v>
      </c>
      <c r="I2330" s="452">
        <f t="shared" si="765"/>
        <v>0</v>
      </c>
      <c r="J2330" s="452">
        <f t="shared" si="765"/>
        <v>0</v>
      </c>
      <c r="K2330" s="452">
        <f t="shared" si="765"/>
        <v>0</v>
      </c>
      <c r="L2330" s="452">
        <f t="shared" si="765"/>
        <v>0</v>
      </c>
      <c r="M2330" s="452">
        <f t="shared" si="765"/>
        <v>0</v>
      </c>
      <c r="N2330" s="23"/>
      <c r="O2330" s="23"/>
    </row>
    <row r="2331" spans="1:15" ht="0.75" customHeight="1">
      <c r="A2331" s="590"/>
      <c r="B2331" s="608"/>
      <c r="C2331" s="609" t="s">
        <v>537</v>
      </c>
      <c r="D2331" s="610" t="s">
        <v>538</v>
      </c>
      <c r="E2331" s="40">
        <f t="shared" si="762"/>
        <v>0</v>
      </c>
      <c r="F2331" s="594"/>
      <c r="G2331" s="594"/>
      <c r="H2331" s="594"/>
      <c r="I2331" s="594"/>
      <c r="J2331" s="597"/>
      <c r="K2331" s="594"/>
      <c r="L2331" s="594"/>
      <c r="M2331" s="597"/>
      <c r="N2331" s="23"/>
      <c r="O2331" s="23"/>
    </row>
    <row r="2332" spans="1:15" hidden="1">
      <c r="A2332" s="590"/>
      <c r="B2332" s="611"/>
      <c r="C2332" s="612" t="s">
        <v>539</v>
      </c>
      <c r="D2332" s="601" t="s">
        <v>540</v>
      </c>
      <c r="E2332" s="40">
        <f t="shared" si="762"/>
        <v>0</v>
      </c>
      <c r="F2332" s="594"/>
      <c r="G2332" s="594"/>
      <c r="H2332" s="594"/>
      <c r="I2332" s="594"/>
      <c r="J2332" s="597"/>
      <c r="K2332" s="594"/>
      <c r="L2332" s="594"/>
      <c r="M2332" s="597"/>
      <c r="N2332" s="23"/>
      <c r="O2332" s="23"/>
    </row>
    <row r="2333" spans="1:15" hidden="1">
      <c r="A2333" s="590"/>
      <c r="B2333" s="613"/>
      <c r="C2333" s="614" t="s">
        <v>541</v>
      </c>
      <c r="D2333" s="607" t="s">
        <v>542</v>
      </c>
      <c r="E2333" s="40">
        <f t="shared" si="762"/>
        <v>0</v>
      </c>
      <c r="F2333" s="594"/>
      <c r="G2333" s="594"/>
      <c r="H2333" s="594"/>
      <c r="I2333" s="594"/>
      <c r="J2333" s="597"/>
      <c r="K2333" s="594"/>
      <c r="L2333" s="594"/>
      <c r="M2333" s="597"/>
      <c r="N2333" s="23"/>
      <c r="O2333" s="23"/>
    </row>
    <row r="2334" spans="1:15" hidden="1">
      <c r="A2334" s="590"/>
      <c r="B2334" s="595"/>
      <c r="C2334" s="592" t="s">
        <v>543</v>
      </c>
      <c r="D2334" s="593" t="s">
        <v>544</v>
      </c>
      <c r="E2334" s="40">
        <f t="shared" si="762"/>
        <v>0</v>
      </c>
      <c r="F2334" s="594"/>
      <c r="G2334" s="594"/>
      <c r="H2334" s="594"/>
      <c r="I2334" s="594"/>
      <c r="J2334" s="597"/>
      <c r="K2334" s="594"/>
      <c r="L2334" s="594"/>
      <c r="M2334" s="597"/>
      <c r="N2334" s="23"/>
      <c r="O2334" s="23"/>
    </row>
    <row r="2335" spans="1:15" hidden="1">
      <c r="A2335" s="590"/>
      <c r="B2335" s="595"/>
      <c r="C2335" s="598" t="s">
        <v>545</v>
      </c>
      <c r="D2335" s="593" t="s">
        <v>546</v>
      </c>
      <c r="E2335" s="40">
        <f t="shared" si="762"/>
        <v>0</v>
      </c>
      <c r="F2335" s="594"/>
      <c r="G2335" s="594"/>
      <c r="H2335" s="594"/>
      <c r="I2335" s="594"/>
      <c r="J2335" s="597"/>
      <c r="K2335" s="594"/>
      <c r="L2335" s="594"/>
      <c r="M2335" s="597"/>
      <c r="N2335" s="23"/>
      <c r="O2335" s="23"/>
    </row>
    <row r="2336" spans="1:15" ht="21" hidden="1">
      <c r="A2336" s="590"/>
      <c r="B2336" s="595"/>
      <c r="C2336" s="596" t="s">
        <v>547</v>
      </c>
      <c r="D2336" s="593" t="s">
        <v>548</v>
      </c>
      <c r="E2336" s="40">
        <f t="shared" si="762"/>
        <v>0</v>
      </c>
      <c r="F2336" s="594"/>
      <c r="G2336" s="594"/>
      <c r="H2336" s="594"/>
      <c r="I2336" s="594"/>
      <c r="J2336" s="597"/>
      <c r="K2336" s="594"/>
      <c r="L2336" s="594"/>
      <c r="M2336" s="597"/>
      <c r="N2336" s="23"/>
      <c r="O2336" s="23"/>
    </row>
    <row r="2337" spans="1:15" ht="21" hidden="1">
      <c r="A2337" s="590"/>
      <c r="B2337" s="595"/>
      <c r="C2337" s="596" t="s">
        <v>549</v>
      </c>
      <c r="D2337" s="593" t="s">
        <v>550</v>
      </c>
      <c r="E2337" s="40">
        <f t="shared" si="762"/>
        <v>0</v>
      </c>
      <c r="F2337" s="594"/>
      <c r="G2337" s="594"/>
      <c r="H2337" s="594"/>
      <c r="I2337" s="594"/>
      <c r="J2337" s="597"/>
      <c r="K2337" s="594"/>
      <c r="L2337" s="594"/>
      <c r="M2337" s="597"/>
      <c r="N2337" s="23"/>
      <c r="O2337" s="23"/>
    </row>
    <row r="2338" spans="1:15" ht="21" hidden="1">
      <c r="A2338" s="590"/>
      <c r="B2338" s="615"/>
      <c r="C2338" s="596" t="s">
        <v>551</v>
      </c>
      <c r="D2338" s="593" t="s">
        <v>552</v>
      </c>
      <c r="E2338" s="40">
        <f t="shared" si="762"/>
        <v>0</v>
      </c>
      <c r="F2338" s="594"/>
      <c r="G2338" s="594"/>
      <c r="H2338" s="594"/>
      <c r="I2338" s="594"/>
      <c r="J2338" s="597"/>
      <c r="K2338" s="594"/>
      <c r="L2338" s="594"/>
      <c r="M2338" s="597"/>
      <c r="N2338" s="23"/>
      <c r="O2338" s="23"/>
    </row>
    <row r="2339" spans="1:15" ht="21" hidden="1">
      <c r="A2339" s="590"/>
      <c r="B2339" s="615"/>
      <c r="C2339" s="596" t="s">
        <v>553</v>
      </c>
      <c r="D2339" s="593" t="s">
        <v>554</v>
      </c>
      <c r="E2339" s="40">
        <f t="shared" si="762"/>
        <v>0</v>
      </c>
      <c r="F2339" s="594"/>
      <c r="G2339" s="594"/>
      <c r="H2339" s="594"/>
      <c r="I2339" s="594"/>
      <c r="J2339" s="597"/>
      <c r="K2339" s="594"/>
      <c r="L2339" s="594"/>
      <c r="M2339" s="597"/>
      <c r="N2339" s="23"/>
      <c r="O2339" s="23"/>
    </row>
    <row r="2340" spans="1:15" hidden="1">
      <c r="A2340" s="590"/>
      <c r="B2340" s="615"/>
      <c r="C2340" s="596" t="s">
        <v>555</v>
      </c>
      <c r="D2340" s="593" t="s">
        <v>556</v>
      </c>
      <c r="E2340" s="40">
        <f t="shared" si="762"/>
        <v>0</v>
      </c>
      <c r="F2340" s="594"/>
      <c r="G2340" s="594"/>
      <c r="H2340" s="594"/>
      <c r="I2340" s="594"/>
      <c r="J2340" s="597"/>
      <c r="K2340" s="594"/>
      <c r="L2340" s="594"/>
      <c r="M2340" s="597"/>
      <c r="N2340" s="23"/>
      <c r="O2340" s="23"/>
    </row>
    <row r="2341" spans="1:15" hidden="1">
      <c r="A2341" s="590"/>
      <c r="B2341" s="615"/>
      <c r="C2341" s="598" t="s">
        <v>561</v>
      </c>
      <c r="D2341" s="593" t="s">
        <v>562</v>
      </c>
      <c r="E2341" s="40">
        <f t="shared" si="762"/>
        <v>0</v>
      </c>
      <c r="F2341" s="594">
        <f t="shared" ref="F2341:M2341" si="766">F2342+F2344</f>
        <v>0</v>
      </c>
      <c r="G2341" s="594">
        <f t="shared" si="766"/>
        <v>0</v>
      </c>
      <c r="H2341" s="594">
        <f t="shared" si="766"/>
        <v>0</v>
      </c>
      <c r="I2341" s="594">
        <f t="shared" si="766"/>
        <v>0</v>
      </c>
      <c r="J2341" s="594">
        <f t="shared" si="766"/>
        <v>0</v>
      </c>
      <c r="K2341" s="594">
        <f t="shared" si="766"/>
        <v>0</v>
      </c>
      <c r="L2341" s="594">
        <f t="shared" si="766"/>
        <v>0</v>
      </c>
      <c r="M2341" s="594">
        <f t="shared" si="766"/>
        <v>0</v>
      </c>
      <c r="N2341" s="23"/>
      <c r="O2341" s="23"/>
    </row>
    <row r="2342" spans="1:15">
      <c r="A2342" s="537"/>
      <c r="B2342" s="431" t="s">
        <v>563</v>
      </c>
      <c r="C2342" s="433" t="s">
        <v>564</v>
      </c>
      <c r="D2342" s="427" t="s">
        <v>565</v>
      </c>
      <c r="E2342" s="94">
        <f t="shared" si="762"/>
        <v>0</v>
      </c>
      <c r="F2342" s="452">
        <f t="shared" ref="F2342:M2342" si="767">F2343</f>
        <v>0</v>
      </c>
      <c r="G2342" s="452">
        <f t="shared" si="767"/>
        <v>0</v>
      </c>
      <c r="H2342" s="452">
        <f t="shared" si="767"/>
        <v>0</v>
      </c>
      <c r="I2342" s="452">
        <f t="shared" si="767"/>
        <v>0</v>
      </c>
      <c r="J2342" s="452">
        <f t="shared" si="767"/>
        <v>0</v>
      </c>
      <c r="K2342" s="452">
        <f t="shared" si="767"/>
        <v>0</v>
      </c>
      <c r="L2342" s="452">
        <f t="shared" si="767"/>
        <v>0</v>
      </c>
      <c r="M2342" s="452">
        <f t="shared" si="767"/>
        <v>0</v>
      </c>
      <c r="N2342" s="23"/>
      <c r="O2342" s="23"/>
    </row>
    <row r="2343" spans="1:15">
      <c r="A2343" s="590"/>
      <c r="B2343" s="615"/>
      <c r="C2343" s="598" t="s">
        <v>762</v>
      </c>
      <c r="D2343" s="593" t="s">
        <v>763</v>
      </c>
      <c r="E2343" s="40">
        <f t="shared" si="762"/>
        <v>0</v>
      </c>
      <c r="F2343" s="594"/>
      <c r="G2343" s="594"/>
      <c r="H2343" s="594"/>
      <c r="I2343" s="594"/>
      <c r="J2343" s="597"/>
      <c r="K2343" s="594"/>
      <c r="L2343" s="594"/>
      <c r="M2343" s="597"/>
      <c r="N2343" s="23"/>
      <c r="O2343" s="23"/>
    </row>
    <row r="2344" spans="1:15">
      <c r="A2344" s="537"/>
      <c r="B2344" s="453" t="s">
        <v>570</v>
      </c>
      <c r="C2344" s="454"/>
      <c r="D2344" s="437" t="s">
        <v>571</v>
      </c>
      <c r="E2344" s="94">
        <f t="shared" si="762"/>
        <v>0</v>
      </c>
      <c r="F2344" s="452">
        <f t="shared" ref="F2344:M2344" si="768">F2345+F2346</f>
        <v>0</v>
      </c>
      <c r="G2344" s="452">
        <f t="shared" si="768"/>
        <v>0</v>
      </c>
      <c r="H2344" s="452">
        <f t="shared" si="768"/>
        <v>0</v>
      </c>
      <c r="I2344" s="452">
        <f t="shared" si="768"/>
        <v>0</v>
      </c>
      <c r="J2344" s="452">
        <f t="shared" si="768"/>
        <v>0</v>
      </c>
      <c r="K2344" s="452">
        <f t="shared" si="768"/>
        <v>0</v>
      </c>
      <c r="L2344" s="452">
        <f t="shared" si="768"/>
        <v>0</v>
      </c>
      <c r="M2344" s="452">
        <f t="shared" si="768"/>
        <v>0</v>
      </c>
      <c r="N2344" s="23"/>
      <c r="O2344" s="23"/>
    </row>
    <row r="2345" spans="1:15" ht="0.75" customHeight="1">
      <c r="A2345" s="537"/>
      <c r="B2345" s="453"/>
      <c r="C2345" s="454" t="s">
        <v>572</v>
      </c>
      <c r="D2345" s="437" t="s">
        <v>573</v>
      </c>
      <c r="E2345" s="94">
        <f t="shared" si="762"/>
        <v>0</v>
      </c>
      <c r="F2345" s="452"/>
      <c r="G2345" s="452"/>
      <c r="H2345" s="452"/>
      <c r="I2345" s="452"/>
      <c r="J2345" s="430"/>
      <c r="K2345" s="452"/>
      <c r="L2345" s="452"/>
      <c r="M2345" s="430"/>
      <c r="N2345" s="23"/>
      <c r="O2345" s="23"/>
    </row>
    <row r="2346" spans="1:15" hidden="1">
      <c r="A2346" s="537"/>
      <c r="B2346" s="738"/>
      <c r="C2346" s="426" t="s">
        <v>574</v>
      </c>
      <c r="D2346" s="437" t="s">
        <v>575</v>
      </c>
      <c r="E2346" s="94">
        <f t="shared" si="762"/>
        <v>0</v>
      </c>
      <c r="F2346" s="452"/>
      <c r="G2346" s="452"/>
      <c r="H2346" s="452"/>
      <c r="I2346" s="452"/>
      <c r="J2346" s="430"/>
      <c r="K2346" s="452"/>
      <c r="L2346" s="452"/>
      <c r="M2346" s="430"/>
      <c r="N2346" s="23"/>
      <c r="O2346" s="23"/>
    </row>
    <row r="2347" spans="1:15">
      <c r="A2347" s="537"/>
      <c r="B2347" s="429" t="s">
        <v>794</v>
      </c>
      <c r="C2347" s="429"/>
      <c r="D2347" s="427" t="s">
        <v>577</v>
      </c>
      <c r="E2347" s="94">
        <f t="shared" si="762"/>
        <v>0</v>
      </c>
      <c r="F2347" s="452">
        <f t="shared" ref="F2347:M2347" si="769">F2348</f>
        <v>0</v>
      </c>
      <c r="G2347" s="452">
        <f t="shared" si="769"/>
        <v>0</v>
      </c>
      <c r="H2347" s="452">
        <f t="shared" si="769"/>
        <v>0</v>
      </c>
      <c r="I2347" s="452">
        <f t="shared" si="769"/>
        <v>0</v>
      </c>
      <c r="J2347" s="452">
        <f t="shared" si="769"/>
        <v>0</v>
      </c>
      <c r="K2347" s="452">
        <f t="shared" si="769"/>
        <v>0</v>
      </c>
      <c r="L2347" s="452">
        <f t="shared" si="769"/>
        <v>0</v>
      </c>
      <c r="M2347" s="452">
        <f t="shared" si="769"/>
        <v>0</v>
      </c>
      <c r="N2347" s="23"/>
      <c r="O2347" s="23"/>
    </row>
    <row r="2348" spans="1:15">
      <c r="A2348" s="537"/>
      <c r="B2348" s="456" t="s">
        <v>578</v>
      </c>
      <c r="C2348" s="426"/>
      <c r="D2348" s="427" t="s">
        <v>579</v>
      </c>
      <c r="E2348" s="94">
        <f t="shared" si="762"/>
        <v>0</v>
      </c>
      <c r="F2348" s="452">
        <f t="shared" ref="F2348:M2348" si="770">F2349+F2350+F2351+F2352</f>
        <v>0</v>
      </c>
      <c r="G2348" s="452">
        <f t="shared" si="770"/>
        <v>0</v>
      </c>
      <c r="H2348" s="452">
        <f t="shared" si="770"/>
        <v>0</v>
      </c>
      <c r="I2348" s="452">
        <f t="shared" si="770"/>
        <v>0</v>
      </c>
      <c r="J2348" s="452">
        <f t="shared" si="770"/>
        <v>0</v>
      </c>
      <c r="K2348" s="452">
        <f t="shared" si="770"/>
        <v>0</v>
      </c>
      <c r="L2348" s="452">
        <f t="shared" si="770"/>
        <v>0</v>
      </c>
      <c r="M2348" s="452">
        <f t="shared" si="770"/>
        <v>0</v>
      </c>
      <c r="N2348" s="23"/>
      <c r="O2348" s="23"/>
    </row>
    <row r="2349" spans="1:15" hidden="1">
      <c r="A2349" s="537"/>
      <c r="B2349" s="457"/>
      <c r="C2349" s="426" t="s">
        <v>580</v>
      </c>
      <c r="D2349" s="427" t="s">
        <v>581</v>
      </c>
      <c r="E2349" s="94">
        <f t="shared" si="762"/>
        <v>0</v>
      </c>
      <c r="F2349" s="452"/>
      <c r="G2349" s="452"/>
      <c r="H2349" s="452"/>
      <c r="I2349" s="452"/>
      <c r="J2349" s="430"/>
      <c r="K2349" s="452"/>
      <c r="L2349" s="452"/>
      <c r="M2349" s="430"/>
      <c r="N2349" s="23"/>
      <c r="O2349" s="23"/>
    </row>
    <row r="2350" spans="1:15" hidden="1">
      <c r="A2350" s="537"/>
      <c r="B2350" s="438"/>
      <c r="C2350" s="458" t="s">
        <v>582</v>
      </c>
      <c r="D2350" s="427" t="s">
        <v>583</v>
      </c>
      <c r="E2350" s="94">
        <f t="shared" si="762"/>
        <v>0</v>
      </c>
      <c r="F2350" s="452"/>
      <c r="G2350" s="452"/>
      <c r="H2350" s="452"/>
      <c r="I2350" s="452"/>
      <c r="J2350" s="430"/>
      <c r="K2350" s="452"/>
      <c r="L2350" s="452"/>
      <c r="M2350" s="430"/>
      <c r="N2350" s="23"/>
      <c r="O2350" s="23"/>
    </row>
    <row r="2351" spans="1:15" hidden="1">
      <c r="A2351" s="537"/>
      <c r="B2351" s="745"/>
      <c r="C2351" s="432" t="s">
        <v>584</v>
      </c>
      <c r="D2351" s="427" t="s">
        <v>585</v>
      </c>
      <c r="E2351" s="94">
        <f t="shared" si="762"/>
        <v>0</v>
      </c>
      <c r="F2351" s="452"/>
      <c r="G2351" s="452"/>
      <c r="H2351" s="452"/>
      <c r="I2351" s="452"/>
      <c r="J2351" s="430"/>
      <c r="K2351" s="452"/>
      <c r="L2351" s="452"/>
      <c r="M2351" s="430"/>
      <c r="N2351" s="23"/>
      <c r="O2351" s="23"/>
    </row>
    <row r="2352" spans="1:15" hidden="1">
      <c r="A2352" s="537"/>
      <c r="B2352" s="429"/>
      <c r="C2352" s="460" t="s">
        <v>586</v>
      </c>
      <c r="D2352" s="427" t="s">
        <v>587</v>
      </c>
      <c r="E2352" s="94">
        <f t="shared" si="762"/>
        <v>0</v>
      </c>
      <c r="F2352" s="452"/>
      <c r="G2352" s="452"/>
      <c r="H2352" s="452"/>
      <c r="I2352" s="452"/>
      <c r="J2352" s="430"/>
      <c r="K2352" s="452"/>
      <c r="L2352" s="452"/>
      <c r="M2352" s="430"/>
      <c r="N2352" s="23"/>
      <c r="O2352" s="23"/>
    </row>
    <row r="2353" spans="1:15" hidden="1">
      <c r="A2353" s="537"/>
      <c r="B2353" s="461"/>
      <c r="C2353" s="460"/>
      <c r="D2353" s="427"/>
      <c r="E2353" s="94">
        <f t="shared" si="762"/>
        <v>0</v>
      </c>
      <c r="F2353" s="452"/>
      <c r="G2353" s="452"/>
      <c r="H2353" s="452"/>
      <c r="I2353" s="452"/>
      <c r="J2353" s="430"/>
      <c r="K2353" s="452"/>
      <c r="L2353" s="452"/>
      <c r="M2353" s="430"/>
      <c r="N2353" s="23"/>
      <c r="O2353" s="23"/>
    </row>
    <row r="2354" spans="1:15" ht="12" customHeight="1">
      <c r="A2354" s="537"/>
      <c r="B2354" s="461" t="s">
        <v>588</v>
      </c>
      <c r="C2354" s="460"/>
      <c r="D2354" s="427" t="s">
        <v>589</v>
      </c>
      <c r="E2354" s="94">
        <f t="shared" si="762"/>
        <v>0</v>
      </c>
      <c r="F2354" s="452">
        <f t="shared" ref="F2354:M2354" si="771">F2355+F2356+F2357+F2358+F2359+F2360+F2361+F2362+F2363</f>
        <v>0</v>
      </c>
      <c r="G2354" s="452">
        <f t="shared" si="771"/>
        <v>0</v>
      </c>
      <c r="H2354" s="452">
        <f t="shared" si="771"/>
        <v>0</v>
      </c>
      <c r="I2354" s="452">
        <f t="shared" si="771"/>
        <v>0</v>
      </c>
      <c r="J2354" s="452">
        <f t="shared" si="771"/>
        <v>0</v>
      </c>
      <c r="K2354" s="452">
        <f t="shared" si="771"/>
        <v>0</v>
      </c>
      <c r="L2354" s="452">
        <f t="shared" si="771"/>
        <v>0</v>
      </c>
      <c r="M2354" s="452">
        <f t="shared" si="771"/>
        <v>0</v>
      </c>
      <c r="N2354" s="23"/>
      <c r="O2354" s="23"/>
    </row>
    <row r="2355" spans="1:15" hidden="1">
      <c r="A2355" s="537"/>
      <c r="B2355" s="461" t="s">
        <v>590</v>
      </c>
      <c r="C2355" s="460"/>
      <c r="D2355" s="427" t="s">
        <v>591</v>
      </c>
      <c r="E2355" s="94">
        <f t="shared" si="762"/>
        <v>0</v>
      </c>
      <c r="F2355" s="452"/>
      <c r="G2355" s="452"/>
      <c r="H2355" s="452"/>
      <c r="I2355" s="452"/>
      <c r="J2355" s="430"/>
      <c r="K2355" s="452"/>
      <c r="L2355" s="452"/>
      <c r="M2355" s="430"/>
      <c r="N2355" s="23"/>
      <c r="O2355" s="23"/>
    </row>
    <row r="2356" spans="1:15" hidden="1">
      <c r="A2356" s="537"/>
      <c r="B2356" s="461" t="s">
        <v>592</v>
      </c>
      <c r="C2356" s="460"/>
      <c r="D2356" s="463" t="s">
        <v>593</v>
      </c>
      <c r="E2356" s="94">
        <f t="shared" si="762"/>
        <v>0</v>
      </c>
      <c r="F2356" s="452"/>
      <c r="G2356" s="452"/>
      <c r="H2356" s="452"/>
      <c r="I2356" s="452"/>
      <c r="J2356" s="430"/>
      <c r="K2356" s="452"/>
      <c r="L2356" s="452"/>
      <c r="M2356" s="430"/>
      <c r="N2356" s="23"/>
      <c r="O2356" s="23"/>
    </row>
    <row r="2357" spans="1:15" hidden="1">
      <c r="A2357" s="537"/>
      <c r="B2357" s="346" t="s">
        <v>594</v>
      </c>
      <c r="C2357" s="746"/>
      <c r="D2357" s="437" t="s">
        <v>595</v>
      </c>
      <c r="E2357" s="94">
        <f t="shared" si="762"/>
        <v>0</v>
      </c>
      <c r="F2357" s="452"/>
      <c r="G2357" s="452"/>
      <c r="H2357" s="452"/>
      <c r="I2357" s="452"/>
      <c r="J2357" s="430"/>
      <c r="K2357" s="452"/>
      <c r="L2357" s="452"/>
      <c r="M2357" s="430"/>
      <c r="N2357" s="23"/>
      <c r="O2357" s="23"/>
    </row>
    <row r="2358" spans="1:15" hidden="1">
      <c r="A2358" s="537"/>
      <c r="B2358" s="429" t="s">
        <v>596</v>
      </c>
      <c r="C2358" s="432"/>
      <c r="D2358" s="427" t="s">
        <v>597</v>
      </c>
      <c r="E2358" s="94">
        <f t="shared" si="762"/>
        <v>0</v>
      </c>
      <c r="F2358" s="452"/>
      <c r="G2358" s="452"/>
      <c r="H2358" s="452"/>
      <c r="I2358" s="452"/>
      <c r="J2358" s="430"/>
      <c r="K2358" s="452"/>
      <c r="L2358" s="452"/>
      <c r="M2358" s="430"/>
      <c r="N2358" s="23"/>
      <c r="O2358" s="23"/>
    </row>
    <row r="2359" spans="1:15" hidden="1">
      <c r="A2359" s="537"/>
      <c r="B2359" s="431" t="s">
        <v>598</v>
      </c>
      <c r="C2359" s="432"/>
      <c r="D2359" s="427" t="s">
        <v>599</v>
      </c>
      <c r="E2359" s="94">
        <f t="shared" si="762"/>
        <v>0</v>
      </c>
      <c r="F2359" s="452"/>
      <c r="G2359" s="452"/>
      <c r="H2359" s="452"/>
      <c r="I2359" s="452"/>
      <c r="J2359" s="430"/>
      <c r="K2359" s="452"/>
      <c r="L2359" s="452"/>
      <c r="M2359" s="430"/>
      <c r="N2359" s="23"/>
      <c r="O2359" s="23"/>
    </row>
    <row r="2360" spans="1:15" hidden="1">
      <c r="A2360" s="537"/>
      <c r="B2360" s="747" t="s">
        <v>600</v>
      </c>
      <c r="C2360" s="748"/>
      <c r="D2360" s="427" t="s">
        <v>601</v>
      </c>
      <c r="E2360" s="94">
        <f t="shared" si="762"/>
        <v>0</v>
      </c>
      <c r="F2360" s="452"/>
      <c r="G2360" s="452"/>
      <c r="H2360" s="452"/>
      <c r="I2360" s="452"/>
      <c r="J2360" s="430"/>
      <c r="K2360" s="452"/>
      <c r="L2360" s="452"/>
      <c r="M2360" s="430"/>
      <c r="N2360" s="23"/>
      <c r="O2360" s="23"/>
    </row>
    <row r="2361" spans="1:15" hidden="1">
      <c r="A2361" s="537"/>
      <c r="B2361" s="747" t="s">
        <v>604</v>
      </c>
      <c r="C2361" s="748"/>
      <c r="D2361" s="427" t="s">
        <v>605</v>
      </c>
      <c r="E2361" s="94">
        <f t="shared" si="762"/>
        <v>0</v>
      </c>
      <c r="F2361" s="452"/>
      <c r="G2361" s="452"/>
      <c r="H2361" s="452"/>
      <c r="I2361" s="452"/>
      <c r="J2361" s="430"/>
      <c r="K2361" s="452"/>
      <c r="L2361" s="452"/>
      <c r="M2361" s="430"/>
      <c r="N2361" s="23"/>
      <c r="O2361" s="23"/>
    </row>
    <row r="2362" spans="1:15" hidden="1">
      <c r="A2362" s="537"/>
      <c r="B2362" s="431" t="s">
        <v>606</v>
      </c>
      <c r="C2362" s="432"/>
      <c r="D2362" s="427" t="s">
        <v>607</v>
      </c>
      <c r="E2362" s="94">
        <f t="shared" si="762"/>
        <v>0</v>
      </c>
      <c r="F2362" s="452"/>
      <c r="G2362" s="452"/>
      <c r="H2362" s="452"/>
      <c r="I2362" s="452"/>
      <c r="J2362" s="430"/>
      <c r="K2362" s="452"/>
      <c r="L2362" s="452"/>
      <c r="M2362" s="430"/>
      <c r="N2362" s="23"/>
      <c r="O2362" s="23"/>
    </row>
    <row r="2363" spans="1:15" hidden="1">
      <c r="A2363" s="537"/>
      <c r="B2363" s="431" t="s">
        <v>608</v>
      </c>
      <c r="C2363" s="432"/>
      <c r="D2363" s="427" t="s">
        <v>609</v>
      </c>
      <c r="E2363" s="94">
        <f t="shared" si="762"/>
        <v>0</v>
      </c>
      <c r="F2363" s="452"/>
      <c r="G2363" s="452"/>
      <c r="H2363" s="452"/>
      <c r="I2363" s="452"/>
      <c r="J2363" s="430"/>
      <c r="K2363" s="452"/>
      <c r="L2363" s="452"/>
      <c r="M2363" s="430"/>
      <c r="N2363" s="23"/>
      <c r="O2363" s="23"/>
    </row>
    <row r="2364" spans="1:15">
      <c r="A2364" s="537"/>
      <c r="B2364" s="431" t="s">
        <v>612</v>
      </c>
      <c r="C2364" s="749"/>
      <c r="D2364" s="427" t="s">
        <v>613</v>
      </c>
      <c r="E2364" s="94">
        <f t="shared" si="762"/>
        <v>0</v>
      </c>
      <c r="F2364" s="452">
        <f t="shared" ref="F2364:M2364" si="772">F2365+F2369</f>
        <v>0</v>
      </c>
      <c r="G2364" s="452">
        <f t="shared" si="772"/>
        <v>0</v>
      </c>
      <c r="H2364" s="452">
        <f t="shared" si="772"/>
        <v>0</v>
      </c>
      <c r="I2364" s="452">
        <f t="shared" si="772"/>
        <v>0</v>
      </c>
      <c r="J2364" s="452">
        <f t="shared" si="772"/>
        <v>0</v>
      </c>
      <c r="K2364" s="452">
        <f t="shared" si="772"/>
        <v>0</v>
      </c>
      <c r="L2364" s="452">
        <f t="shared" si="772"/>
        <v>0</v>
      </c>
      <c r="M2364" s="452">
        <f t="shared" si="772"/>
        <v>0</v>
      </c>
      <c r="N2364" s="23"/>
      <c r="O2364" s="23"/>
    </row>
    <row r="2365" spans="1:15" ht="1.5" hidden="1" customHeight="1">
      <c r="A2365" s="537"/>
      <c r="B2365" s="431" t="s">
        <v>777</v>
      </c>
      <c r="C2365" s="749"/>
      <c r="D2365" s="427" t="s">
        <v>615</v>
      </c>
      <c r="E2365" s="94">
        <f t="shared" si="762"/>
        <v>0</v>
      </c>
      <c r="F2365" s="452">
        <f t="shared" ref="F2365:M2365" si="773">F2366+F2367</f>
        <v>0</v>
      </c>
      <c r="G2365" s="452">
        <f t="shared" si="773"/>
        <v>0</v>
      </c>
      <c r="H2365" s="452">
        <f t="shared" si="773"/>
        <v>0</v>
      </c>
      <c r="I2365" s="452">
        <f t="shared" si="773"/>
        <v>0</v>
      </c>
      <c r="J2365" s="452">
        <f t="shared" si="773"/>
        <v>0</v>
      </c>
      <c r="K2365" s="452">
        <f t="shared" si="773"/>
        <v>0</v>
      </c>
      <c r="L2365" s="452">
        <f t="shared" si="773"/>
        <v>0</v>
      </c>
      <c r="M2365" s="452">
        <f t="shared" si="773"/>
        <v>0</v>
      </c>
      <c r="N2365" s="23"/>
      <c r="O2365" s="23"/>
    </row>
    <row r="2366" spans="1:15" ht="21.4" hidden="1">
      <c r="A2366" s="537"/>
      <c r="B2366" s="456"/>
      <c r="C2366" s="473" t="s">
        <v>616</v>
      </c>
      <c r="D2366" s="427" t="s">
        <v>617</v>
      </c>
      <c r="E2366" s="94">
        <f t="shared" si="762"/>
        <v>0</v>
      </c>
      <c r="F2366" s="452"/>
      <c r="G2366" s="452"/>
      <c r="H2366" s="452"/>
      <c r="I2366" s="452"/>
      <c r="J2366" s="430"/>
      <c r="K2366" s="452"/>
      <c r="L2366" s="452"/>
      <c r="M2366" s="430"/>
      <c r="N2366" s="23"/>
      <c r="O2366" s="23"/>
    </row>
    <row r="2367" spans="1:15" hidden="1">
      <c r="A2367" s="537"/>
      <c r="B2367" s="683" t="s">
        <v>618</v>
      </c>
      <c r="C2367" s="684"/>
      <c r="D2367" s="427" t="s">
        <v>619</v>
      </c>
      <c r="E2367" s="94">
        <f t="shared" si="762"/>
        <v>0</v>
      </c>
      <c r="F2367" s="452"/>
      <c r="G2367" s="452"/>
      <c r="H2367" s="452"/>
      <c r="I2367" s="452"/>
      <c r="J2367" s="430"/>
      <c r="K2367" s="452"/>
      <c r="L2367" s="452"/>
      <c r="M2367" s="430"/>
      <c r="N2367" s="23"/>
      <c r="O2367" s="23"/>
    </row>
    <row r="2368" spans="1:15" hidden="1">
      <c r="A2368" s="537"/>
      <c r="B2368" s="750"/>
      <c r="C2368" s="682"/>
      <c r="D2368" s="437"/>
      <c r="E2368" s="94">
        <f t="shared" si="762"/>
        <v>0</v>
      </c>
      <c r="F2368" s="452"/>
      <c r="G2368" s="452"/>
      <c r="H2368" s="452"/>
      <c r="I2368" s="452"/>
      <c r="J2368" s="430"/>
      <c r="K2368" s="452"/>
      <c r="L2368" s="452"/>
      <c r="M2368" s="430"/>
      <c r="N2368" s="23"/>
      <c r="O2368" s="23"/>
    </row>
    <row r="2369" spans="1:15" ht="12" customHeight="1">
      <c r="A2369" s="537"/>
      <c r="B2369" s="477" t="s">
        <v>620</v>
      </c>
      <c r="C2369" s="751"/>
      <c r="D2369" s="427" t="s">
        <v>621</v>
      </c>
      <c r="E2369" s="94">
        <f t="shared" si="762"/>
        <v>0</v>
      </c>
      <c r="F2369" s="452">
        <f t="shared" ref="F2369:M2369" si="774">F2370+F2371</f>
        <v>0</v>
      </c>
      <c r="G2369" s="452">
        <f t="shared" si="774"/>
        <v>0</v>
      </c>
      <c r="H2369" s="452">
        <f t="shared" si="774"/>
        <v>0</v>
      </c>
      <c r="I2369" s="452">
        <f t="shared" si="774"/>
        <v>0</v>
      </c>
      <c r="J2369" s="452">
        <f t="shared" si="774"/>
        <v>0</v>
      </c>
      <c r="K2369" s="452">
        <f t="shared" si="774"/>
        <v>0</v>
      </c>
      <c r="L2369" s="452">
        <f t="shared" si="774"/>
        <v>0</v>
      </c>
      <c r="M2369" s="452">
        <f t="shared" si="774"/>
        <v>0</v>
      </c>
      <c r="N2369" s="23"/>
      <c r="O2369" s="23"/>
    </row>
    <row r="2370" spans="1:15" hidden="1">
      <c r="A2370" s="537"/>
      <c r="B2370" s="431" t="s">
        <v>622</v>
      </c>
      <c r="C2370" s="432"/>
      <c r="D2370" s="427" t="s">
        <v>623</v>
      </c>
      <c r="E2370" s="94">
        <f t="shared" si="762"/>
        <v>0</v>
      </c>
      <c r="F2370" s="452"/>
      <c r="G2370" s="452"/>
      <c r="H2370" s="452"/>
      <c r="I2370" s="452"/>
      <c r="J2370" s="430"/>
      <c r="K2370" s="452"/>
      <c r="L2370" s="452"/>
      <c r="M2370" s="430"/>
      <c r="N2370" s="23"/>
      <c r="O2370" s="23"/>
    </row>
    <row r="2371" spans="1:15" hidden="1">
      <c r="A2371" s="537"/>
      <c r="B2371" s="429" t="s">
        <v>624</v>
      </c>
      <c r="C2371" s="433"/>
      <c r="D2371" s="427" t="s">
        <v>625</v>
      </c>
      <c r="E2371" s="94">
        <f t="shared" si="762"/>
        <v>0</v>
      </c>
      <c r="F2371" s="452"/>
      <c r="G2371" s="452"/>
      <c r="H2371" s="452"/>
      <c r="I2371" s="452"/>
      <c r="J2371" s="430"/>
      <c r="K2371" s="452"/>
      <c r="L2371" s="452"/>
      <c r="M2371" s="430"/>
      <c r="N2371" s="23"/>
      <c r="O2371" s="23"/>
    </row>
    <row r="2372" spans="1:15" ht="11.25" customHeight="1">
      <c r="A2372" s="537"/>
      <c r="B2372" s="438" t="s">
        <v>626</v>
      </c>
      <c r="C2372" s="458"/>
      <c r="D2372" s="427" t="s">
        <v>627</v>
      </c>
      <c r="E2372" s="94">
        <f t="shared" si="762"/>
        <v>0</v>
      </c>
      <c r="F2372" s="452">
        <f t="shared" ref="F2372:M2372" si="775">F2373</f>
        <v>0</v>
      </c>
      <c r="G2372" s="452">
        <f t="shared" si="775"/>
        <v>0</v>
      </c>
      <c r="H2372" s="452">
        <f t="shared" si="775"/>
        <v>0</v>
      </c>
      <c r="I2372" s="452">
        <f t="shared" si="775"/>
        <v>0</v>
      </c>
      <c r="J2372" s="452">
        <f t="shared" si="775"/>
        <v>0</v>
      </c>
      <c r="K2372" s="452">
        <f t="shared" si="775"/>
        <v>0</v>
      </c>
      <c r="L2372" s="452">
        <f t="shared" si="775"/>
        <v>0</v>
      </c>
      <c r="M2372" s="452">
        <f t="shared" si="775"/>
        <v>0</v>
      </c>
      <c r="N2372" s="23"/>
      <c r="O2372" s="23"/>
    </row>
    <row r="2373" spans="1:15" hidden="1">
      <c r="A2373" s="582"/>
      <c r="B2373" s="955" t="s">
        <v>628</v>
      </c>
      <c r="C2373" s="646"/>
      <c r="D2373" s="588" t="s">
        <v>629</v>
      </c>
      <c r="E2373" s="22">
        <f t="shared" si="762"/>
        <v>0</v>
      </c>
      <c r="F2373" s="44"/>
      <c r="G2373" s="44"/>
      <c r="H2373" s="44"/>
      <c r="I2373" s="44"/>
      <c r="J2373" s="48"/>
      <c r="K2373" s="44"/>
      <c r="L2373" s="44"/>
      <c r="M2373" s="48"/>
      <c r="N2373" s="23"/>
      <c r="O2373" s="23"/>
    </row>
    <row r="2374" spans="1:15">
      <c r="A2374" s="1278" t="s">
        <v>630</v>
      </c>
      <c r="B2374" s="1279"/>
      <c r="C2374" s="1280"/>
      <c r="D2374" s="358"/>
      <c r="E2374" s="863">
        <f t="shared" si="762"/>
        <v>0</v>
      </c>
      <c r="F2374" s="360"/>
      <c r="G2374" s="360"/>
      <c r="H2374" s="360"/>
      <c r="I2374" s="360"/>
      <c r="J2374" s="685"/>
      <c r="K2374" s="360"/>
      <c r="L2374" s="360"/>
      <c r="M2374" s="685"/>
      <c r="N2374" s="23"/>
      <c r="O2374" s="23"/>
    </row>
    <row r="2375" spans="1:15">
      <c r="A2375" s="590"/>
      <c r="B2375" s="686" t="s">
        <v>633</v>
      </c>
      <c r="C2375" s="687"/>
      <c r="D2375" s="601" t="s">
        <v>634</v>
      </c>
      <c r="E2375" s="40">
        <f t="shared" si="762"/>
        <v>0</v>
      </c>
      <c r="F2375" s="452">
        <f t="shared" ref="F2375:M2375" si="776">F2376</f>
        <v>0</v>
      </c>
      <c r="G2375" s="452">
        <f t="shared" si="776"/>
        <v>0</v>
      </c>
      <c r="H2375" s="452">
        <f t="shared" si="776"/>
        <v>0</v>
      </c>
      <c r="I2375" s="452">
        <f t="shared" si="776"/>
        <v>0</v>
      </c>
      <c r="J2375" s="452">
        <f t="shared" si="776"/>
        <v>0</v>
      </c>
      <c r="K2375" s="452">
        <f t="shared" si="776"/>
        <v>0</v>
      </c>
      <c r="L2375" s="452">
        <f t="shared" si="776"/>
        <v>0</v>
      </c>
      <c r="M2375" s="452">
        <f t="shared" si="776"/>
        <v>0</v>
      </c>
      <c r="N2375" s="23"/>
      <c r="O2375" s="23"/>
    </row>
    <row r="2376" spans="1:15" ht="11.25" customHeight="1">
      <c r="A2376" s="590"/>
      <c r="B2376" s="605" t="s">
        <v>635</v>
      </c>
      <c r="C2376" s="623"/>
      <c r="D2376" s="607" t="s">
        <v>636</v>
      </c>
      <c r="E2376" s="40">
        <f t="shared" si="762"/>
        <v>0</v>
      </c>
      <c r="F2376" s="452">
        <f t="shared" ref="F2376:M2376" si="777">F2377+F2378+F2379+F2380+F2381+F2382+F2383+F2384</f>
        <v>0</v>
      </c>
      <c r="G2376" s="452">
        <f t="shared" si="777"/>
        <v>0</v>
      </c>
      <c r="H2376" s="452">
        <f t="shared" si="777"/>
        <v>0</v>
      </c>
      <c r="I2376" s="452">
        <f t="shared" si="777"/>
        <v>0</v>
      </c>
      <c r="J2376" s="452">
        <f t="shared" si="777"/>
        <v>0</v>
      </c>
      <c r="K2376" s="452">
        <f t="shared" si="777"/>
        <v>0</v>
      </c>
      <c r="L2376" s="452">
        <f t="shared" si="777"/>
        <v>0</v>
      </c>
      <c r="M2376" s="452">
        <f t="shared" si="777"/>
        <v>0</v>
      </c>
      <c r="N2376" s="23"/>
      <c r="O2376" s="23"/>
    </row>
    <row r="2377" spans="1:15" hidden="1">
      <c r="A2377" s="590"/>
      <c r="B2377" s="688"/>
      <c r="C2377" s="689" t="s">
        <v>637</v>
      </c>
      <c r="D2377" s="601" t="s">
        <v>638</v>
      </c>
      <c r="E2377" s="40">
        <f t="shared" si="762"/>
        <v>0</v>
      </c>
      <c r="F2377" s="452"/>
      <c r="G2377" s="452"/>
      <c r="H2377" s="452"/>
      <c r="I2377" s="452"/>
      <c r="J2377" s="430"/>
      <c r="K2377" s="452"/>
      <c r="L2377" s="452"/>
      <c r="M2377" s="430"/>
      <c r="N2377" s="23"/>
      <c r="O2377" s="23"/>
    </row>
    <row r="2378" spans="1:15" ht="31.35" hidden="1">
      <c r="A2378" s="590"/>
      <c r="B2378" s="688"/>
      <c r="C2378" s="690" t="s">
        <v>639</v>
      </c>
      <c r="D2378" s="691" t="s">
        <v>640</v>
      </c>
      <c r="E2378" s="40">
        <f t="shared" si="762"/>
        <v>0</v>
      </c>
      <c r="F2378" s="452"/>
      <c r="G2378" s="452"/>
      <c r="H2378" s="452"/>
      <c r="I2378" s="452"/>
      <c r="J2378" s="430"/>
      <c r="K2378" s="452"/>
      <c r="L2378" s="452"/>
      <c r="M2378" s="430"/>
      <c r="N2378" s="23"/>
      <c r="O2378" s="23"/>
    </row>
    <row r="2379" spans="1:15" ht="21" hidden="1">
      <c r="A2379" s="590"/>
      <c r="B2379" s="688"/>
      <c r="C2379" s="690" t="s">
        <v>641</v>
      </c>
      <c r="D2379" s="691" t="s">
        <v>642</v>
      </c>
      <c r="E2379" s="40">
        <f t="shared" si="762"/>
        <v>0</v>
      </c>
      <c r="F2379" s="452"/>
      <c r="G2379" s="452"/>
      <c r="H2379" s="452"/>
      <c r="I2379" s="452"/>
      <c r="J2379" s="430"/>
      <c r="K2379" s="452"/>
      <c r="L2379" s="452"/>
      <c r="M2379" s="430"/>
      <c r="N2379" s="23"/>
      <c r="O2379" s="23"/>
    </row>
    <row r="2380" spans="1:15" ht="20.65" hidden="1">
      <c r="A2380" s="590"/>
      <c r="B2380" s="688"/>
      <c r="C2380" s="689" t="s">
        <v>643</v>
      </c>
      <c r="D2380" s="601" t="s">
        <v>644</v>
      </c>
      <c r="E2380" s="40">
        <f t="shared" si="762"/>
        <v>0</v>
      </c>
      <c r="F2380" s="452"/>
      <c r="G2380" s="452"/>
      <c r="H2380" s="452"/>
      <c r="I2380" s="452"/>
      <c r="J2380" s="430"/>
      <c r="K2380" s="452"/>
      <c r="L2380" s="452"/>
      <c r="M2380" s="430"/>
      <c r="N2380" s="23"/>
      <c r="O2380" s="23"/>
    </row>
    <row r="2381" spans="1:15" ht="31.35" hidden="1">
      <c r="A2381" s="590"/>
      <c r="B2381" s="622"/>
      <c r="C2381" s="692" t="s">
        <v>645</v>
      </c>
      <c r="D2381" s="627" t="s">
        <v>646</v>
      </c>
      <c r="E2381" s="40">
        <f t="shared" si="762"/>
        <v>0</v>
      </c>
      <c r="F2381" s="452"/>
      <c r="G2381" s="452"/>
      <c r="H2381" s="452"/>
      <c r="I2381" s="452"/>
      <c r="J2381" s="430"/>
      <c r="K2381" s="452"/>
      <c r="L2381" s="452"/>
      <c r="M2381" s="430"/>
      <c r="N2381" s="23"/>
      <c r="O2381" s="23"/>
    </row>
    <row r="2382" spans="1:15" ht="20.65" hidden="1">
      <c r="A2382" s="590"/>
      <c r="B2382" s="655"/>
      <c r="C2382" s="656" t="s">
        <v>647</v>
      </c>
      <c r="D2382" s="693" t="s">
        <v>648</v>
      </c>
      <c r="E2382" s="40">
        <f t="shared" si="762"/>
        <v>0</v>
      </c>
      <c r="F2382" s="452"/>
      <c r="G2382" s="452"/>
      <c r="H2382" s="452"/>
      <c r="I2382" s="452"/>
      <c r="J2382" s="430"/>
      <c r="K2382" s="452"/>
      <c r="L2382" s="452"/>
      <c r="M2382" s="430"/>
      <c r="N2382" s="23"/>
      <c r="O2382" s="23"/>
    </row>
    <row r="2383" spans="1:15" ht="20.65" hidden="1">
      <c r="A2383" s="590"/>
      <c r="B2383" s="694"/>
      <c r="C2383" s="656" t="s">
        <v>649</v>
      </c>
      <c r="D2383" s="693" t="s">
        <v>650</v>
      </c>
      <c r="E2383" s="40">
        <f t="shared" si="762"/>
        <v>0</v>
      </c>
      <c r="F2383" s="452"/>
      <c r="G2383" s="452"/>
      <c r="H2383" s="452"/>
      <c r="I2383" s="452"/>
      <c r="J2383" s="430"/>
      <c r="K2383" s="452"/>
      <c r="L2383" s="452"/>
      <c r="M2383" s="430"/>
      <c r="N2383" s="23"/>
      <c r="O2383" s="23"/>
    </row>
    <row r="2384" spans="1:15" hidden="1">
      <c r="A2384" s="590"/>
      <c r="B2384" s="695"/>
      <c r="C2384" s="599" t="s">
        <v>651</v>
      </c>
      <c r="D2384" s="607" t="s">
        <v>652</v>
      </c>
      <c r="E2384" s="40">
        <f t="shared" si="762"/>
        <v>0</v>
      </c>
      <c r="F2384" s="452"/>
      <c r="G2384" s="452"/>
      <c r="H2384" s="452"/>
      <c r="I2384" s="452"/>
      <c r="J2384" s="430"/>
      <c r="K2384" s="452"/>
      <c r="L2384" s="452"/>
      <c r="M2384" s="430"/>
      <c r="N2384" s="23"/>
      <c r="O2384" s="23"/>
    </row>
    <row r="2385" spans="1:15" hidden="1">
      <c r="A2385" s="590"/>
      <c r="B2385" s="696"/>
      <c r="C2385" s="697"/>
      <c r="D2385" s="601"/>
      <c r="E2385" s="40">
        <f t="shared" si="762"/>
        <v>0</v>
      </c>
      <c r="F2385" s="452"/>
      <c r="G2385" s="452"/>
      <c r="H2385" s="452"/>
      <c r="I2385" s="452"/>
      <c r="J2385" s="430"/>
      <c r="K2385" s="452"/>
      <c r="L2385" s="452"/>
      <c r="M2385" s="430"/>
      <c r="N2385" s="23"/>
      <c r="O2385" s="23"/>
    </row>
    <row r="2386" spans="1:15">
      <c r="A2386" s="590"/>
      <c r="B2386" s="602" t="s">
        <v>657</v>
      </c>
      <c r="C2386" s="698"/>
      <c r="D2386" s="607" t="s">
        <v>658</v>
      </c>
      <c r="E2386" s="40">
        <f t="shared" si="762"/>
        <v>0</v>
      </c>
      <c r="F2386" s="452">
        <f t="shared" ref="F2386:M2386" si="778">F2387</f>
        <v>0</v>
      </c>
      <c r="G2386" s="452">
        <f t="shared" si="778"/>
        <v>0</v>
      </c>
      <c r="H2386" s="452">
        <f t="shared" si="778"/>
        <v>0</v>
      </c>
      <c r="I2386" s="452">
        <f t="shared" si="778"/>
        <v>0</v>
      </c>
      <c r="J2386" s="452">
        <f t="shared" si="778"/>
        <v>0</v>
      </c>
      <c r="K2386" s="452">
        <f t="shared" si="778"/>
        <v>0</v>
      </c>
      <c r="L2386" s="452">
        <f t="shared" si="778"/>
        <v>0</v>
      </c>
      <c r="M2386" s="452">
        <f t="shared" si="778"/>
        <v>0</v>
      </c>
      <c r="N2386" s="23"/>
      <c r="O2386" s="23"/>
    </row>
    <row r="2387" spans="1:15" ht="11.25" customHeight="1">
      <c r="A2387" s="590"/>
      <c r="B2387" s="699" t="s">
        <v>659</v>
      </c>
      <c r="C2387" s="623"/>
      <c r="D2387" s="593" t="s">
        <v>565</v>
      </c>
      <c r="E2387" s="40">
        <f t="shared" si="762"/>
        <v>0</v>
      </c>
      <c r="F2387" s="452">
        <f t="shared" ref="F2387:M2387" si="779">F2391+F2392+F2393+F2394+F2395+F2396+F2397</f>
        <v>0</v>
      </c>
      <c r="G2387" s="452">
        <f t="shared" si="779"/>
        <v>0</v>
      </c>
      <c r="H2387" s="452">
        <f t="shared" si="779"/>
        <v>0</v>
      </c>
      <c r="I2387" s="452">
        <f t="shared" si="779"/>
        <v>0</v>
      </c>
      <c r="J2387" s="452">
        <f t="shared" si="779"/>
        <v>0</v>
      </c>
      <c r="K2387" s="452">
        <f t="shared" si="779"/>
        <v>0</v>
      </c>
      <c r="L2387" s="452">
        <f t="shared" si="779"/>
        <v>0</v>
      </c>
      <c r="M2387" s="452">
        <f t="shared" si="779"/>
        <v>0</v>
      </c>
      <c r="N2387" s="23"/>
      <c r="O2387" s="23"/>
    </row>
    <row r="2388" spans="1:15" hidden="1">
      <c r="A2388" s="590"/>
      <c r="B2388" s="700"/>
      <c r="C2388" s="701" t="s">
        <v>660</v>
      </c>
      <c r="D2388" s="702" t="s">
        <v>661</v>
      </c>
      <c r="E2388" s="40">
        <f t="shared" si="762"/>
        <v>0</v>
      </c>
      <c r="F2388" s="452"/>
      <c r="G2388" s="452"/>
      <c r="H2388" s="452"/>
      <c r="I2388" s="452"/>
      <c r="J2388" s="430"/>
      <c r="K2388" s="452"/>
      <c r="L2388" s="452"/>
      <c r="M2388" s="430"/>
      <c r="N2388" s="23"/>
      <c r="O2388" s="23"/>
    </row>
    <row r="2389" spans="1:15" hidden="1">
      <c r="A2389" s="590"/>
      <c r="B2389" s="700"/>
      <c r="C2389" s="701" t="s">
        <v>662</v>
      </c>
      <c r="D2389" s="702" t="s">
        <v>663</v>
      </c>
      <c r="E2389" s="40">
        <f t="shared" si="762"/>
        <v>0</v>
      </c>
      <c r="F2389" s="452"/>
      <c r="G2389" s="452"/>
      <c r="H2389" s="452"/>
      <c r="I2389" s="452"/>
      <c r="J2389" s="430"/>
      <c r="K2389" s="452"/>
      <c r="L2389" s="452"/>
      <c r="M2389" s="430"/>
      <c r="N2389" s="23"/>
      <c r="O2389" s="23"/>
    </row>
    <row r="2390" spans="1:15" hidden="1">
      <c r="A2390" s="590"/>
      <c r="B2390" s="700"/>
      <c r="C2390" s="701" t="s">
        <v>664</v>
      </c>
      <c r="D2390" s="702" t="s">
        <v>665</v>
      </c>
      <c r="E2390" s="40">
        <f t="shared" ref="E2390:E2454" si="780">G2390+H2390+I2390+J2390</f>
        <v>0</v>
      </c>
      <c r="F2390" s="452"/>
      <c r="G2390" s="452"/>
      <c r="H2390" s="452"/>
      <c r="I2390" s="452"/>
      <c r="J2390" s="430"/>
      <c r="K2390" s="452"/>
      <c r="L2390" s="452"/>
      <c r="M2390" s="430"/>
      <c r="N2390" s="23"/>
      <c r="O2390" s="23"/>
    </row>
    <row r="2391" spans="1:15" hidden="1">
      <c r="A2391" s="590"/>
      <c r="B2391" s="703"/>
      <c r="C2391" s="623" t="s">
        <v>666</v>
      </c>
      <c r="D2391" s="593" t="s">
        <v>667</v>
      </c>
      <c r="E2391" s="40">
        <f t="shared" si="780"/>
        <v>0</v>
      </c>
      <c r="F2391" s="452"/>
      <c r="G2391" s="452"/>
      <c r="H2391" s="452"/>
      <c r="I2391" s="452"/>
      <c r="J2391" s="430"/>
      <c r="K2391" s="452"/>
      <c r="L2391" s="452"/>
      <c r="M2391" s="430"/>
      <c r="N2391" s="23"/>
      <c r="O2391" s="23"/>
    </row>
    <row r="2392" spans="1:15" hidden="1">
      <c r="A2392" s="590"/>
      <c r="B2392" s="703"/>
      <c r="C2392" s="623" t="s">
        <v>668</v>
      </c>
      <c r="D2392" s="593" t="s">
        <v>669</v>
      </c>
      <c r="E2392" s="40">
        <f t="shared" si="780"/>
        <v>0</v>
      </c>
      <c r="F2392" s="452"/>
      <c r="G2392" s="452"/>
      <c r="H2392" s="452"/>
      <c r="I2392" s="452"/>
      <c r="J2392" s="430"/>
      <c r="K2392" s="452"/>
      <c r="L2392" s="452"/>
      <c r="M2392" s="430"/>
      <c r="N2392" s="23"/>
      <c r="O2392" s="23"/>
    </row>
    <row r="2393" spans="1:15" hidden="1">
      <c r="A2393" s="590"/>
      <c r="B2393" s="703"/>
      <c r="C2393" s="623" t="s">
        <v>670</v>
      </c>
      <c r="D2393" s="593" t="s">
        <v>671</v>
      </c>
      <c r="E2393" s="40">
        <f t="shared" si="780"/>
        <v>0</v>
      </c>
      <c r="F2393" s="452"/>
      <c r="G2393" s="452"/>
      <c r="H2393" s="452"/>
      <c r="I2393" s="452"/>
      <c r="J2393" s="430"/>
      <c r="K2393" s="452"/>
      <c r="L2393" s="452"/>
      <c r="M2393" s="430"/>
      <c r="N2393" s="23"/>
      <c r="O2393" s="23"/>
    </row>
    <row r="2394" spans="1:15" hidden="1">
      <c r="A2394" s="590"/>
      <c r="B2394" s="703"/>
      <c r="C2394" s="623" t="s">
        <v>672</v>
      </c>
      <c r="D2394" s="593" t="s">
        <v>673</v>
      </c>
      <c r="E2394" s="40">
        <f t="shared" si="780"/>
        <v>0</v>
      </c>
      <c r="F2394" s="452"/>
      <c r="G2394" s="452"/>
      <c r="H2394" s="452"/>
      <c r="I2394" s="452"/>
      <c r="J2394" s="430"/>
      <c r="K2394" s="452"/>
      <c r="L2394" s="452"/>
      <c r="M2394" s="430"/>
      <c r="N2394" s="23"/>
      <c r="O2394" s="23"/>
    </row>
    <row r="2395" spans="1:15" hidden="1">
      <c r="A2395" s="590"/>
      <c r="B2395" s="703"/>
      <c r="C2395" s="623" t="s">
        <v>674</v>
      </c>
      <c r="D2395" s="593" t="s">
        <v>567</v>
      </c>
      <c r="E2395" s="40">
        <f t="shared" si="780"/>
        <v>0</v>
      </c>
      <c r="F2395" s="452"/>
      <c r="G2395" s="452"/>
      <c r="H2395" s="452"/>
      <c r="I2395" s="452"/>
      <c r="J2395" s="430"/>
      <c r="K2395" s="452"/>
      <c r="L2395" s="452"/>
      <c r="M2395" s="430"/>
      <c r="N2395" s="23"/>
      <c r="O2395" s="23"/>
    </row>
    <row r="2396" spans="1:15" hidden="1">
      <c r="A2396" s="590"/>
      <c r="B2396" s="703"/>
      <c r="C2396" s="623" t="s">
        <v>675</v>
      </c>
      <c r="D2396" s="593" t="s">
        <v>676</v>
      </c>
      <c r="E2396" s="40">
        <f t="shared" si="780"/>
        <v>0</v>
      </c>
      <c r="F2396" s="452"/>
      <c r="G2396" s="452"/>
      <c r="H2396" s="452"/>
      <c r="I2396" s="452"/>
      <c r="J2396" s="430"/>
      <c r="K2396" s="452"/>
      <c r="L2396" s="452"/>
      <c r="M2396" s="430"/>
      <c r="N2396" s="23"/>
      <c r="O2396" s="23"/>
    </row>
    <row r="2397" spans="1:15" hidden="1">
      <c r="A2397" s="590"/>
      <c r="B2397" s="703"/>
      <c r="C2397" s="623" t="s">
        <v>677</v>
      </c>
      <c r="D2397" s="593" t="s">
        <v>678</v>
      </c>
      <c r="E2397" s="40">
        <f t="shared" si="780"/>
        <v>0</v>
      </c>
      <c r="F2397" s="452"/>
      <c r="G2397" s="452"/>
      <c r="H2397" s="452"/>
      <c r="I2397" s="452"/>
      <c r="J2397" s="430"/>
      <c r="K2397" s="452"/>
      <c r="L2397" s="452"/>
      <c r="M2397" s="430"/>
      <c r="N2397" s="23"/>
      <c r="O2397" s="23"/>
    </row>
    <row r="2398" spans="1:15" hidden="1">
      <c r="A2398" s="590"/>
      <c r="B2398" s="605"/>
      <c r="C2398" s="704"/>
      <c r="D2398" s="593"/>
      <c r="E2398" s="40">
        <f t="shared" si="780"/>
        <v>0</v>
      </c>
      <c r="F2398" s="452"/>
      <c r="G2398" s="452"/>
      <c r="H2398" s="452"/>
      <c r="I2398" s="452"/>
      <c r="J2398" s="430"/>
      <c r="K2398" s="452"/>
      <c r="L2398" s="452"/>
      <c r="M2398" s="430"/>
      <c r="N2398" s="23"/>
      <c r="O2398" s="23"/>
    </row>
    <row r="2399" spans="1:15">
      <c r="A2399" s="590"/>
      <c r="B2399" s="602" t="s">
        <v>679</v>
      </c>
      <c r="C2399" s="704"/>
      <c r="D2399" s="593" t="s">
        <v>680</v>
      </c>
      <c r="E2399" s="40">
        <f t="shared" si="780"/>
        <v>0</v>
      </c>
      <c r="F2399" s="452">
        <f t="shared" ref="F2399:M2399" si="781">F2400+F2401+F2402+F2403+F2404+F2405+F2406+F2407+F2408+F2409+F2410</f>
        <v>0</v>
      </c>
      <c r="G2399" s="452">
        <f t="shared" si="781"/>
        <v>0</v>
      </c>
      <c r="H2399" s="452">
        <f t="shared" si="781"/>
        <v>0</v>
      </c>
      <c r="I2399" s="452">
        <f t="shared" si="781"/>
        <v>0</v>
      </c>
      <c r="J2399" s="452">
        <f t="shared" si="781"/>
        <v>0</v>
      </c>
      <c r="K2399" s="452">
        <f t="shared" si="781"/>
        <v>0</v>
      </c>
      <c r="L2399" s="452">
        <f t="shared" si="781"/>
        <v>0</v>
      </c>
      <c r="M2399" s="452">
        <f t="shared" si="781"/>
        <v>0</v>
      </c>
      <c r="N2399" s="23"/>
      <c r="O2399" s="23"/>
    </row>
    <row r="2400" spans="1:15" ht="0.75" customHeight="1">
      <c r="A2400" s="590"/>
      <c r="B2400" s="605" t="s">
        <v>681</v>
      </c>
      <c r="C2400" s="704"/>
      <c r="D2400" s="593" t="s">
        <v>682</v>
      </c>
      <c r="E2400" s="40">
        <f t="shared" si="780"/>
        <v>0</v>
      </c>
      <c r="F2400" s="452"/>
      <c r="G2400" s="452"/>
      <c r="H2400" s="452"/>
      <c r="I2400" s="452"/>
      <c r="J2400" s="430"/>
      <c r="K2400" s="452"/>
      <c r="L2400" s="452"/>
      <c r="M2400" s="430"/>
      <c r="N2400" s="23"/>
      <c r="O2400" s="23"/>
    </row>
    <row r="2401" spans="1:15" hidden="1">
      <c r="A2401" s="590"/>
      <c r="B2401" s="605" t="s">
        <v>683</v>
      </c>
      <c r="C2401" s="623"/>
      <c r="D2401" s="593" t="s">
        <v>684</v>
      </c>
      <c r="E2401" s="40">
        <f t="shared" si="780"/>
        <v>0</v>
      </c>
      <c r="F2401" s="452"/>
      <c r="G2401" s="452"/>
      <c r="H2401" s="452"/>
      <c r="I2401" s="452"/>
      <c r="J2401" s="430"/>
      <c r="K2401" s="452"/>
      <c r="L2401" s="452"/>
      <c r="M2401" s="430"/>
      <c r="N2401" s="23"/>
      <c r="O2401" s="23"/>
    </row>
    <row r="2402" spans="1:15" hidden="1">
      <c r="A2402" s="590"/>
      <c r="B2402" s="605" t="s">
        <v>685</v>
      </c>
      <c r="C2402" s="704"/>
      <c r="D2402" s="593" t="s">
        <v>686</v>
      </c>
      <c r="E2402" s="40">
        <f t="shared" si="780"/>
        <v>0</v>
      </c>
      <c r="F2402" s="452"/>
      <c r="G2402" s="452"/>
      <c r="H2402" s="452"/>
      <c r="I2402" s="452"/>
      <c r="J2402" s="430"/>
      <c r="K2402" s="452"/>
      <c r="L2402" s="452"/>
      <c r="M2402" s="430"/>
      <c r="N2402" s="23"/>
      <c r="O2402" s="23"/>
    </row>
    <row r="2403" spans="1:15" hidden="1">
      <c r="A2403" s="590"/>
      <c r="B2403" s="605" t="s">
        <v>687</v>
      </c>
      <c r="C2403" s="705"/>
      <c r="D2403" s="593" t="s">
        <v>688</v>
      </c>
      <c r="E2403" s="40">
        <f t="shared" si="780"/>
        <v>0</v>
      </c>
      <c r="F2403" s="452"/>
      <c r="G2403" s="452"/>
      <c r="H2403" s="452"/>
      <c r="I2403" s="452"/>
      <c r="J2403" s="430"/>
      <c r="K2403" s="452"/>
      <c r="L2403" s="452"/>
      <c r="M2403" s="430"/>
      <c r="N2403" s="23"/>
      <c r="O2403" s="23"/>
    </row>
    <row r="2404" spans="1:15" hidden="1">
      <c r="A2404" s="590"/>
      <c r="B2404" s="706" t="s">
        <v>689</v>
      </c>
      <c r="C2404" s="707"/>
      <c r="D2404" s="593" t="s">
        <v>690</v>
      </c>
      <c r="E2404" s="40">
        <f t="shared" si="780"/>
        <v>0</v>
      </c>
      <c r="F2404" s="452"/>
      <c r="G2404" s="452"/>
      <c r="H2404" s="452"/>
      <c r="I2404" s="452"/>
      <c r="J2404" s="430"/>
      <c r="K2404" s="452"/>
      <c r="L2404" s="452"/>
      <c r="M2404" s="430"/>
      <c r="N2404" s="23"/>
      <c r="O2404" s="23"/>
    </row>
    <row r="2405" spans="1:15" hidden="1">
      <c r="A2405" s="590"/>
      <c r="B2405" s="708" t="s">
        <v>691</v>
      </c>
      <c r="C2405" s="623"/>
      <c r="D2405" s="607" t="s">
        <v>692</v>
      </c>
      <c r="E2405" s="40">
        <f t="shared" si="780"/>
        <v>0</v>
      </c>
      <c r="F2405" s="452"/>
      <c r="G2405" s="452"/>
      <c r="H2405" s="452"/>
      <c r="I2405" s="452"/>
      <c r="J2405" s="430"/>
      <c r="K2405" s="452"/>
      <c r="L2405" s="452"/>
      <c r="M2405" s="430"/>
      <c r="N2405" s="23"/>
      <c r="O2405" s="23"/>
    </row>
    <row r="2406" spans="1:15" hidden="1">
      <c r="A2406" s="590"/>
      <c r="B2406" s="706" t="s">
        <v>693</v>
      </c>
      <c r="C2406" s="704"/>
      <c r="D2406" s="593" t="s">
        <v>694</v>
      </c>
      <c r="E2406" s="40">
        <f t="shared" si="780"/>
        <v>0</v>
      </c>
      <c r="F2406" s="452"/>
      <c r="G2406" s="452"/>
      <c r="H2406" s="452"/>
      <c r="I2406" s="452"/>
      <c r="J2406" s="430"/>
      <c r="K2406" s="452"/>
      <c r="L2406" s="452"/>
      <c r="M2406" s="430"/>
      <c r="N2406" s="23"/>
      <c r="O2406" s="23"/>
    </row>
    <row r="2407" spans="1:15" hidden="1">
      <c r="A2407" s="590"/>
      <c r="B2407" s="706" t="s">
        <v>695</v>
      </c>
      <c r="C2407" s="704"/>
      <c r="D2407" s="593" t="s">
        <v>696</v>
      </c>
      <c r="E2407" s="40">
        <f t="shared" si="780"/>
        <v>0</v>
      </c>
      <c r="F2407" s="452"/>
      <c r="G2407" s="452"/>
      <c r="H2407" s="452"/>
      <c r="I2407" s="452"/>
      <c r="J2407" s="430"/>
      <c r="K2407" s="452"/>
      <c r="L2407" s="452"/>
      <c r="M2407" s="430"/>
      <c r="N2407" s="23"/>
      <c r="O2407" s="23"/>
    </row>
    <row r="2408" spans="1:15" hidden="1">
      <c r="A2408" s="590"/>
      <c r="B2408" s="605" t="s">
        <v>697</v>
      </c>
      <c r="C2408" s="709"/>
      <c r="D2408" s="607" t="s">
        <v>698</v>
      </c>
      <c r="E2408" s="40">
        <f t="shared" si="780"/>
        <v>0</v>
      </c>
      <c r="F2408" s="452"/>
      <c r="G2408" s="452"/>
      <c r="H2408" s="452"/>
      <c r="I2408" s="452"/>
      <c r="J2408" s="430"/>
      <c r="K2408" s="452"/>
      <c r="L2408" s="452"/>
      <c r="M2408" s="430"/>
      <c r="N2408" s="23"/>
      <c r="O2408" s="23"/>
    </row>
    <row r="2409" spans="1:15" hidden="1">
      <c r="A2409" s="590"/>
      <c r="B2409" s="706" t="s">
        <v>699</v>
      </c>
      <c r="C2409" s="704"/>
      <c r="D2409" s="593" t="s">
        <v>700</v>
      </c>
      <c r="E2409" s="40">
        <f t="shared" si="780"/>
        <v>0</v>
      </c>
      <c r="F2409" s="452"/>
      <c r="G2409" s="452"/>
      <c r="H2409" s="452"/>
      <c r="I2409" s="452"/>
      <c r="J2409" s="430"/>
      <c r="K2409" s="452"/>
      <c r="L2409" s="452"/>
      <c r="M2409" s="430"/>
      <c r="N2409" s="23"/>
      <c r="O2409" s="23"/>
    </row>
    <row r="2410" spans="1:15" hidden="1">
      <c r="A2410" s="590"/>
      <c r="B2410" s="710" t="s">
        <v>701</v>
      </c>
      <c r="C2410" s="709"/>
      <c r="D2410" s="607" t="s">
        <v>702</v>
      </c>
      <c r="E2410" s="40">
        <f t="shared" si="780"/>
        <v>0</v>
      </c>
      <c r="F2410" s="452"/>
      <c r="G2410" s="452"/>
      <c r="H2410" s="452"/>
      <c r="I2410" s="452"/>
      <c r="J2410" s="430"/>
      <c r="K2410" s="452"/>
      <c r="L2410" s="452"/>
      <c r="M2410" s="430"/>
      <c r="N2410" s="23"/>
      <c r="O2410" s="23"/>
    </row>
    <row r="2411" spans="1:15" hidden="1">
      <c r="A2411" s="590"/>
      <c r="B2411" s="591"/>
      <c r="C2411" s="592"/>
      <c r="D2411" s="593"/>
      <c r="E2411" s="40">
        <f t="shared" si="780"/>
        <v>0</v>
      </c>
      <c r="F2411" s="452"/>
      <c r="G2411" s="452"/>
      <c r="H2411" s="452"/>
      <c r="I2411" s="452"/>
      <c r="J2411" s="430"/>
      <c r="K2411" s="452"/>
      <c r="L2411" s="452"/>
      <c r="M2411" s="430"/>
      <c r="N2411" s="23"/>
      <c r="O2411" s="23"/>
    </row>
    <row r="2412" spans="1:15">
      <c r="A2412" s="590"/>
      <c r="B2412" s="631" t="s">
        <v>714</v>
      </c>
      <c r="C2412" s="630"/>
      <c r="D2412" s="607" t="s">
        <v>715</v>
      </c>
      <c r="E2412" s="40">
        <f t="shared" si="780"/>
        <v>0</v>
      </c>
      <c r="F2412" s="452">
        <f t="shared" ref="F2412:M2412" si="782">F2413+F2423</f>
        <v>0</v>
      </c>
      <c r="G2412" s="452">
        <f t="shared" si="782"/>
        <v>0</v>
      </c>
      <c r="H2412" s="452">
        <f t="shared" si="782"/>
        <v>0</v>
      </c>
      <c r="I2412" s="452">
        <f t="shared" si="782"/>
        <v>0</v>
      </c>
      <c r="J2412" s="452">
        <f t="shared" si="782"/>
        <v>0</v>
      </c>
      <c r="K2412" s="452">
        <f t="shared" si="782"/>
        <v>0</v>
      </c>
      <c r="L2412" s="452">
        <f t="shared" si="782"/>
        <v>0</v>
      </c>
      <c r="M2412" s="452">
        <f t="shared" si="782"/>
        <v>0</v>
      </c>
      <c r="N2412" s="23"/>
      <c r="O2412" s="23"/>
    </row>
    <row r="2413" spans="1:15">
      <c r="A2413" s="590"/>
      <c r="B2413" s="626" t="s">
        <v>716</v>
      </c>
      <c r="C2413" s="592"/>
      <c r="D2413" s="593" t="s">
        <v>717</v>
      </c>
      <c r="E2413" s="40">
        <f t="shared" si="780"/>
        <v>0</v>
      </c>
      <c r="F2413" s="452">
        <f t="shared" ref="F2413:M2413" si="783">F2414+F2419+F2421</f>
        <v>0</v>
      </c>
      <c r="G2413" s="452">
        <f t="shared" si="783"/>
        <v>0</v>
      </c>
      <c r="H2413" s="452">
        <f t="shared" si="783"/>
        <v>0</v>
      </c>
      <c r="I2413" s="452">
        <f t="shared" si="783"/>
        <v>0</v>
      </c>
      <c r="J2413" s="452">
        <f t="shared" si="783"/>
        <v>0</v>
      </c>
      <c r="K2413" s="452">
        <f t="shared" si="783"/>
        <v>0</v>
      </c>
      <c r="L2413" s="452">
        <f t="shared" si="783"/>
        <v>0</v>
      </c>
      <c r="M2413" s="452">
        <f t="shared" si="783"/>
        <v>0</v>
      </c>
      <c r="N2413" s="23"/>
      <c r="O2413" s="23"/>
    </row>
    <row r="2414" spans="1:15" ht="12" customHeight="1">
      <c r="A2414" s="590"/>
      <c r="B2414" s="591" t="s">
        <v>718</v>
      </c>
      <c r="C2414" s="592"/>
      <c r="D2414" s="593" t="s">
        <v>719</v>
      </c>
      <c r="E2414" s="40">
        <f t="shared" si="780"/>
        <v>0</v>
      </c>
      <c r="F2414" s="452">
        <f t="shared" ref="F2414:M2414" si="784">F2415+F2416+F2417+F2418</f>
        <v>0</v>
      </c>
      <c r="G2414" s="452">
        <f t="shared" si="784"/>
        <v>0</v>
      </c>
      <c r="H2414" s="452">
        <f t="shared" si="784"/>
        <v>0</v>
      </c>
      <c r="I2414" s="452">
        <f t="shared" si="784"/>
        <v>0</v>
      </c>
      <c r="J2414" s="452">
        <f t="shared" si="784"/>
        <v>0</v>
      </c>
      <c r="K2414" s="452">
        <f t="shared" si="784"/>
        <v>0</v>
      </c>
      <c r="L2414" s="452">
        <f t="shared" si="784"/>
        <v>0</v>
      </c>
      <c r="M2414" s="452">
        <f t="shared" si="784"/>
        <v>0</v>
      </c>
      <c r="N2414" s="23"/>
      <c r="O2414" s="23"/>
    </row>
    <row r="2415" spans="1:15" hidden="1">
      <c r="A2415" s="590"/>
      <c r="B2415" s="620"/>
      <c r="C2415" s="592" t="s">
        <v>720</v>
      </c>
      <c r="D2415" s="593" t="s">
        <v>721</v>
      </c>
      <c r="E2415" s="40">
        <f t="shared" si="780"/>
        <v>0</v>
      </c>
      <c r="F2415" s="452"/>
      <c r="G2415" s="452"/>
      <c r="H2415" s="452"/>
      <c r="I2415" s="452"/>
      <c r="J2415" s="430"/>
      <c r="K2415" s="452"/>
      <c r="L2415" s="452"/>
      <c r="M2415" s="430"/>
      <c r="N2415" s="23"/>
      <c r="O2415" s="23"/>
    </row>
    <row r="2416" spans="1:15" hidden="1">
      <c r="A2416" s="590"/>
      <c r="B2416" s="620"/>
      <c r="C2416" s="592" t="s">
        <v>722</v>
      </c>
      <c r="D2416" s="593" t="s">
        <v>723</v>
      </c>
      <c r="E2416" s="40">
        <f t="shared" si="780"/>
        <v>0</v>
      </c>
      <c r="F2416" s="452"/>
      <c r="G2416" s="452"/>
      <c r="H2416" s="452"/>
      <c r="I2416" s="452"/>
      <c r="J2416" s="430"/>
      <c r="K2416" s="452"/>
      <c r="L2416" s="452"/>
      <c r="M2416" s="430"/>
      <c r="N2416" s="23"/>
      <c r="O2416" s="23"/>
    </row>
    <row r="2417" spans="1:15" hidden="1">
      <c r="A2417" s="590"/>
      <c r="B2417" s="620"/>
      <c r="C2417" s="598" t="s">
        <v>724</v>
      </c>
      <c r="D2417" s="593" t="s">
        <v>725</v>
      </c>
      <c r="E2417" s="40">
        <f t="shared" si="780"/>
        <v>0</v>
      </c>
      <c r="F2417" s="452"/>
      <c r="G2417" s="452"/>
      <c r="H2417" s="452"/>
      <c r="I2417" s="452"/>
      <c r="J2417" s="430"/>
      <c r="K2417" s="452"/>
      <c r="L2417" s="452"/>
      <c r="M2417" s="430"/>
      <c r="N2417" s="23"/>
      <c r="O2417" s="23"/>
    </row>
    <row r="2418" spans="1:15" hidden="1">
      <c r="A2418" s="590"/>
      <c r="B2418" s="620"/>
      <c r="C2418" s="598" t="s">
        <v>726</v>
      </c>
      <c r="D2418" s="593" t="s">
        <v>727</v>
      </c>
      <c r="E2418" s="40">
        <f t="shared" si="780"/>
        <v>0</v>
      </c>
      <c r="F2418" s="452"/>
      <c r="G2418" s="452"/>
      <c r="H2418" s="452"/>
      <c r="I2418" s="452"/>
      <c r="J2418" s="430"/>
      <c r="K2418" s="452"/>
      <c r="L2418" s="452"/>
      <c r="M2418" s="430"/>
      <c r="N2418" s="23"/>
      <c r="O2418" s="23"/>
    </row>
    <row r="2419" spans="1:15">
      <c r="A2419" s="590"/>
      <c r="B2419" s="595" t="s">
        <v>728</v>
      </c>
      <c r="C2419" s="630"/>
      <c r="D2419" s="607" t="s">
        <v>729</v>
      </c>
      <c r="E2419" s="40">
        <f t="shared" si="780"/>
        <v>0</v>
      </c>
      <c r="F2419" s="452">
        <f t="shared" ref="F2419:M2419" si="785">F2420</f>
        <v>0</v>
      </c>
      <c r="G2419" s="452">
        <f t="shared" si="785"/>
        <v>0</v>
      </c>
      <c r="H2419" s="452">
        <f t="shared" si="785"/>
        <v>0</v>
      </c>
      <c r="I2419" s="452">
        <f t="shared" si="785"/>
        <v>0</v>
      </c>
      <c r="J2419" s="452">
        <f t="shared" si="785"/>
        <v>0</v>
      </c>
      <c r="K2419" s="452">
        <f t="shared" si="785"/>
        <v>0</v>
      </c>
      <c r="L2419" s="452">
        <f t="shared" si="785"/>
        <v>0</v>
      </c>
      <c r="M2419" s="452">
        <f t="shared" si="785"/>
        <v>0</v>
      </c>
      <c r="N2419" s="23"/>
      <c r="O2419" s="23"/>
    </row>
    <row r="2420" spans="1:15">
      <c r="A2420" s="590"/>
      <c r="B2420" s="595"/>
      <c r="C2420" s="630" t="s">
        <v>730</v>
      </c>
      <c r="D2420" s="607" t="s">
        <v>731</v>
      </c>
      <c r="E2420" s="40">
        <f t="shared" si="780"/>
        <v>0</v>
      </c>
      <c r="F2420" s="594"/>
      <c r="G2420" s="594"/>
      <c r="H2420" s="594"/>
      <c r="I2420" s="594"/>
      <c r="J2420" s="597"/>
      <c r="K2420" s="594"/>
      <c r="L2420" s="594"/>
      <c r="M2420" s="597"/>
      <c r="N2420" s="23"/>
      <c r="O2420" s="23"/>
    </row>
    <row r="2421" spans="1:15">
      <c r="A2421" s="590"/>
      <c r="B2421" s="595" t="s">
        <v>732</v>
      </c>
      <c r="C2421" s="630"/>
      <c r="D2421" s="607" t="s">
        <v>733</v>
      </c>
      <c r="E2421" s="40">
        <f t="shared" si="780"/>
        <v>0</v>
      </c>
      <c r="F2421" s="594"/>
      <c r="G2421" s="594"/>
      <c r="H2421" s="594"/>
      <c r="I2421" s="594"/>
      <c r="J2421" s="597"/>
      <c r="K2421" s="594"/>
      <c r="L2421" s="594"/>
      <c r="M2421" s="597"/>
      <c r="N2421" s="23"/>
      <c r="O2421" s="23"/>
    </row>
    <row r="2422" spans="1:15" hidden="1">
      <c r="A2422" s="590"/>
      <c r="B2422" s="595"/>
      <c r="C2422" s="630"/>
      <c r="D2422" s="607"/>
      <c r="E2422" s="40">
        <f t="shared" si="780"/>
        <v>0</v>
      </c>
      <c r="F2422" s="594"/>
      <c r="G2422" s="594"/>
      <c r="H2422" s="594"/>
      <c r="I2422" s="594"/>
      <c r="J2422" s="597"/>
      <c r="K2422" s="594"/>
      <c r="L2422" s="594"/>
      <c r="M2422" s="597"/>
      <c r="N2422" s="23"/>
      <c r="O2422" s="23"/>
    </row>
    <row r="2423" spans="1:15">
      <c r="A2423" s="590"/>
      <c r="B2423" s="620" t="s">
        <v>734</v>
      </c>
      <c r="C2423" s="630"/>
      <c r="D2423" s="607" t="s">
        <v>735</v>
      </c>
      <c r="E2423" s="40">
        <f t="shared" si="780"/>
        <v>0</v>
      </c>
      <c r="F2423" s="452">
        <f t="shared" ref="F2423:M2424" si="786">F2424</f>
        <v>0</v>
      </c>
      <c r="G2423" s="452">
        <f t="shared" si="786"/>
        <v>0</v>
      </c>
      <c r="H2423" s="452">
        <f t="shared" si="786"/>
        <v>0</v>
      </c>
      <c r="I2423" s="452">
        <f t="shared" si="786"/>
        <v>0</v>
      </c>
      <c r="J2423" s="452">
        <f t="shared" si="786"/>
        <v>0</v>
      </c>
      <c r="K2423" s="452">
        <f t="shared" si="786"/>
        <v>0</v>
      </c>
      <c r="L2423" s="452">
        <f t="shared" si="786"/>
        <v>0</v>
      </c>
      <c r="M2423" s="452">
        <f t="shared" si="786"/>
        <v>0</v>
      </c>
      <c r="N2423" s="23"/>
      <c r="O2423" s="23"/>
    </row>
    <row r="2424" spans="1:15">
      <c r="A2424" s="590"/>
      <c r="B2424" s="712" t="s">
        <v>736</v>
      </c>
      <c r="C2424" s="713"/>
      <c r="D2424" s="607" t="s">
        <v>737</v>
      </c>
      <c r="E2424" s="40">
        <f t="shared" si="780"/>
        <v>0</v>
      </c>
      <c r="F2424" s="452">
        <f t="shared" si="786"/>
        <v>0</v>
      </c>
      <c r="G2424" s="452">
        <f t="shared" si="786"/>
        <v>0</v>
      </c>
      <c r="H2424" s="452">
        <f t="shared" si="786"/>
        <v>0</v>
      </c>
      <c r="I2424" s="452">
        <f t="shared" si="786"/>
        <v>0</v>
      </c>
      <c r="J2424" s="452">
        <f t="shared" si="786"/>
        <v>0</v>
      </c>
      <c r="K2424" s="452">
        <f t="shared" si="786"/>
        <v>0</v>
      </c>
      <c r="L2424" s="452">
        <f t="shared" si="786"/>
        <v>0</v>
      </c>
      <c r="M2424" s="452">
        <f t="shared" si="786"/>
        <v>0</v>
      </c>
      <c r="N2424" s="23"/>
      <c r="O2424" s="23"/>
    </row>
    <row r="2425" spans="1:15" ht="12" customHeight="1">
      <c r="A2425" s="590"/>
      <c r="B2425" s="595"/>
      <c r="C2425" s="432" t="s">
        <v>738</v>
      </c>
      <c r="D2425" s="607" t="s">
        <v>739</v>
      </c>
      <c r="E2425" s="40">
        <f t="shared" si="780"/>
        <v>0</v>
      </c>
      <c r="F2425" s="594"/>
      <c r="G2425" s="594"/>
      <c r="H2425" s="594"/>
      <c r="I2425" s="594"/>
      <c r="J2425" s="597"/>
      <c r="K2425" s="594"/>
      <c r="L2425" s="594"/>
      <c r="M2425" s="597"/>
      <c r="N2425" s="23"/>
      <c r="O2425" s="23"/>
    </row>
    <row r="2426" spans="1:15" hidden="1">
      <c r="A2426" s="590"/>
      <c r="B2426" s="595"/>
      <c r="C2426" s="630"/>
      <c r="D2426" s="607"/>
      <c r="E2426" s="40">
        <f t="shared" si="780"/>
        <v>0</v>
      </c>
      <c r="F2426" s="594"/>
      <c r="G2426" s="594"/>
      <c r="H2426" s="594"/>
      <c r="I2426" s="594"/>
      <c r="J2426" s="597"/>
      <c r="K2426" s="594"/>
      <c r="L2426" s="594"/>
      <c r="M2426" s="597"/>
      <c r="N2426" s="23"/>
      <c r="O2426" s="23"/>
    </row>
    <row r="2427" spans="1:15">
      <c r="A2427" s="537"/>
      <c r="B2427" s="429" t="s">
        <v>626</v>
      </c>
      <c r="C2427" s="432"/>
      <c r="D2427" s="427" t="s">
        <v>627</v>
      </c>
      <c r="E2427" s="94">
        <f t="shared" si="780"/>
        <v>0</v>
      </c>
      <c r="F2427" s="452">
        <f t="shared" ref="F2427:M2427" si="787">F2428</f>
        <v>0</v>
      </c>
      <c r="G2427" s="452">
        <f t="shared" si="787"/>
        <v>0</v>
      </c>
      <c r="H2427" s="452">
        <f t="shared" si="787"/>
        <v>0</v>
      </c>
      <c r="I2427" s="452">
        <f t="shared" si="787"/>
        <v>0</v>
      </c>
      <c r="J2427" s="452">
        <f t="shared" si="787"/>
        <v>0</v>
      </c>
      <c r="K2427" s="452">
        <f t="shared" si="787"/>
        <v>0</v>
      </c>
      <c r="L2427" s="452">
        <f t="shared" si="787"/>
        <v>0</v>
      </c>
      <c r="M2427" s="452">
        <f t="shared" si="787"/>
        <v>0</v>
      </c>
      <c r="N2427" s="23"/>
      <c r="O2427" s="23"/>
    </row>
    <row r="2428" spans="1:15">
      <c r="A2428" s="590"/>
      <c r="B2428" s="429" t="s">
        <v>628</v>
      </c>
      <c r="C2428" s="630"/>
      <c r="D2428" s="607" t="s">
        <v>629</v>
      </c>
      <c r="E2428" s="40">
        <f t="shared" si="780"/>
        <v>0</v>
      </c>
      <c r="F2428" s="594"/>
      <c r="G2428" s="594"/>
      <c r="H2428" s="594"/>
      <c r="I2428" s="594"/>
      <c r="J2428" s="597"/>
      <c r="K2428" s="594"/>
      <c r="L2428" s="594"/>
      <c r="M2428" s="597"/>
      <c r="N2428" s="23"/>
      <c r="O2428" s="23"/>
    </row>
    <row r="2429" spans="1:15">
      <c r="A2429" s="752" t="s">
        <v>755</v>
      </c>
      <c r="B2429" s="715"/>
      <c r="C2429" s="715"/>
      <c r="D2429" s="110"/>
      <c r="E2429" s="40">
        <f t="shared" si="780"/>
        <v>0</v>
      </c>
      <c r="F2429" s="716"/>
      <c r="G2429" s="716"/>
      <c r="H2429" s="716"/>
      <c r="I2429" s="716"/>
      <c r="J2429" s="717"/>
      <c r="K2429" s="716"/>
      <c r="L2429" s="716"/>
      <c r="M2429" s="717"/>
      <c r="N2429" s="23"/>
      <c r="O2429" s="23"/>
    </row>
    <row r="2430" spans="1:15">
      <c r="A2430" s="962"/>
      <c r="B2430" s="754" t="s">
        <v>973</v>
      </c>
      <c r="C2430" s="108"/>
      <c r="D2430" s="110" t="s">
        <v>974</v>
      </c>
      <c r="E2430" s="40">
        <f t="shared" si="780"/>
        <v>0</v>
      </c>
      <c r="F2430" s="41"/>
      <c r="G2430" s="41"/>
      <c r="H2430" s="41"/>
      <c r="I2430" s="41"/>
      <c r="J2430" s="42"/>
      <c r="K2430" s="41"/>
      <c r="L2430" s="41"/>
      <c r="M2430" s="42"/>
      <c r="N2430" s="23"/>
      <c r="O2430" s="23"/>
    </row>
    <row r="2431" spans="1:15">
      <c r="A2431" s="962"/>
      <c r="B2431" s="754" t="s">
        <v>975</v>
      </c>
      <c r="C2431" s="108"/>
      <c r="D2431" s="110" t="s">
        <v>976</v>
      </c>
      <c r="E2431" s="40">
        <f t="shared" si="780"/>
        <v>0</v>
      </c>
      <c r="F2431" s="41"/>
      <c r="G2431" s="41"/>
      <c r="H2431" s="41"/>
      <c r="I2431" s="41"/>
      <c r="J2431" s="42"/>
      <c r="K2431" s="41"/>
      <c r="L2431" s="41"/>
      <c r="M2431" s="42"/>
      <c r="N2431" s="23"/>
      <c r="O2431" s="23"/>
    </row>
    <row r="2432" spans="1:15">
      <c r="A2432" s="963"/>
      <c r="B2432" s="108" t="s">
        <v>977</v>
      </c>
      <c r="C2432" s="108"/>
      <c r="D2432" s="110" t="s">
        <v>978</v>
      </c>
      <c r="E2432" s="40">
        <f t="shared" si="780"/>
        <v>0</v>
      </c>
      <c r="F2432" s="41"/>
      <c r="G2432" s="41"/>
      <c r="H2432" s="41"/>
      <c r="I2432" s="41"/>
      <c r="J2432" s="42"/>
      <c r="K2432" s="41"/>
      <c r="L2432" s="41"/>
      <c r="M2432" s="42"/>
      <c r="N2432" s="23"/>
      <c r="O2432" s="23"/>
    </row>
    <row r="2433" spans="1:15" ht="0.75" customHeight="1">
      <c r="A2433" s="714"/>
      <c r="B2433" s="878"/>
      <c r="C2433" s="878"/>
      <c r="D2433" s="85"/>
      <c r="E2433" s="22">
        <f t="shared" si="780"/>
        <v>0</v>
      </c>
      <c r="F2433" s="41"/>
      <c r="G2433" s="41"/>
      <c r="H2433" s="41"/>
      <c r="I2433" s="41"/>
      <c r="J2433" s="42"/>
      <c r="K2433" s="41"/>
      <c r="L2433" s="41"/>
      <c r="M2433" s="42"/>
      <c r="N2433" s="23"/>
      <c r="O2433" s="23"/>
    </row>
    <row r="2434" spans="1:15">
      <c r="A2434" s="964" t="s">
        <v>979</v>
      </c>
      <c r="B2434" s="893"/>
      <c r="C2434" s="894"/>
      <c r="D2434" s="895" t="s">
        <v>980</v>
      </c>
      <c r="E2434" s="535">
        <f t="shared" si="780"/>
        <v>0</v>
      </c>
      <c r="F2434" s="536">
        <f t="shared" ref="F2434:M2434" si="788">F2552</f>
        <v>0</v>
      </c>
      <c r="G2434" s="536">
        <f t="shared" si="788"/>
        <v>0</v>
      </c>
      <c r="H2434" s="536">
        <f t="shared" si="788"/>
        <v>0</v>
      </c>
      <c r="I2434" s="536">
        <f t="shared" si="788"/>
        <v>0</v>
      </c>
      <c r="J2434" s="536">
        <f t="shared" si="788"/>
        <v>0</v>
      </c>
      <c r="K2434" s="536">
        <f t="shared" si="788"/>
        <v>0</v>
      </c>
      <c r="L2434" s="536">
        <f t="shared" si="788"/>
        <v>0</v>
      </c>
      <c r="M2434" s="536">
        <f t="shared" si="788"/>
        <v>0</v>
      </c>
      <c r="N2434" s="23"/>
      <c r="O2434" s="23"/>
    </row>
    <row r="2435" spans="1:15">
      <c r="A2435" s="1345" t="s">
        <v>505</v>
      </c>
      <c r="B2435" s="1395"/>
      <c r="C2435" s="1396"/>
      <c r="D2435" s="965"/>
      <c r="E2435" s="535">
        <f t="shared" si="780"/>
        <v>0</v>
      </c>
      <c r="F2435" s="966"/>
      <c r="G2435" s="966">
        <f>G2436+G2496</f>
        <v>0</v>
      </c>
      <c r="H2435" s="966">
        <f t="shared" ref="H2435:M2435" si="789">H2436+H2496</f>
        <v>0</v>
      </c>
      <c r="I2435" s="966">
        <f t="shared" si="789"/>
        <v>0</v>
      </c>
      <c r="J2435" s="966">
        <f t="shared" si="789"/>
        <v>0</v>
      </c>
      <c r="K2435" s="966">
        <f t="shared" si="789"/>
        <v>0</v>
      </c>
      <c r="L2435" s="966">
        <f t="shared" si="789"/>
        <v>0</v>
      </c>
      <c r="M2435" s="966">
        <f t="shared" si="789"/>
        <v>0</v>
      </c>
      <c r="N2435" s="23"/>
      <c r="O2435" s="23"/>
    </row>
    <row r="2436" spans="1:15">
      <c r="A2436" s="671"/>
      <c r="B2436" s="672" t="s">
        <v>507</v>
      </c>
      <c r="C2436" s="890"/>
      <c r="D2436" s="674"/>
      <c r="E2436" s="279">
        <f t="shared" si="780"/>
        <v>0</v>
      </c>
      <c r="F2436" s="675">
        <f t="shared" ref="F2436:M2436" si="790">F2437</f>
        <v>0</v>
      </c>
      <c r="G2436" s="675">
        <f t="shared" si="790"/>
        <v>0</v>
      </c>
      <c r="H2436" s="675">
        <f t="shared" si="790"/>
        <v>0</v>
      </c>
      <c r="I2436" s="675">
        <f t="shared" si="790"/>
        <v>0</v>
      </c>
      <c r="J2436" s="675">
        <f t="shared" si="790"/>
        <v>0</v>
      </c>
      <c r="K2436" s="675">
        <f t="shared" si="790"/>
        <v>0</v>
      </c>
      <c r="L2436" s="675">
        <f t="shared" si="790"/>
        <v>0</v>
      </c>
      <c r="M2436" s="675">
        <f t="shared" si="790"/>
        <v>0</v>
      </c>
      <c r="N2436" s="23"/>
      <c r="O2436" s="23"/>
    </row>
    <row r="2437" spans="1:15">
      <c r="A2437" s="581"/>
      <c r="B2437" s="583" t="s">
        <v>508</v>
      </c>
      <c r="C2437" s="735"/>
      <c r="D2437" s="736" t="s">
        <v>509</v>
      </c>
      <c r="E2437" s="100">
        <f t="shared" si="780"/>
        <v>0</v>
      </c>
      <c r="F2437" s="284">
        <f t="shared" ref="F2437:M2437" si="791">F2438+F2439+F2440+F2445+F2449+F2451+F2463+F2469+F2476</f>
        <v>0</v>
      </c>
      <c r="G2437" s="284">
        <f t="shared" si="791"/>
        <v>0</v>
      </c>
      <c r="H2437" s="284">
        <f t="shared" si="791"/>
        <v>0</v>
      </c>
      <c r="I2437" s="284">
        <f t="shared" si="791"/>
        <v>0</v>
      </c>
      <c r="J2437" s="284">
        <f t="shared" si="791"/>
        <v>0</v>
      </c>
      <c r="K2437" s="284">
        <f t="shared" si="791"/>
        <v>0</v>
      </c>
      <c r="L2437" s="284">
        <f t="shared" si="791"/>
        <v>0</v>
      </c>
      <c r="M2437" s="284">
        <f t="shared" si="791"/>
        <v>0</v>
      </c>
      <c r="N2437" s="23"/>
      <c r="O2437" s="23"/>
    </row>
    <row r="2438" spans="1:15">
      <c r="A2438" s="582"/>
      <c r="B2438" s="583"/>
      <c r="C2438" s="584" t="s">
        <v>510</v>
      </c>
      <c r="D2438" s="585" t="s">
        <v>511</v>
      </c>
      <c r="E2438" s="40">
        <f t="shared" si="780"/>
        <v>0</v>
      </c>
      <c r="F2438" s="44"/>
      <c r="G2438" s="44"/>
      <c r="H2438" s="44"/>
      <c r="I2438" s="44"/>
      <c r="J2438" s="48"/>
      <c r="K2438" s="44"/>
      <c r="L2438" s="44"/>
      <c r="M2438" s="48"/>
      <c r="N2438" s="23"/>
      <c r="O2438" s="23"/>
    </row>
    <row r="2439" spans="1:15">
      <c r="A2439" s="582"/>
      <c r="B2439" s="586"/>
      <c r="C2439" s="587" t="s">
        <v>512</v>
      </c>
      <c r="D2439" s="588" t="s">
        <v>513</v>
      </c>
      <c r="E2439" s="40">
        <f t="shared" si="780"/>
        <v>0</v>
      </c>
      <c r="F2439" s="44"/>
      <c r="G2439" s="44"/>
      <c r="H2439" s="44"/>
      <c r="I2439" s="44"/>
      <c r="J2439" s="48"/>
      <c r="K2439" s="44"/>
      <c r="L2439" s="44"/>
      <c r="M2439" s="48"/>
      <c r="N2439" s="23"/>
      <c r="O2439" s="23"/>
    </row>
    <row r="2440" spans="1:15">
      <c r="A2440" s="590"/>
      <c r="B2440" s="591" t="s">
        <v>514</v>
      </c>
      <c r="C2440" s="592"/>
      <c r="D2440" s="593" t="s">
        <v>515</v>
      </c>
      <c r="E2440" s="40">
        <f t="shared" si="780"/>
        <v>0</v>
      </c>
      <c r="F2440" s="452">
        <f t="shared" ref="F2440:M2440" si="792">F2441+F2442+F2443</f>
        <v>0</v>
      </c>
      <c r="G2440" s="452">
        <f t="shared" si="792"/>
        <v>0</v>
      </c>
      <c r="H2440" s="452">
        <f t="shared" si="792"/>
        <v>0</v>
      </c>
      <c r="I2440" s="452">
        <f t="shared" si="792"/>
        <v>0</v>
      </c>
      <c r="J2440" s="452">
        <f t="shared" si="792"/>
        <v>0</v>
      </c>
      <c r="K2440" s="452">
        <f t="shared" si="792"/>
        <v>0</v>
      </c>
      <c r="L2440" s="452">
        <f t="shared" si="792"/>
        <v>0</v>
      </c>
      <c r="M2440" s="452">
        <f t="shared" si="792"/>
        <v>0</v>
      </c>
      <c r="N2440" s="23"/>
      <c r="O2440" s="23"/>
    </row>
    <row r="2441" spans="1:15" hidden="1">
      <c r="A2441" s="590"/>
      <c r="B2441" s="429" t="s">
        <v>516</v>
      </c>
      <c r="C2441" s="426"/>
      <c r="D2441" s="427" t="s">
        <v>517</v>
      </c>
      <c r="E2441" s="40">
        <f t="shared" si="780"/>
        <v>0</v>
      </c>
      <c r="F2441" s="452"/>
      <c r="G2441" s="452"/>
      <c r="H2441" s="452"/>
      <c r="I2441" s="452"/>
      <c r="J2441" s="430"/>
      <c r="K2441" s="452"/>
      <c r="L2441" s="452"/>
      <c r="M2441" s="430"/>
      <c r="N2441" s="23"/>
      <c r="O2441" s="23"/>
    </row>
    <row r="2442" spans="1:15" hidden="1">
      <c r="A2442" s="590"/>
      <c r="B2442" s="431" t="s">
        <v>518</v>
      </c>
      <c r="C2442" s="432"/>
      <c r="D2442" s="427" t="s">
        <v>129</v>
      </c>
      <c r="E2442" s="40">
        <f t="shared" si="780"/>
        <v>0</v>
      </c>
      <c r="F2442" s="452"/>
      <c r="G2442" s="452"/>
      <c r="H2442" s="452"/>
      <c r="I2442" s="452"/>
      <c r="J2442" s="430"/>
      <c r="K2442" s="452"/>
      <c r="L2442" s="452"/>
      <c r="M2442" s="430"/>
      <c r="N2442" s="23"/>
      <c r="O2442" s="23"/>
    </row>
    <row r="2443" spans="1:15" hidden="1">
      <c r="A2443" s="590"/>
      <c r="B2443" s="429" t="s">
        <v>519</v>
      </c>
      <c r="C2443" s="433"/>
      <c r="D2443" s="427" t="s">
        <v>520</v>
      </c>
      <c r="E2443" s="40">
        <f t="shared" si="780"/>
        <v>0</v>
      </c>
      <c r="F2443" s="452"/>
      <c r="G2443" s="452"/>
      <c r="H2443" s="452"/>
      <c r="I2443" s="452"/>
      <c r="J2443" s="430"/>
      <c r="K2443" s="452"/>
      <c r="L2443" s="452"/>
      <c r="M2443" s="430"/>
      <c r="N2443" s="23"/>
      <c r="O2443" s="23"/>
    </row>
    <row r="2444" spans="1:15" hidden="1">
      <c r="A2444" s="590"/>
      <c r="B2444" s="595"/>
      <c r="C2444" s="596"/>
      <c r="D2444" s="593"/>
      <c r="E2444" s="40">
        <f t="shared" si="780"/>
        <v>0</v>
      </c>
      <c r="F2444" s="452"/>
      <c r="G2444" s="452"/>
      <c r="H2444" s="452"/>
      <c r="I2444" s="452"/>
      <c r="J2444" s="430"/>
      <c r="K2444" s="452"/>
      <c r="L2444" s="452"/>
      <c r="M2444" s="430"/>
      <c r="N2444" s="23"/>
      <c r="O2444" s="23"/>
    </row>
    <row r="2445" spans="1:15" ht="12" customHeight="1">
      <c r="A2445" s="590"/>
      <c r="B2445" s="595" t="s">
        <v>521</v>
      </c>
      <c r="C2445" s="596"/>
      <c r="D2445" s="593" t="s">
        <v>522</v>
      </c>
      <c r="E2445" s="40">
        <f t="shared" si="780"/>
        <v>0</v>
      </c>
      <c r="F2445" s="452">
        <f t="shared" ref="F2445:M2445" si="793">F2446+F2447+F2448</f>
        <v>0</v>
      </c>
      <c r="G2445" s="452">
        <f t="shared" si="793"/>
        <v>0</v>
      </c>
      <c r="H2445" s="452">
        <f t="shared" si="793"/>
        <v>0</v>
      </c>
      <c r="I2445" s="452">
        <f t="shared" si="793"/>
        <v>0</v>
      </c>
      <c r="J2445" s="452">
        <f t="shared" si="793"/>
        <v>0</v>
      </c>
      <c r="K2445" s="452">
        <f t="shared" si="793"/>
        <v>0</v>
      </c>
      <c r="L2445" s="452">
        <f t="shared" si="793"/>
        <v>0</v>
      </c>
      <c r="M2445" s="452">
        <f t="shared" si="793"/>
        <v>0</v>
      </c>
      <c r="N2445" s="23"/>
      <c r="O2445" s="23"/>
    </row>
    <row r="2446" spans="1:15" hidden="1">
      <c r="A2446" s="590"/>
      <c r="B2446" s="595"/>
      <c r="C2446" s="596" t="s">
        <v>523</v>
      </c>
      <c r="D2446" s="593" t="s">
        <v>524</v>
      </c>
      <c r="E2446" s="40">
        <f t="shared" si="780"/>
        <v>0</v>
      </c>
      <c r="F2446" s="452"/>
      <c r="G2446" s="452"/>
      <c r="H2446" s="452"/>
      <c r="I2446" s="452"/>
      <c r="J2446" s="430"/>
      <c r="K2446" s="452"/>
      <c r="L2446" s="452"/>
      <c r="M2446" s="430"/>
      <c r="N2446" s="23"/>
      <c r="O2446" s="23"/>
    </row>
    <row r="2447" spans="1:15" hidden="1">
      <c r="A2447" s="590"/>
      <c r="B2447" s="595"/>
      <c r="C2447" s="598" t="s">
        <v>525</v>
      </c>
      <c r="D2447" s="599" t="s">
        <v>526</v>
      </c>
      <c r="E2447" s="40">
        <f t="shared" si="780"/>
        <v>0</v>
      </c>
      <c r="F2447" s="452"/>
      <c r="G2447" s="452"/>
      <c r="H2447" s="452"/>
      <c r="I2447" s="452"/>
      <c r="J2447" s="430"/>
      <c r="K2447" s="452"/>
      <c r="L2447" s="452"/>
      <c r="M2447" s="430"/>
      <c r="N2447" s="23"/>
      <c r="O2447" s="23"/>
    </row>
    <row r="2448" spans="1:15" hidden="1">
      <c r="A2448" s="590"/>
      <c r="B2448" s="600"/>
      <c r="C2448" s="592" t="s">
        <v>527</v>
      </c>
      <c r="D2448" s="437" t="s">
        <v>528</v>
      </c>
      <c r="E2448" s="40">
        <f t="shared" si="780"/>
        <v>0</v>
      </c>
      <c r="F2448" s="452"/>
      <c r="G2448" s="452"/>
      <c r="H2448" s="452"/>
      <c r="I2448" s="452"/>
      <c r="J2448" s="430"/>
      <c r="K2448" s="452"/>
      <c r="L2448" s="452"/>
      <c r="M2448" s="430"/>
      <c r="N2448" s="23"/>
      <c r="O2448" s="23"/>
    </row>
    <row r="2449" spans="1:15" hidden="1">
      <c r="A2449" s="590"/>
      <c r="B2449" s="602" t="s">
        <v>529</v>
      </c>
      <c r="C2449" s="603"/>
      <c r="D2449" s="604" t="s">
        <v>530</v>
      </c>
      <c r="E2449" s="40">
        <f t="shared" si="780"/>
        <v>0</v>
      </c>
      <c r="F2449" s="452">
        <f t="shared" ref="F2449:M2449" si="794">F2450</f>
        <v>0</v>
      </c>
      <c r="G2449" s="452">
        <f t="shared" si="794"/>
        <v>0</v>
      </c>
      <c r="H2449" s="452">
        <f t="shared" si="794"/>
        <v>0</v>
      </c>
      <c r="I2449" s="452">
        <f t="shared" si="794"/>
        <v>0</v>
      </c>
      <c r="J2449" s="452">
        <f t="shared" si="794"/>
        <v>0</v>
      </c>
      <c r="K2449" s="452">
        <f t="shared" si="794"/>
        <v>0</v>
      </c>
      <c r="L2449" s="452">
        <f t="shared" si="794"/>
        <v>0</v>
      </c>
      <c r="M2449" s="452">
        <f t="shared" si="794"/>
        <v>0</v>
      </c>
      <c r="N2449" s="23"/>
      <c r="O2449" s="23"/>
    </row>
    <row r="2450" spans="1:15" hidden="1">
      <c r="A2450" s="590"/>
      <c r="B2450" s="605" t="s">
        <v>531</v>
      </c>
      <c r="C2450" s="606"/>
      <c r="D2450" s="604" t="s">
        <v>532</v>
      </c>
      <c r="E2450" s="40">
        <f t="shared" si="780"/>
        <v>0</v>
      </c>
      <c r="F2450" s="452"/>
      <c r="G2450" s="452"/>
      <c r="H2450" s="452"/>
      <c r="I2450" s="452"/>
      <c r="J2450" s="430"/>
      <c r="K2450" s="452"/>
      <c r="L2450" s="452"/>
      <c r="M2450" s="430"/>
      <c r="N2450" s="23"/>
      <c r="O2450" s="23"/>
    </row>
    <row r="2451" spans="1:15" ht="21">
      <c r="A2451" s="590"/>
      <c r="B2451" s="605"/>
      <c r="C2451" s="596" t="s">
        <v>533</v>
      </c>
      <c r="D2451" s="604" t="s">
        <v>534</v>
      </c>
      <c r="E2451" s="40">
        <f t="shared" si="780"/>
        <v>0</v>
      </c>
      <c r="F2451" s="452">
        <f t="shared" ref="F2451:M2451" si="795">F2452</f>
        <v>0</v>
      </c>
      <c r="G2451" s="452">
        <f t="shared" si="795"/>
        <v>0</v>
      </c>
      <c r="H2451" s="452">
        <f t="shared" si="795"/>
        <v>0</v>
      </c>
      <c r="I2451" s="452">
        <f t="shared" si="795"/>
        <v>0</v>
      </c>
      <c r="J2451" s="452">
        <f t="shared" si="795"/>
        <v>0</v>
      </c>
      <c r="K2451" s="452">
        <f t="shared" si="795"/>
        <v>0</v>
      </c>
      <c r="L2451" s="452">
        <f t="shared" si="795"/>
        <v>0</v>
      </c>
      <c r="M2451" s="452">
        <f t="shared" si="795"/>
        <v>0</v>
      </c>
      <c r="N2451" s="23"/>
      <c r="O2451" s="23"/>
    </row>
    <row r="2452" spans="1:15">
      <c r="A2452" s="590"/>
      <c r="B2452" s="1316" t="s">
        <v>535</v>
      </c>
      <c r="C2452" s="1317"/>
      <c r="D2452" s="607" t="s">
        <v>536</v>
      </c>
      <c r="E2452" s="40">
        <f t="shared" si="780"/>
        <v>0</v>
      </c>
      <c r="F2452" s="452">
        <f t="shared" ref="F2452:M2452" si="796">F2453+F2454+F2455+F2456+F2457+F2458+F2459+F2460+F2461+F2462</f>
        <v>0</v>
      </c>
      <c r="G2452" s="452">
        <f t="shared" si="796"/>
        <v>0</v>
      </c>
      <c r="H2452" s="452">
        <f t="shared" si="796"/>
        <v>0</v>
      </c>
      <c r="I2452" s="452">
        <f t="shared" si="796"/>
        <v>0</v>
      </c>
      <c r="J2452" s="452">
        <f t="shared" si="796"/>
        <v>0</v>
      </c>
      <c r="K2452" s="452">
        <f t="shared" si="796"/>
        <v>0</v>
      </c>
      <c r="L2452" s="452">
        <f t="shared" si="796"/>
        <v>0</v>
      </c>
      <c r="M2452" s="452">
        <f t="shared" si="796"/>
        <v>0</v>
      </c>
      <c r="N2452" s="23"/>
      <c r="O2452" s="23"/>
    </row>
    <row r="2453" spans="1:15" hidden="1">
      <c r="A2453" s="590"/>
      <c r="B2453" s="608"/>
      <c r="C2453" s="609" t="s">
        <v>537</v>
      </c>
      <c r="D2453" s="538" t="s">
        <v>538</v>
      </c>
      <c r="E2453" s="40">
        <f t="shared" si="780"/>
        <v>0</v>
      </c>
      <c r="F2453" s="452"/>
      <c r="G2453" s="452"/>
      <c r="H2453" s="452"/>
      <c r="I2453" s="452"/>
      <c r="J2453" s="430"/>
      <c r="K2453" s="452"/>
      <c r="L2453" s="452"/>
      <c r="M2453" s="430"/>
      <c r="N2453" s="23"/>
      <c r="O2453" s="23"/>
    </row>
    <row r="2454" spans="1:15" hidden="1">
      <c r="A2454" s="590"/>
      <c r="B2454" s="611"/>
      <c r="C2454" s="612" t="s">
        <v>539</v>
      </c>
      <c r="D2454" s="601" t="s">
        <v>540</v>
      </c>
      <c r="E2454" s="40">
        <f t="shared" si="780"/>
        <v>0</v>
      </c>
      <c r="F2454" s="452"/>
      <c r="G2454" s="452"/>
      <c r="H2454" s="452"/>
      <c r="I2454" s="452"/>
      <c r="J2454" s="430"/>
      <c r="K2454" s="452"/>
      <c r="L2454" s="452"/>
      <c r="M2454" s="430"/>
      <c r="N2454" s="23"/>
      <c r="O2454" s="23"/>
    </row>
    <row r="2455" spans="1:15" hidden="1">
      <c r="A2455" s="590"/>
      <c r="B2455" s="613"/>
      <c r="C2455" s="614" t="s">
        <v>541</v>
      </c>
      <c r="D2455" s="607" t="s">
        <v>542</v>
      </c>
      <c r="E2455" s="40">
        <f t="shared" ref="E2455:E2518" si="797">G2455+H2455+I2455+J2455</f>
        <v>0</v>
      </c>
      <c r="F2455" s="452"/>
      <c r="G2455" s="452"/>
      <c r="H2455" s="452"/>
      <c r="I2455" s="452"/>
      <c r="J2455" s="430"/>
      <c r="K2455" s="452"/>
      <c r="L2455" s="452"/>
      <c r="M2455" s="430"/>
      <c r="N2455" s="23"/>
      <c r="O2455" s="23"/>
    </row>
    <row r="2456" spans="1:15" hidden="1">
      <c r="A2456" s="590"/>
      <c r="B2456" s="595"/>
      <c r="C2456" s="592" t="s">
        <v>543</v>
      </c>
      <c r="D2456" s="593" t="s">
        <v>544</v>
      </c>
      <c r="E2456" s="40">
        <f t="shared" si="797"/>
        <v>0</v>
      </c>
      <c r="F2456" s="452"/>
      <c r="G2456" s="452"/>
      <c r="H2456" s="452"/>
      <c r="I2456" s="452"/>
      <c r="J2456" s="430"/>
      <c r="K2456" s="452"/>
      <c r="L2456" s="452"/>
      <c r="M2456" s="430"/>
      <c r="N2456" s="23"/>
      <c r="O2456" s="23"/>
    </row>
    <row r="2457" spans="1:15" hidden="1">
      <c r="A2457" s="590"/>
      <c r="B2457" s="595"/>
      <c r="C2457" s="598" t="s">
        <v>545</v>
      </c>
      <c r="D2457" s="593" t="s">
        <v>546</v>
      </c>
      <c r="E2457" s="40">
        <f t="shared" si="797"/>
        <v>0</v>
      </c>
      <c r="F2457" s="452"/>
      <c r="G2457" s="452"/>
      <c r="H2457" s="452"/>
      <c r="I2457" s="452"/>
      <c r="J2457" s="430"/>
      <c r="K2457" s="452"/>
      <c r="L2457" s="452"/>
      <c r="M2457" s="430"/>
      <c r="N2457" s="23"/>
      <c r="O2457" s="23"/>
    </row>
    <row r="2458" spans="1:15" ht="21" hidden="1">
      <c r="A2458" s="590"/>
      <c r="B2458" s="595"/>
      <c r="C2458" s="596" t="s">
        <v>547</v>
      </c>
      <c r="D2458" s="593" t="s">
        <v>548</v>
      </c>
      <c r="E2458" s="40">
        <f t="shared" si="797"/>
        <v>0</v>
      </c>
      <c r="F2458" s="452"/>
      <c r="G2458" s="452"/>
      <c r="H2458" s="452"/>
      <c r="I2458" s="452"/>
      <c r="J2458" s="430"/>
      <c r="K2458" s="452"/>
      <c r="L2458" s="452"/>
      <c r="M2458" s="430"/>
      <c r="N2458" s="23"/>
      <c r="O2458" s="23"/>
    </row>
    <row r="2459" spans="1:15" ht="21" hidden="1">
      <c r="A2459" s="590"/>
      <c r="B2459" s="595"/>
      <c r="C2459" s="596" t="s">
        <v>549</v>
      </c>
      <c r="D2459" s="593" t="s">
        <v>550</v>
      </c>
      <c r="E2459" s="40">
        <f t="shared" si="797"/>
        <v>0</v>
      </c>
      <c r="F2459" s="452"/>
      <c r="G2459" s="452"/>
      <c r="H2459" s="452"/>
      <c r="I2459" s="452"/>
      <c r="J2459" s="430"/>
      <c r="K2459" s="452"/>
      <c r="L2459" s="452"/>
      <c r="M2459" s="430"/>
      <c r="N2459" s="23"/>
      <c r="O2459" s="23"/>
    </row>
    <row r="2460" spans="1:15" ht="21" hidden="1">
      <c r="A2460" s="590"/>
      <c r="B2460" s="615"/>
      <c r="C2460" s="596" t="s">
        <v>551</v>
      </c>
      <c r="D2460" s="593" t="s">
        <v>552</v>
      </c>
      <c r="E2460" s="40">
        <f t="shared" si="797"/>
        <v>0</v>
      </c>
      <c r="F2460" s="452"/>
      <c r="G2460" s="452"/>
      <c r="H2460" s="452"/>
      <c r="I2460" s="452"/>
      <c r="J2460" s="430"/>
      <c r="K2460" s="452"/>
      <c r="L2460" s="452"/>
      <c r="M2460" s="430"/>
      <c r="N2460" s="23"/>
      <c r="O2460" s="23"/>
    </row>
    <row r="2461" spans="1:15" ht="21" hidden="1">
      <c r="A2461" s="590"/>
      <c r="B2461" s="615"/>
      <c r="C2461" s="596" t="s">
        <v>553</v>
      </c>
      <c r="D2461" s="593" t="s">
        <v>554</v>
      </c>
      <c r="E2461" s="40">
        <f t="shared" si="797"/>
        <v>0</v>
      </c>
      <c r="F2461" s="452"/>
      <c r="G2461" s="452"/>
      <c r="H2461" s="452"/>
      <c r="I2461" s="452"/>
      <c r="J2461" s="430"/>
      <c r="K2461" s="452"/>
      <c r="L2461" s="452"/>
      <c r="M2461" s="430"/>
      <c r="N2461" s="23"/>
      <c r="O2461" s="23"/>
    </row>
    <row r="2462" spans="1:15">
      <c r="A2462" s="590"/>
      <c r="B2462" s="615"/>
      <c r="C2462" s="596" t="s">
        <v>555</v>
      </c>
      <c r="D2462" s="593" t="s">
        <v>556</v>
      </c>
      <c r="E2462" s="40">
        <f t="shared" si="797"/>
        <v>0</v>
      </c>
      <c r="F2462" s="452"/>
      <c r="G2462" s="452"/>
      <c r="H2462" s="452"/>
      <c r="I2462" s="452"/>
      <c r="J2462" s="430"/>
      <c r="K2462" s="452"/>
      <c r="L2462" s="452"/>
      <c r="M2462" s="430"/>
      <c r="N2462" s="23"/>
      <c r="O2462" s="23"/>
    </row>
    <row r="2463" spans="1:15">
      <c r="A2463" s="590"/>
      <c r="B2463" s="615"/>
      <c r="C2463" s="598" t="s">
        <v>561</v>
      </c>
      <c r="D2463" s="593" t="s">
        <v>562</v>
      </c>
      <c r="E2463" s="40">
        <f t="shared" si="797"/>
        <v>0</v>
      </c>
      <c r="F2463" s="452">
        <f t="shared" ref="F2463:M2463" si="798">F2464+F2466</f>
        <v>0</v>
      </c>
      <c r="G2463" s="452">
        <f t="shared" si="798"/>
        <v>0</v>
      </c>
      <c r="H2463" s="452">
        <f t="shared" si="798"/>
        <v>0</v>
      </c>
      <c r="I2463" s="452">
        <f t="shared" si="798"/>
        <v>0</v>
      </c>
      <c r="J2463" s="452">
        <f t="shared" si="798"/>
        <v>0</v>
      </c>
      <c r="K2463" s="452">
        <f t="shared" si="798"/>
        <v>0</v>
      </c>
      <c r="L2463" s="452">
        <f t="shared" si="798"/>
        <v>0</v>
      </c>
      <c r="M2463" s="452">
        <f t="shared" si="798"/>
        <v>0</v>
      </c>
      <c r="N2463" s="23"/>
      <c r="O2463" s="23"/>
    </row>
    <row r="2464" spans="1:15">
      <c r="A2464" s="537"/>
      <c r="B2464" s="431" t="s">
        <v>563</v>
      </c>
      <c r="C2464" s="433" t="s">
        <v>564</v>
      </c>
      <c r="D2464" s="427" t="s">
        <v>565</v>
      </c>
      <c r="E2464" s="94">
        <f t="shared" si="797"/>
        <v>0</v>
      </c>
      <c r="F2464" s="452">
        <f t="shared" ref="F2464:M2464" si="799">F2465</f>
        <v>0</v>
      </c>
      <c r="G2464" s="452">
        <f t="shared" si="799"/>
        <v>0</v>
      </c>
      <c r="H2464" s="452">
        <f t="shared" si="799"/>
        <v>0</v>
      </c>
      <c r="I2464" s="452">
        <f t="shared" si="799"/>
        <v>0</v>
      </c>
      <c r="J2464" s="452">
        <f t="shared" si="799"/>
        <v>0</v>
      </c>
      <c r="K2464" s="452">
        <f t="shared" si="799"/>
        <v>0</v>
      </c>
      <c r="L2464" s="452">
        <f t="shared" si="799"/>
        <v>0</v>
      </c>
      <c r="M2464" s="452">
        <f t="shared" si="799"/>
        <v>0</v>
      </c>
      <c r="N2464" s="23"/>
      <c r="O2464" s="23"/>
    </row>
    <row r="2465" spans="1:15">
      <c r="A2465" s="590"/>
      <c r="B2465" s="615"/>
      <c r="C2465" s="598" t="s">
        <v>762</v>
      </c>
      <c r="D2465" s="593" t="s">
        <v>763</v>
      </c>
      <c r="E2465" s="471">
        <f t="shared" si="797"/>
        <v>0</v>
      </c>
      <c r="F2465" s="452"/>
      <c r="G2465" s="452"/>
      <c r="H2465" s="452"/>
      <c r="I2465" s="452"/>
      <c r="J2465" s="430"/>
      <c r="K2465" s="452"/>
      <c r="L2465" s="452"/>
      <c r="M2465" s="430"/>
      <c r="N2465" s="23"/>
      <c r="O2465" s="23"/>
    </row>
    <row r="2466" spans="1:15">
      <c r="A2466" s="590"/>
      <c r="B2466" s="616" t="s">
        <v>570</v>
      </c>
      <c r="C2466" s="617"/>
      <c r="D2466" s="618" t="s">
        <v>571</v>
      </c>
      <c r="E2466" s="471">
        <f t="shared" si="797"/>
        <v>0</v>
      </c>
      <c r="F2466" s="452">
        <f t="shared" ref="F2466:M2466" si="800">F2467+F2468</f>
        <v>0</v>
      </c>
      <c r="G2466" s="452">
        <f t="shared" si="800"/>
        <v>0</v>
      </c>
      <c r="H2466" s="452">
        <f t="shared" si="800"/>
        <v>0</v>
      </c>
      <c r="I2466" s="452">
        <f t="shared" si="800"/>
        <v>0</v>
      </c>
      <c r="J2466" s="452">
        <f t="shared" si="800"/>
        <v>0</v>
      </c>
      <c r="K2466" s="452">
        <f t="shared" si="800"/>
        <v>0</v>
      </c>
      <c r="L2466" s="452">
        <f t="shared" si="800"/>
        <v>0</v>
      </c>
      <c r="M2466" s="452">
        <f t="shared" si="800"/>
        <v>0</v>
      </c>
      <c r="N2466" s="23"/>
      <c r="O2466" s="23"/>
    </row>
    <row r="2467" spans="1:15">
      <c r="A2467" s="590"/>
      <c r="B2467" s="616"/>
      <c r="C2467" s="617" t="s">
        <v>572</v>
      </c>
      <c r="D2467" s="618" t="s">
        <v>573</v>
      </c>
      <c r="E2467" s="40">
        <f t="shared" si="797"/>
        <v>0</v>
      </c>
      <c r="F2467" s="452"/>
      <c r="G2467" s="452"/>
      <c r="H2467" s="452"/>
      <c r="I2467" s="452"/>
      <c r="J2467" s="430"/>
      <c r="K2467" s="452"/>
      <c r="L2467" s="452"/>
      <c r="M2467" s="430"/>
      <c r="N2467" s="23"/>
      <c r="O2467" s="23"/>
    </row>
    <row r="2468" spans="1:15">
      <c r="A2468" s="590"/>
      <c r="B2468" s="600"/>
      <c r="C2468" s="426" t="s">
        <v>574</v>
      </c>
      <c r="D2468" s="437" t="s">
        <v>575</v>
      </c>
      <c r="E2468" s="40">
        <f t="shared" si="797"/>
        <v>0</v>
      </c>
      <c r="F2468" s="452"/>
      <c r="G2468" s="452"/>
      <c r="H2468" s="452"/>
      <c r="I2468" s="452"/>
      <c r="J2468" s="430"/>
      <c r="K2468" s="452"/>
      <c r="L2468" s="452"/>
      <c r="M2468" s="430"/>
      <c r="N2468" s="23"/>
      <c r="O2468" s="23"/>
    </row>
    <row r="2469" spans="1:15">
      <c r="A2469" s="590"/>
      <c r="B2469" s="620" t="s">
        <v>576</v>
      </c>
      <c r="C2469" s="595"/>
      <c r="D2469" s="607" t="s">
        <v>577</v>
      </c>
      <c r="E2469" s="40">
        <f t="shared" si="797"/>
        <v>0</v>
      </c>
      <c r="F2469" s="452">
        <f t="shared" ref="F2469:M2469" si="801">F2470</f>
        <v>0</v>
      </c>
      <c r="G2469" s="452">
        <f t="shared" si="801"/>
        <v>0</v>
      </c>
      <c r="H2469" s="452">
        <f t="shared" si="801"/>
        <v>0</v>
      </c>
      <c r="I2469" s="452">
        <f t="shared" si="801"/>
        <v>0</v>
      </c>
      <c r="J2469" s="452">
        <f t="shared" si="801"/>
        <v>0</v>
      </c>
      <c r="K2469" s="452">
        <f t="shared" si="801"/>
        <v>0</v>
      </c>
      <c r="L2469" s="452">
        <f t="shared" si="801"/>
        <v>0</v>
      </c>
      <c r="M2469" s="452">
        <f t="shared" si="801"/>
        <v>0</v>
      </c>
      <c r="N2469" s="23"/>
      <c r="O2469" s="23"/>
    </row>
    <row r="2470" spans="1:15">
      <c r="A2470" s="590"/>
      <c r="B2470" s="621" t="s">
        <v>578</v>
      </c>
      <c r="C2470" s="592"/>
      <c r="D2470" s="593" t="s">
        <v>579</v>
      </c>
      <c r="E2470" s="40">
        <f t="shared" si="797"/>
        <v>0</v>
      </c>
      <c r="F2470" s="452">
        <f t="shared" ref="F2470:M2470" si="802">F2471+F2472+F2473+F2474</f>
        <v>0</v>
      </c>
      <c r="G2470" s="452">
        <f t="shared" si="802"/>
        <v>0</v>
      </c>
      <c r="H2470" s="452">
        <f t="shared" si="802"/>
        <v>0</v>
      </c>
      <c r="I2470" s="452">
        <f t="shared" si="802"/>
        <v>0</v>
      </c>
      <c r="J2470" s="452">
        <f t="shared" si="802"/>
        <v>0</v>
      </c>
      <c r="K2470" s="452">
        <f t="shared" si="802"/>
        <v>0</v>
      </c>
      <c r="L2470" s="452">
        <f t="shared" si="802"/>
        <v>0</v>
      </c>
      <c r="M2470" s="452">
        <f t="shared" si="802"/>
        <v>0</v>
      </c>
      <c r="N2470" s="23"/>
      <c r="O2470" s="23"/>
    </row>
    <row r="2471" spans="1:15" hidden="1">
      <c r="A2471" s="590"/>
      <c r="B2471" s="622"/>
      <c r="C2471" s="592" t="s">
        <v>580</v>
      </c>
      <c r="D2471" s="593" t="s">
        <v>581</v>
      </c>
      <c r="E2471" s="40">
        <f t="shared" si="797"/>
        <v>0</v>
      </c>
      <c r="F2471" s="452"/>
      <c r="G2471" s="452"/>
      <c r="H2471" s="452"/>
      <c r="I2471" s="452"/>
      <c r="J2471" s="430"/>
      <c r="K2471" s="452"/>
      <c r="L2471" s="452"/>
      <c r="M2471" s="430"/>
      <c r="N2471" s="23"/>
      <c r="O2471" s="23"/>
    </row>
    <row r="2472" spans="1:15" hidden="1">
      <c r="A2472" s="590"/>
      <c r="B2472" s="605"/>
      <c r="C2472" s="623" t="s">
        <v>582</v>
      </c>
      <c r="D2472" s="427" t="s">
        <v>583</v>
      </c>
      <c r="E2472" s="40">
        <f t="shared" si="797"/>
        <v>0</v>
      </c>
      <c r="F2472" s="452"/>
      <c r="G2472" s="452"/>
      <c r="H2472" s="452"/>
      <c r="I2472" s="452"/>
      <c r="J2472" s="430"/>
      <c r="K2472" s="452"/>
      <c r="L2472" s="452"/>
      <c r="M2472" s="430"/>
      <c r="N2472" s="23"/>
      <c r="O2472" s="23"/>
    </row>
    <row r="2473" spans="1:15" hidden="1">
      <c r="A2473" s="590"/>
      <c r="B2473" s="624"/>
      <c r="C2473" s="598" t="s">
        <v>584</v>
      </c>
      <c r="D2473" s="427" t="s">
        <v>585</v>
      </c>
      <c r="E2473" s="40">
        <f t="shared" si="797"/>
        <v>0</v>
      </c>
      <c r="F2473" s="452"/>
      <c r="G2473" s="452"/>
      <c r="H2473" s="452"/>
      <c r="I2473" s="452"/>
      <c r="J2473" s="430"/>
      <c r="K2473" s="452"/>
      <c r="L2473" s="452"/>
      <c r="M2473" s="430"/>
      <c r="N2473" s="23"/>
      <c r="O2473" s="23"/>
    </row>
    <row r="2474" spans="1:15" hidden="1">
      <c r="A2474" s="590"/>
      <c r="B2474" s="595"/>
      <c r="C2474" s="625" t="s">
        <v>586</v>
      </c>
      <c r="D2474" s="593" t="s">
        <v>587</v>
      </c>
      <c r="E2474" s="40">
        <f t="shared" si="797"/>
        <v>0</v>
      </c>
      <c r="F2474" s="452"/>
      <c r="G2474" s="452"/>
      <c r="H2474" s="452"/>
      <c r="I2474" s="452"/>
      <c r="J2474" s="430"/>
      <c r="K2474" s="452"/>
      <c r="L2474" s="452"/>
      <c r="M2474" s="430"/>
      <c r="N2474" s="23"/>
      <c r="O2474" s="23"/>
    </row>
    <row r="2475" spans="1:15" hidden="1">
      <c r="A2475" s="590"/>
      <c r="B2475" s="591"/>
      <c r="C2475" s="625"/>
      <c r="D2475" s="593"/>
      <c r="E2475" s="40">
        <f t="shared" si="797"/>
        <v>0</v>
      </c>
      <c r="F2475" s="452"/>
      <c r="G2475" s="452"/>
      <c r="H2475" s="452"/>
      <c r="I2475" s="452"/>
      <c r="J2475" s="430"/>
      <c r="K2475" s="452"/>
      <c r="L2475" s="452"/>
      <c r="M2475" s="430"/>
      <c r="N2475" s="23"/>
      <c r="O2475" s="23"/>
    </row>
    <row r="2476" spans="1:15">
      <c r="A2476" s="590"/>
      <c r="B2476" s="626" t="s">
        <v>588</v>
      </c>
      <c r="C2476" s="625"/>
      <c r="D2476" s="593" t="s">
        <v>589</v>
      </c>
      <c r="E2476" s="40">
        <f t="shared" si="797"/>
        <v>0</v>
      </c>
      <c r="F2476" s="452">
        <f t="shared" ref="F2476:M2476" si="803">F2477+F2478+F2479+F2480+F2481+F2482+F2483+F2484+F2485</f>
        <v>0</v>
      </c>
      <c r="G2476" s="452">
        <f t="shared" si="803"/>
        <v>0</v>
      </c>
      <c r="H2476" s="452">
        <f t="shared" si="803"/>
        <v>0</v>
      </c>
      <c r="I2476" s="452">
        <f t="shared" si="803"/>
        <v>0</v>
      </c>
      <c r="J2476" s="452">
        <f t="shared" si="803"/>
        <v>0</v>
      </c>
      <c r="K2476" s="452">
        <f t="shared" si="803"/>
        <v>0</v>
      </c>
      <c r="L2476" s="452">
        <f t="shared" si="803"/>
        <v>0</v>
      </c>
      <c r="M2476" s="452">
        <f t="shared" si="803"/>
        <v>0</v>
      </c>
      <c r="N2476" s="23"/>
      <c r="O2476" s="23"/>
    </row>
    <row r="2477" spans="1:15" ht="0.75" customHeight="1">
      <c r="A2477" s="590"/>
      <c r="B2477" s="591" t="s">
        <v>590</v>
      </c>
      <c r="C2477" s="625"/>
      <c r="D2477" s="593" t="s">
        <v>591</v>
      </c>
      <c r="E2477" s="40">
        <f t="shared" si="797"/>
        <v>0</v>
      </c>
      <c r="F2477" s="452"/>
      <c r="G2477" s="452"/>
      <c r="H2477" s="452"/>
      <c r="I2477" s="452"/>
      <c r="J2477" s="430"/>
      <c r="K2477" s="452"/>
      <c r="L2477" s="452"/>
      <c r="M2477" s="430"/>
      <c r="N2477" s="23"/>
      <c r="O2477" s="23"/>
    </row>
    <row r="2478" spans="1:15" hidden="1">
      <c r="A2478" s="590"/>
      <c r="B2478" s="591" t="s">
        <v>592</v>
      </c>
      <c r="C2478" s="625"/>
      <c r="D2478" s="627" t="s">
        <v>593</v>
      </c>
      <c r="E2478" s="40">
        <f t="shared" si="797"/>
        <v>0</v>
      </c>
      <c r="F2478" s="452"/>
      <c r="G2478" s="452"/>
      <c r="H2478" s="452"/>
      <c r="I2478" s="452"/>
      <c r="J2478" s="430"/>
      <c r="K2478" s="452"/>
      <c r="L2478" s="452"/>
      <c r="M2478" s="430"/>
      <c r="N2478" s="23"/>
      <c r="O2478" s="23"/>
    </row>
    <row r="2479" spans="1:15" hidden="1">
      <c r="A2479" s="590"/>
      <c r="B2479" s="628" t="s">
        <v>594</v>
      </c>
      <c r="C2479" s="629"/>
      <c r="D2479" s="601" t="s">
        <v>595</v>
      </c>
      <c r="E2479" s="40">
        <f t="shared" si="797"/>
        <v>0</v>
      </c>
      <c r="F2479" s="452"/>
      <c r="G2479" s="452"/>
      <c r="H2479" s="452"/>
      <c r="I2479" s="452"/>
      <c r="J2479" s="430"/>
      <c r="K2479" s="452"/>
      <c r="L2479" s="452"/>
      <c r="M2479" s="430"/>
      <c r="N2479" s="23"/>
      <c r="O2479" s="23"/>
    </row>
    <row r="2480" spans="1:15" hidden="1">
      <c r="A2480" s="590"/>
      <c r="B2480" s="595" t="s">
        <v>596</v>
      </c>
      <c r="C2480" s="630"/>
      <c r="D2480" s="607" t="s">
        <v>597</v>
      </c>
      <c r="E2480" s="40">
        <f t="shared" si="797"/>
        <v>0</v>
      </c>
      <c r="F2480" s="452"/>
      <c r="G2480" s="452"/>
      <c r="H2480" s="452"/>
      <c r="I2480" s="452"/>
      <c r="J2480" s="430"/>
      <c r="K2480" s="452"/>
      <c r="L2480" s="452"/>
      <c r="M2480" s="430"/>
      <c r="N2480" s="23"/>
      <c r="O2480" s="23"/>
    </row>
    <row r="2481" spans="1:15" hidden="1">
      <c r="A2481" s="590"/>
      <c r="B2481" s="631" t="s">
        <v>598</v>
      </c>
      <c r="C2481" s="630"/>
      <c r="D2481" s="607" t="s">
        <v>599</v>
      </c>
      <c r="E2481" s="40">
        <f t="shared" si="797"/>
        <v>0</v>
      </c>
      <c r="F2481" s="452"/>
      <c r="G2481" s="452"/>
      <c r="H2481" s="452"/>
      <c r="I2481" s="452"/>
      <c r="J2481" s="430"/>
      <c r="K2481" s="452"/>
      <c r="L2481" s="452"/>
      <c r="M2481" s="430"/>
      <c r="N2481" s="23"/>
      <c r="O2481" s="23"/>
    </row>
    <row r="2482" spans="1:15" hidden="1">
      <c r="A2482" s="590"/>
      <c r="B2482" s="632" t="s">
        <v>600</v>
      </c>
      <c r="C2482" s="633"/>
      <c r="D2482" s="607" t="s">
        <v>601</v>
      </c>
      <c r="E2482" s="40">
        <f t="shared" si="797"/>
        <v>0</v>
      </c>
      <c r="F2482" s="452"/>
      <c r="G2482" s="452"/>
      <c r="H2482" s="452"/>
      <c r="I2482" s="452"/>
      <c r="J2482" s="430"/>
      <c r="K2482" s="452"/>
      <c r="L2482" s="452"/>
      <c r="M2482" s="430"/>
      <c r="N2482" s="23"/>
      <c r="O2482" s="23"/>
    </row>
    <row r="2483" spans="1:15" hidden="1">
      <c r="A2483" s="590"/>
      <c r="B2483" s="632" t="s">
        <v>604</v>
      </c>
      <c r="C2483" s="633"/>
      <c r="D2483" s="607" t="s">
        <v>605</v>
      </c>
      <c r="E2483" s="40">
        <f t="shared" si="797"/>
        <v>0</v>
      </c>
      <c r="F2483" s="452"/>
      <c r="G2483" s="452"/>
      <c r="H2483" s="452"/>
      <c r="I2483" s="452"/>
      <c r="J2483" s="430"/>
      <c r="K2483" s="452"/>
      <c r="L2483" s="452"/>
      <c r="M2483" s="430"/>
      <c r="N2483" s="23"/>
      <c r="O2483" s="23"/>
    </row>
    <row r="2484" spans="1:15" hidden="1">
      <c r="A2484" s="590"/>
      <c r="B2484" s="631" t="s">
        <v>606</v>
      </c>
      <c r="C2484" s="630"/>
      <c r="D2484" s="607" t="s">
        <v>607</v>
      </c>
      <c r="E2484" s="40">
        <f t="shared" si="797"/>
        <v>0</v>
      </c>
      <c r="F2484" s="452"/>
      <c r="G2484" s="452"/>
      <c r="H2484" s="452"/>
      <c r="I2484" s="452"/>
      <c r="J2484" s="430"/>
      <c r="K2484" s="452"/>
      <c r="L2484" s="452"/>
      <c r="M2484" s="430"/>
      <c r="N2484" s="23"/>
      <c r="O2484" s="23"/>
    </row>
    <row r="2485" spans="1:15" hidden="1">
      <c r="A2485" s="590"/>
      <c r="B2485" s="631" t="s">
        <v>608</v>
      </c>
      <c r="C2485" s="630"/>
      <c r="D2485" s="607" t="s">
        <v>609</v>
      </c>
      <c r="E2485" s="40">
        <f t="shared" si="797"/>
        <v>0</v>
      </c>
      <c r="F2485" s="452"/>
      <c r="G2485" s="452"/>
      <c r="H2485" s="452"/>
      <c r="I2485" s="452"/>
      <c r="J2485" s="430"/>
      <c r="K2485" s="452"/>
      <c r="L2485" s="452"/>
      <c r="M2485" s="430"/>
      <c r="N2485" s="23"/>
      <c r="O2485" s="23"/>
    </row>
    <row r="2486" spans="1:15">
      <c r="A2486" s="590"/>
      <c r="B2486" s="631" t="s">
        <v>612</v>
      </c>
      <c r="C2486" s="634"/>
      <c r="D2486" s="607" t="s">
        <v>613</v>
      </c>
      <c r="E2486" s="40">
        <f t="shared" si="797"/>
        <v>0</v>
      </c>
      <c r="F2486" s="452">
        <f t="shared" ref="F2486:M2486" si="804">F2487+F2491</f>
        <v>0</v>
      </c>
      <c r="G2486" s="452">
        <f t="shared" si="804"/>
        <v>0</v>
      </c>
      <c r="H2486" s="452">
        <f t="shared" si="804"/>
        <v>0</v>
      </c>
      <c r="I2486" s="452">
        <f t="shared" si="804"/>
        <v>0</v>
      </c>
      <c r="J2486" s="452">
        <f t="shared" si="804"/>
        <v>0</v>
      </c>
      <c r="K2486" s="452">
        <f t="shared" si="804"/>
        <v>0</v>
      </c>
      <c r="L2486" s="452">
        <f t="shared" si="804"/>
        <v>0</v>
      </c>
      <c r="M2486" s="452">
        <f t="shared" si="804"/>
        <v>0</v>
      </c>
      <c r="N2486" s="23"/>
      <c r="O2486" s="23"/>
    </row>
    <row r="2487" spans="1:15">
      <c r="A2487" s="590"/>
      <c r="B2487" s="615" t="s">
        <v>614</v>
      </c>
      <c r="C2487" s="634"/>
      <c r="D2487" s="607" t="s">
        <v>615</v>
      </c>
      <c r="E2487" s="40">
        <f t="shared" si="797"/>
        <v>0</v>
      </c>
      <c r="F2487" s="452">
        <f t="shared" ref="F2487:M2487" si="805">F2488+F2489</f>
        <v>0</v>
      </c>
      <c r="G2487" s="452">
        <f t="shared" si="805"/>
        <v>0</v>
      </c>
      <c r="H2487" s="452">
        <f t="shared" si="805"/>
        <v>0</v>
      </c>
      <c r="I2487" s="452">
        <f t="shared" si="805"/>
        <v>0</v>
      </c>
      <c r="J2487" s="452">
        <f t="shared" si="805"/>
        <v>0</v>
      </c>
      <c r="K2487" s="452">
        <f t="shared" si="805"/>
        <v>0</v>
      </c>
      <c r="L2487" s="452">
        <f t="shared" si="805"/>
        <v>0</v>
      </c>
      <c r="M2487" s="452">
        <f t="shared" si="805"/>
        <v>0</v>
      </c>
      <c r="N2487" s="23"/>
      <c r="O2487" s="23"/>
    </row>
    <row r="2488" spans="1:15" ht="0.75" customHeight="1">
      <c r="A2488" s="590"/>
      <c r="B2488" s="621"/>
      <c r="C2488" s="635" t="s">
        <v>616</v>
      </c>
      <c r="D2488" s="427" t="s">
        <v>617</v>
      </c>
      <c r="E2488" s="40">
        <f t="shared" si="797"/>
        <v>0</v>
      </c>
      <c r="F2488" s="452"/>
      <c r="G2488" s="452"/>
      <c r="H2488" s="452"/>
      <c r="I2488" s="452"/>
      <c r="J2488" s="430"/>
      <c r="K2488" s="452"/>
      <c r="L2488" s="452"/>
      <c r="M2488" s="430"/>
      <c r="N2488" s="23"/>
      <c r="O2488" s="23"/>
    </row>
    <row r="2489" spans="1:15" hidden="1">
      <c r="A2489" s="590"/>
      <c r="B2489" s="683" t="s">
        <v>618</v>
      </c>
      <c r="C2489" s="684"/>
      <c r="D2489" s="593" t="s">
        <v>619</v>
      </c>
      <c r="E2489" s="40">
        <f t="shared" si="797"/>
        <v>0</v>
      </c>
      <c r="F2489" s="452"/>
      <c r="G2489" s="452"/>
      <c r="H2489" s="452"/>
      <c r="I2489" s="452"/>
      <c r="J2489" s="430"/>
      <c r="K2489" s="452"/>
      <c r="L2489" s="452"/>
      <c r="M2489" s="430"/>
      <c r="N2489" s="23"/>
      <c r="O2489" s="23"/>
    </row>
    <row r="2490" spans="1:15" hidden="1">
      <c r="A2490" s="590"/>
      <c r="B2490" s="638"/>
      <c r="C2490" s="619"/>
      <c r="D2490" s="601"/>
      <c r="E2490" s="40">
        <f t="shared" si="797"/>
        <v>0</v>
      </c>
      <c r="F2490" s="452"/>
      <c r="G2490" s="452"/>
      <c r="H2490" s="452"/>
      <c r="I2490" s="452"/>
      <c r="J2490" s="430"/>
      <c r="K2490" s="452"/>
      <c r="L2490" s="452"/>
      <c r="M2490" s="430"/>
      <c r="N2490" s="23"/>
      <c r="O2490" s="23"/>
    </row>
    <row r="2491" spans="1:15">
      <c r="A2491" s="590"/>
      <c r="B2491" s="639" t="s">
        <v>620</v>
      </c>
      <c r="C2491" s="640"/>
      <c r="D2491" s="607" t="s">
        <v>621</v>
      </c>
      <c r="E2491" s="40">
        <f t="shared" si="797"/>
        <v>0</v>
      </c>
      <c r="F2491" s="452">
        <f t="shared" ref="F2491:M2491" si="806">F2492+F2493</f>
        <v>0</v>
      </c>
      <c r="G2491" s="452">
        <f t="shared" si="806"/>
        <v>0</v>
      </c>
      <c r="H2491" s="452">
        <f t="shared" si="806"/>
        <v>0</v>
      </c>
      <c r="I2491" s="452">
        <f t="shared" si="806"/>
        <v>0</v>
      </c>
      <c r="J2491" s="452">
        <f t="shared" si="806"/>
        <v>0</v>
      </c>
      <c r="K2491" s="452">
        <f t="shared" si="806"/>
        <v>0</v>
      </c>
      <c r="L2491" s="452">
        <f t="shared" si="806"/>
        <v>0</v>
      </c>
      <c r="M2491" s="452">
        <f t="shared" si="806"/>
        <v>0</v>
      </c>
      <c r="N2491" s="23"/>
      <c r="O2491" s="23"/>
    </row>
    <row r="2492" spans="1:15" ht="0.75" customHeight="1">
      <c r="A2492" s="590"/>
      <c r="B2492" s="615" t="s">
        <v>622</v>
      </c>
      <c r="C2492" s="598"/>
      <c r="D2492" s="593" t="s">
        <v>623</v>
      </c>
      <c r="E2492" s="40">
        <f t="shared" si="797"/>
        <v>0</v>
      </c>
      <c r="F2492" s="452"/>
      <c r="G2492" s="452"/>
      <c r="H2492" s="452"/>
      <c r="I2492" s="452"/>
      <c r="J2492" s="430"/>
      <c r="K2492" s="452"/>
      <c r="L2492" s="452"/>
      <c r="M2492" s="430"/>
      <c r="N2492" s="23"/>
      <c r="O2492" s="23"/>
    </row>
    <row r="2493" spans="1:15" hidden="1">
      <c r="A2493" s="590"/>
      <c r="B2493" s="620" t="s">
        <v>624</v>
      </c>
      <c r="C2493" s="596"/>
      <c r="D2493" s="593" t="s">
        <v>625</v>
      </c>
      <c r="E2493" s="40">
        <f t="shared" si="797"/>
        <v>0</v>
      </c>
      <c r="F2493" s="452"/>
      <c r="G2493" s="452"/>
      <c r="H2493" s="452"/>
      <c r="I2493" s="452"/>
      <c r="J2493" s="430"/>
      <c r="K2493" s="452"/>
      <c r="L2493" s="452"/>
      <c r="M2493" s="430"/>
      <c r="N2493" s="23"/>
      <c r="O2493" s="23"/>
    </row>
    <row r="2494" spans="1:15">
      <c r="A2494" s="590"/>
      <c r="B2494" s="602" t="s">
        <v>893</v>
      </c>
      <c r="C2494" s="623"/>
      <c r="D2494" s="593" t="s">
        <v>627</v>
      </c>
      <c r="E2494" s="40">
        <f t="shared" si="797"/>
        <v>0</v>
      </c>
      <c r="F2494" s="452">
        <f t="shared" ref="F2494:M2494" si="807">F2495</f>
        <v>0</v>
      </c>
      <c r="G2494" s="452">
        <f t="shared" si="807"/>
        <v>0</v>
      </c>
      <c r="H2494" s="452">
        <f t="shared" si="807"/>
        <v>0</v>
      </c>
      <c r="I2494" s="452">
        <f t="shared" si="807"/>
        <v>0</v>
      </c>
      <c r="J2494" s="452">
        <f t="shared" si="807"/>
        <v>0</v>
      </c>
      <c r="K2494" s="452">
        <f t="shared" si="807"/>
        <v>0</v>
      </c>
      <c r="L2494" s="452">
        <f t="shared" si="807"/>
        <v>0</v>
      </c>
      <c r="M2494" s="452">
        <f t="shared" si="807"/>
        <v>0</v>
      </c>
      <c r="N2494" s="23"/>
      <c r="O2494" s="23"/>
    </row>
    <row r="2495" spans="1:15">
      <c r="A2495" s="582"/>
      <c r="B2495" s="955" t="s">
        <v>628</v>
      </c>
      <c r="C2495" s="646"/>
      <c r="D2495" s="588" t="s">
        <v>629</v>
      </c>
      <c r="E2495" s="40">
        <f t="shared" si="797"/>
        <v>0</v>
      </c>
      <c r="F2495" s="44"/>
      <c r="G2495" s="44"/>
      <c r="H2495" s="44"/>
      <c r="I2495" s="44"/>
      <c r="J2495" s="48"/>
      <c r="K2495" s="44"/>
      <c r="L2495" s="44"/>
      <c r="M2495" s="48"/>
      <c r="N2495" s="23"/>
      <c r="O2495" s="23"/>
    </row>
    <row r="2496" spans="1:15">
      <c r="A2496" s="1278" t="s">
        <v>630</v>
      </c>
      <c r="B2496" s="1279"/>
      <c r="C2496" s="1280"/>
      <c r="D2496" s="358"/>
      <c r="E2496" s="863">
        <f t="shared" si="797"/>
        <v>0</v>
      </c>
      <c r="F2496" s="360">
        <f t="shared" ref="F2496:M2496" si="808">F2497+F2534</f>
        <v>0</v>
      </c>
      <c r="G2496" s="360">
        <f t="shared" si="808"/>
        <v>0</v>
      </c>
      <c r="H2496" s="360">
        <f t="shared" si="808"/>
        <v>0</v>
      </c>
      <c r="I2496" s="360">
        <f t="shared" si="808"/>
        <v>0</v>
      </c>
      <c r="J2496" s="360">
        <f t="shared" si="808"/>
        <v>0</v>
      </c>
      <c r="K2496" s="360">
        <f t="shared" si="808"/>
        <v>0</v>
      </c>
      <c r="L2496" s="360">
        <f t="shared" si="808"/>
        <v>0</v>
      </c>
      <c r="M2496" s="360">
        <f t="shared" si="808"/>
        <v>0</v>
      </c>
      <c r="N2496" s="23"/>
      <c r="O2496" s="23"/>
    </row>
    <row r="2497" spans="1:15">
      <c r="A2497" s="590"/>
      <c r="B2497" s="686" t="s">
        <v>633</v>
      </c>
      <c r="C2497" s="687"/>
      <c r="D2497" s="601" t="s">
        <v>634</v>
      </c>
      <c r="E2497" s="40">
        <f t="shared" si="797"/>
        <v>0</v>
      </c>
      <c r="F2497" s="452">
        <f t="shared" ref="F2497:M2497" si="809">F2498</f>
        <v>0</v>
      </c>
      <c r="G2497" s="452">
        <f t="shared" si="809"/>
        <v>0</v>
      </c>
      <c r="H2497" s="452">
        <f t="shared" si="809"/>
        <v>0</v>
      </c>
      <c r="I2497" s="452">
        <f t="shared" si="809"/>
        <v>0</v>
      </c>
      <c r="J2497" s="452">
        <f t="shared" si="809"/>
        <v>0</v>
      </c>
      <c r="K2497" s="452">
        <f t="shared" si="809"/>
        <v>0</v>
      </c>
      <c r="L2497" s="452">
        <f t="shared" si="809"/>
        <v>0</v>
      </c>
      <c r="M2497" s="452">
        <f t="shared" si="809"/>
        <v>0</v>
      </c>
      <c r="N2497" s="23"/>
      <c r="O2497" s="23"/>
    </row>
    <row r="2498" spans="1:15" ht="12" customHeight="1">
      <c r="A2498" s="590"/>
      <c r="B2498" s="605" t="s">
        <v>635</v>
      </c>
      <c r="C2498" s="623"/>
      <c r="D2498" s="607" t="s">
        <v>636</v>
      </c>
      <c r="E2498" s="40">
        <f t="shared" si="797"/>
        <v>0</v>
      </c>
      <c r="F2498" s="452">
        <f t="shared" ref="F2498:M2498" si="810">F2499+F2500+F2501+F2502+F2503+F2504+F2505+F2506</f>
        <v>0</v>
      </c>
      <c r="G2498" s="452">
        <f>G2499+G2500+G2501+G2502+G2503+G2504+G2505+G2506+G2507</f>
        <v>0</v>
      </c>
      <c r="H2498" s="452">
        <f>H2499+H2500+H2501+H2502+H2503+H2504+H2505+H2506+H2507</f>
        <v>0</v>
      </c>
      <c r="I2498" s="452">
        <f>I2499+I2500+I2501+I2502+I2503+I2504+I2505+I2506+I2507</f>
        <v>0</v>
      </c>
      <c r="J2498" s="452">
        <f>J2499+J2500+J2501+J2502+J2503+J2504+J2505+J2506+J2507</f>
        <v>0</v>
      </c>
      <c r="K2498" s="452">
        <f t="shared" si="810"/>
        <v>0</v>
      </c>
      <c r="L2498" s="452">
        <f t="shared" si="810"/>
        <v>0</v>
      </c>
      <c r="M2498" s="452">
        <f t="shared" si="810"/>
        <v>0</v>
      </c>
      <c r="N2498" s="23"/>
      <c r="O2498" s="23"/>
    </row>
    <row r="2499" spans="1:15" hidden="1">
      <c r="A2499" s="590"/>
      <c r="B2499" s="688"/>
      <c r="C2499" s="689" t="s">
        <v>637</v>
      </c>
      <c r="D2499" s="601" t="s">
        <v>638</v>
      </c>
      <c r="E2499" s="40">
        <f t="shared" si="797"/>
        <v>0</v>
      </c>
      <c r="F2499" s="452"/>
      <c r="G2499" s="452"/>
      <c r="H2499" s="452"/>
      <c r="I2499" s="452"/>
      <c r="J2499" s="430"/>
      <c r="K2499" s="452"/>
      <c r="L2499" s="452"/>
      <c r="M2499" s="430"/>
      <c r="N2499" s="23"/>
      <c r="O2499" s="23"/>
    </row>
    <row r="2500" spans="1:15" ht="31.35" hidden="1">
      <c r="A2500" s="590"/>
      <c r="B2500" s="688"/>
      <c r="C2500" s="690" t="s">
        <v>639</v>
      </c>
      <c r="D2500" s="691" t="s">
        <v>640</v>
      </c>
      <c r="E2500" s="40">
        <f t="shared" si="797"/>
        <v>0</v>
      </c>
      <c r="F2500" s="452"/>
      <c r="G2500" s="452"/>
      <c r="H2500" s="452"/>
      <c r="I2500" s="452"/>
      <c r="J2500" s="430"/>
      <c r="K2500" s="452"/>
      <c r="L2500" s="452"/>
      <c r="M2500" s="430"/>
      <c r="N2500" s="23"/>
      <c r="O2500" s="23"/>
    </row>
    <row r="2501" spans="1:15" ht="21" hidden="1">
      <c r="A2501" s="590"/>
      <c r="B2501" s="688"/>
      <c r="C2501" s="690" t="s">
        <v>641</v>
      </c>
      <c r="D2501" s="691" t="s">
        <v>642</v>
      </c>
      <c r="E2501" s="40">
        <f t="shared" si="797"/>
        <v>0</v>
      </c>
      <c r="F2501" s="452"/>
      <c r="G2501" s="452"/>
      <c r="H2501" s="452"/>
      <c r="I2501" s="452"/>
      <c r="J2501" s="430"/>
      <c r="K2501" s="452"/>
      <c r="L2501" s="452"/>
      <c r="M2501" s="430"/>
      <c r="N2501" s="23"/>
      <c r="O2501" s="23"/>
    </row>
    <row r="2502" spans="1:15" ht="20.65" hidden="1">
      <c r="A2502" s="590"/>
      <c r="B2502" s="688"/>
      <c r="C2502" s="689" t="s">
        <v>643</v>
      </c>
      <c r="D2502" s="601" t="s">
        <v>644</v>
      </c>
      <c r="E2502" s="40">
        <f t="shared" si="797"/>
        <v>0</v>
      </c>
      <c r="F2502" s="452"/>
      <c r="G2502" s="452"/>
      <c r="H2502" s="452"/>
      <c r="I2502" s="452"/>
      <c r="J2502" s="430"/>
      <c r="K2502" s="452"/>
      <c r="L2502" s="452"/>
      <c r="M2502" s="430"/>
      <c r="N2502" s="23"/>
      <c r="O2502" s="23"/>
    </row>
    <row r="2503" spans="1:15" ht="31.35" hidden="1">
      <c r="A2503" s="590"/>
      <c r="B2503" s="622"/>
      <c r="C2503" s="692" t="s">
        <v>645</v>
      </c>
      <c r="D2503" s="627" t="s">
        <v>646</v>
      </c>
      <c r="E2503" s="40">
        <f t="shared" si="797"/>
        <v>0</v>
      </c>
      <c r="F2503" s="452"/>
      <c r="G2503" s="452"/>
      <c r="H2503" s="452"/>
      <c r="I2503" s="452"/>
      <c r="J2503" s="430"/>
      <c r="K2503" s="452"/>
      <c r="L2503" s="452"/>
      <c r="M2503" s="430"/>
      <c r="N2503" s="23"/>
      <c r="O2503" s="23"/>
    </row>
    <row r="2504" spans="1:15" ht="20.65" hidden="1">
      <c r="A2504" s="590"/>
      <c r="B2504" s="655"/>
      <c r="C2504" s="656" t="s">
        <v>647</v>
      </c>
      <c r="D2504" s="693" t="s">
        <v>648</v>
      </c>
      <c r="E2504" s="40">
        <f t="shared" si="797"/>
        <v>0</v>
      </c>
      <c r="F2504" s="452"/>
      <c r="G2504" s="452"/>
      <c r="H2504" s="452"/>
      <c r="I2504" s="452"/>
      <c r="J2504" s="430"/>
      <c r="K2504" s="452"/>
      <c r="L2504" s="452"/>
      <c r="M2504" s="430"/>
      <c r="N2504" s="23"/>
      <c r="O2504" s="23"/>
    </row>
    <row r="2505" spans="1:15" ht="20.65" hidden="1">
      <c r="A2505" s="590"/>
      <c r="B2505" s="694"/>
      <c r="C2505" s="656" t="s">
        <v>649</v>
      </c>
      <c r="D2505" s="693" t="s">
        <v>650</v>
      </c>
      <c r="E2505" s="40">
        <f t="shared" si="797"/>
        <v>0</v>
      </c>
      <c r="F2505" s="452"/>
      <c r="G2505" s="452"/>
      <c r="H2505" s="452"/>
      <c r="I2505" s="452"/>
      <c r="J2505" s="430"/>
      <c r="K2505" s="452"/>
      <c r="L2505" s="452"/>
      <c r="M2505" s="430"/>
      <c r="N2505" s="23"/>
      <c r="O2505" s="23"/>
    </row>
    <row r="2506" spans="1:15" hidden="1">
      <c r="A2506" s="590"/>
      <c r="B2506" s="695"/>
      <c r="C2506" s="599" t="s">
        <v>651</v>
      </c>
      <c r="D2506" s="607" t="s">
        <v>652</v>
      </c>
      <c r="E2506" s="40">
        <f t="shared" si="797"/>
        <v>0</v>
      </c>
      <c r="F2506" s="452"/>
      <c r="G2506" s="452"/>
      <c r="H2506" s="452"/>
      <c r="I2506" s="452"/>
      <c r="J2506" s="430"/>
      <c r="K2506" s="452"/>
      <c r="L2506" s="452"/>
      <c r="M2506" s="430"/>
      <c r="N2506" s="23"/>
      <c r="O2506" s="23"/>
    </row>
    <row r="2507" spans="1:15">
      <c r="A2507" s="590"/>
      <c r="B2507" s="696"/>
      <c r="C2507" s="697" t="s">
        <v>981</v>
      </c>
      <c r="D2507" s="601" t="s">
        <v>654</v>
      </c>
      <c r="E2507" s="40">
        <f t="shared" si="797"/>
        <v>0</v>
      </c>
      <c r="F2507" s="452"/>
      <c r="G2507" s="452">
        <v>0</v>
      </c>
      <c r="H2507" s="452">
        <v>0</v>
      </c>
      <c r="I2507" s="452">
        <v>0</v>
      </c>
      <c r="J2507" s="430">
        <v>0</v>
      </c>
      <c r="K2507" s="452">
        <v>0</v>
      </c>
      <c r="L2507" s="452">
        <v>0</v>
      </c>
      <c r="M2507" s="430">
        <v>0</v>
      </c>
      <c r="N2507" s="23"/>
      <c r="O2507" s="23"/>
    </row>
    <row r="2508" spans="1:15">
      <c r="A2508" s="590"/>
      <c r="B2508" s="602" t="s">
        <v>657</v>
      </c>
      <c r="C2508" s="698"/>
      <c r="D2508" s="607" t="s">
        <v>658</v>
      </c>
      <c r="E2508" s="40">
        <f t="shared" si="797"/>
        <v>0</v>
      </c>
      <c r="F2508" s="452">
        <f t="shared" ref="F2508:M2508" si="811">F2509</f>
        <v>0</v>
      </c>
      <c r="G2508" s="452">
        <f t="shared" si="811"/>
        <v>0</v>
      </c>
      <c r="H2508" s="452">
        <f t="shared" si="811"/>
        <v>0</v>
      </c>
      <c r="I2508" s="452">
        <f t="shared" si="811"/>
        <v>0</v>
      </c>
      <c r="J2508" s="452">
        <f t="shared" si="811"/>
        <v>0</v>
      </c>
      <c r="K2508" s="452">
        <f t="shared" si="811"/>
        <v>0</v>
      </c>
      <c r="L2508" s="452">
        <f t="shared" si="811"/>
        <v>0</v>
      </c>
      <c r="M2508" s="452">
        <f t="shared" si="811"/>
        <v>0</v>
      </c>
      <c r="N2508" s="23"/>
      <c r="O2508" s="23"/>
    </row>
    <row r="2509" spans="1:15">
      <c r="A2509" s="590"/>
      <c r="B2509" s="699" t="s">
        <v>659</v>
      </c>
      <c r="C2509" s="623"/>
      <c r="D2509" s="593" t="s">
        <v>565</v>
      </c>
      <c r="E2509" s="40">
        <f t="shared" si="797"/>
        <v>0</v>
      </c>
      <c r="F2509" s="452">
        <f t="shared" ref="F2509:M2509" si="812">F2513+F2514+F2515+F2516+F2517+F2518+F2519</f>
        <v>0</v>
      </c>
      <c r="G2509" s="452">
        <f t="shared" si="812"/>
        <v>0</v>
      </c>
      <c r="H2509" s="452">
        <f t="shared" si="812"/>
        <v>0</v>
      </c>
      <c r="I2509" s="452">
        <f t="shared" si="812"/>
        <v>0</v>
      </c>
      <c r="J2509" s="452">
        <f t="shared" si="812"/>
        <v>0</v>
      </c>
      <c r="K2509" s="452">
        <f t="shared" si="812"/>
        <v>0</v>
      </c>
      <c r="L2509" s="452">
        <f t="shared" si="812"/>
        <v>0</v>
      </c>
      <c r="M2509" s="452">
        <f t="shared" si="812"/>
        <v>0</v>
      </c>
      <c r="N2509" s="23"/>
      <c r="O2509" s="23"/>
    </row>
    <row r="2510" spans="1:15" ht="0.75" customHeight="1">
      <c r="A2510" s="590"/>
      <c r="B2510" s="700"/>
      <c r="C2510" s="701" t="s">
        <v>660</v>
      </c>
      <c r="D2510" s="702" t="s">
        <v>661</v>
      </c>
      <c r="E2510" s="40">
        <f t="shared" si="797"/>
        <v>0</v>
      </c>
      <c r="F2510" s="452"/>
      <c r="G2510" s="452"/>
      <c r="H2510" s="452"/>
      <c r="I2510" s="452"/>
      <c r="J2510" s="430"/>
      <c r="K2510" s="452"/>
      <c r="L2510" s="452"/>
      <c r="M2510" s="430"/>
      <c r="N2510" s="23"/>
      <c r="O2510" s="23"/>
    </row>
    <row r="2511" spans="1:15" hidden="1">
      <c r="A2511" s="590"/>
      <c r="B2511" s="700"/>
      <c r="C2511" s="701" t="s">
        <v>662</v>
      </c>
      <c r="D2511" s="702" t="s">
        <v>663</v>
      </c>
      <c r="E2511" s="40">
        <f t="shared" si="797"/>
        <v>0</v>
      </c>
      <c r="F2511" s="452"/>
      <c r="G2511" s="452"/>
      <c r="H2511" s="452"/>
      <c r="I2511" s="452"/>
      <c r="J2511" s="430"/>
      <c r="K2511" s="452"/>
      <c r="L2511" s="452"/>
      <c r="M2511" s="430"/>
      <c r="N2511" s="23"/>
      <c r="O2511" s="23"/>
    </row>
    <row r="2512" spans="1:15" hidden="1">
      <c r="A2512" s="590"/>
      <c r="B2512" s="700"/>
      <c r="C2512" s="701" t="s">
        <v>664</v>
      </c>
      <c r="D2512" s="702" t="s">
        <v>665</v>
      </c>
      <c r="E2512" s="40">
        <f t="shared" si="797"/>
        <v>0</v>
      </c>
      <c r="F2512" s="452"/>
      <c r="G2512" s="452"/>
      <c r="H2512" s="452"/>
      <c r="I2512" s="452"/>
      <c r="J2512" s="430"/>
      <c r="K2512" s="452"/>
      <c r="L2512" s="452"/>
      <c r="M2512" s="430"/>
      <c r="N2512" s="23"/>
      <c r="O2512" s="23"/>
    </row>
    <row r="2513" spans="1:15" hidden="1">
      <c r="A2513" s="590"/>
      <c r="B2513" s="703"/>
      <c r="C2513" s="623" t="s">
        <v>666</v>
      </c>
      <c r="D2513" s="593" t="s">
        <v>667</v>
      </c>
      <c r="E2513" s="40">
        <f t="shared" si="797"/>
        <v>0</v>
      </c>
      <c r="F2513" s="452"/>
      <c r="G2513" s="452"/>
      <c r="H2513" s="452"/>
      <c r="I2513" s="452"/>
      <c r="J2513" s="430"/>
      <c r="K2513" s="452"/>
      <c r="L2513" s="452"/>
      <c r="M2513" s="430"/>
      <c r="N2513" s="23"/>
      <c r="O2513" s="23"/>
    </row>
    <row r="2514" spans="1:15" hidden="1">
      <c r="A2514" s="590"/>
      <c r="B2514" s="703"/>
      <c r="C2514" s="623" t="s">
        <v>668</v>
      </c>
      <c r="D2514" s="593" t="s">
        <v>669</v>
      </c>
      <c r="E2514" s="40">
        <f t="shared" si="797"/>
        <v>0</v>
      </c>
      <c r="F2514" s="452"/>
      <c r="G2514" s="452"/>
      <c r="H2514" s="452"/>
      <c r="I2514" s="452"/>
      <c r="J2514" s="430"/>
      <c r="K2514" s="452"/>
      <c r="L2514" s="452"/>
      <c r="M2514" s="430"/>
      <c r="N2514" s="23"/>
      <c r="O2514" s="23"/>
    </row>
    <row r="2515" spans="1:15" hidden="1">
      <c r="A2515" s="590"/>
      <c r="B2515" s="703"/>
      <c r="C2515" s="623" t="s">
        <v>670</v>
      </c>
      <c r="D2515" s="593" t="s">
        <v>671</v>
      </c>
      <c r="E2515" s="40">
        <f t="shared" si="797"/>
        <v>0</v>
      </c>
      <c r="F2515" s="452"/>
      <c r="G2515" s="452"/>
      <c r="H2515" s="452"/>
      <c r="I2515" s="452"/>
      <c r="J2515" s="430"/>
      <c r="K2515" s="452"/>
      <c r="L2515" s="452"/>
      <c r="M2515" s="430"/>
      <c r="N2515" s="23"/>
      <c r="O2515" s="23"/>
    </row>
    <row r="2516" spans="1:15" hidden="1">
      <c r="A2516" s="590"/>
      <c r="B2516" s="703"/>
      <c r="C2516" s="623" t="s">
        <v>672</v>
      </c>
      <c r="D2516" s="593" t="s">
        <v>673</v>
      </c>
      <c r="E2516" s="40">
        <f t="shared" si="797"/>
        <v>0</v>
      </c>
      <c r="F2516" s="452"/>
      <c r="G2516" s="452"/>
      <c r="H2516" s="452"/>
      <c r="I2516" s="452"/>
      <c r="J2516" s="430"/>
      <c r="K2516" s="452"/>
      <c r="L2516" s="452"/>
      <c r="M2516" s="430"/>
      <c r="N2516" s="23"/>
      <c r="O2516" s="23"/>
    </row>
    <row r="2517" spans="1:15" hidden="1">
      <c r="A2517" s="590"/>
      <c r="B2517" s="703"/>
      <c r="C2517" s="623" t="s">
        <v>674</v>
      </c>
      <c r="D2517" s="593" t="s">
        <v>567</v>
      </c>
      <c r="E2517" s="40">
        <f t="shared" si="797"/>
        <v>0</v>
      </c>
      <c r="F2517" s="452"/>
      <c r="G2517" s="452"/>
      <c r="H2517" s="452"/>
      <c r="I2517" s="452"/>
      <c r="J2517" s="430"/>
      <c r="K2517" s="452"/>
      <c r="L2517" s="452"/>
      <c r="M2517" s="430"/>
      <c r="N2517" s="23"/>
      <c r="O2517" s="23"/>
    </row>
    <row r="2518" spans="1:15" hidden="1">
      <c r="A2518" s="590"/>
      <c r="B2518" s="703"/>
      <c r="C2518" s="623" t="s">
        <v>675</v>
      </c>
      <c r="D2518" s="593" t="s">
        <v>676</v>
      </c>
      <c r="E2518" s="40">
        <f t="shared" si="797"/>
        <v>0</v>
      </c>
      <c r="F2518" s="452"/>
      <c r="G2518" s="452"/>
      <c r="H2518" s="452"/>
      <c r="I2518" s="452"/>
      <c r="J2518" s="430"/>
      <c r="K2518" s="452"/>
      <c r="L2518" s="452"/>
      <c r="M2518" s="430"/>
      <c r="N2518" s="23"/>
      <c r="O2518" s="23"/>
    </row>
    <row r="2519" spans="1:15" hidden="1">
      <c r="A2519" s="590"/>
      <c r="B2519" s="703"/>
      <c r="C2519" s="623" t="s">
        <v>677</v>
      </c>
      <c r="D2519" s="593" t="s">
        <v>678</v>
      </c>
      <c r="E2519" s="40">
        <f t="shared" ref="E2519:E2583" si="813">G2519+H2519+I2519+J2519</f>
        <v>0</v>
      </c>
      <c r="F2519" s="452"/>
      <c r="G2519" s="452"/>
      <c r="H2519" s="452"/>
      <c r="I2519" s="452"/>
      <c r="J2519" s="430"/>
      <c r="K2519" s="452"/>
      <c r="L2519" s="452"/>
      <c r="M2519" s="430"/>
      <c r="N2519" s="23"/>
      <c r="O2519" s="23"/>
    </row>
    <row r="2520" spans="1:15" hidden="1">
      <c r="A2520" s="590"/>
      <c r="B2520" s="605"/>
      <c r="C2520" s="704"/>
      <c r="D2520" s="593"/>
      <c r="E2520" s="40">
        <f t="shared" si="813"/>
        <v>0</v>
      </c>
      <c r="F2520" s="452"/>
      <c r="G2520" s="452"/>
      <c r="H2520" s="452"/>
      <c r="I2520" s="452"/>
      <c r="J2520" s="430"/>
      <c r="K2520" s="452"/>
      <c r="L2520" s="452"/>
      <c r="M2520" s="430"/>
      <c r="N2520" s="23"/>
      <c r="O2520" s="23"/>
    </row>
    <row r="2521" spans="1:15">
      <c r="A2521" s="590"/>
      <c r="B2521" s="605" t="s">
        <v>679</v>
      </c>
      <c r="C2521" s="704"/>
      <c r="D2521" s="593" t="s">
        <v>680</v>
      </c>
      <c r="E2521" s="40">
        <f t="shared" si="813"/>
        <v>0</v>
      </c>
      <c r="F2521" s="452">
        <f t="shared" ref="F2521:M2521" si="814">F2522+F2523+F2524+F2525+F2526+F2527+F2528+F2529+F2530+F2531+F2532</f>
        <v>0</v>
      </c>
      <c r="G2521" s="452">
        <f t="shared" si="814"/>
        <v>0</v>
      </c>
      <c r="H2521" s="452">
        <f t="shared" si="814"/>
        <v>0</v>
      </c>
      <c r="I2521" s="452">
        <f t="shared" si="814"/>
        <v>0</v>
      </c>
      <c r="J2521" s="452">
        <f t="shared" si="814"/>
        <v>0</v>
      </c>
      <c r="K2521" s="452">
        <f t="shared" si="814"/>
        <v>0</v>
      </c>
      <c r="L2521" s="452">
        <f t="shared" si="814"/>
        <v>0</v>
      </c>
      <c r="M2521" s="452">
        <f t="shared" si="814"/>
        <v>0</v>
      </c>
      <c r="N2521" s="23"/>
      <c r="O2521" s="23"/>
    </row>
    <row r="2522" spans="1:15" hidden="1">
      <c r="A2522" s="590"/>
      <c r="B2522" s="605" t="s">
        <v>681</v>
      </c>
      <c r="C2522" s="704"/>
      <c r="D2522" s="593" t="s">
        <v>682</v>
      </c>
      <c r="E2522" s="40">
        <f t="shared" si="813"/>
        <v>0</v>
      </c>
      <c r="F2522" s="452"/>
      <c r="G2522" s="452"/>
      <c r="H2522" s="452"/>
      <c r="I2522" s="452"/>
      <c r="J2522" s="430"/>
      <c r="K2522" s="452"/>
      <c r="L2522" s="452"/>
      <c r="M2522" s="430"/>
      <c r="N2522" s="23"/>
      <c r="O2522" s="23"/>
    </row>
    <row r="2523" spans="1:15" hidden="1">
      <c r="A2523" s="590"/>
      <c r="B2523" s="605" t="s">
        <v>683</v>
      </c>
      <c r="C2523" s="623"/>
      <c r="D2523" s="593" t="s">
        <v>684</v>
      </c>
      <c r="E2523" s="40">
        <f t="shared" si="813"/>
        <v>0</v>
      </c>
      <c r="F2523" s="452"/>
      <c r="G2523" s="452"/>
      <c r="H2523" s="452"/>
      <c r="I2523" s="452"/>
      <c r="J2523" s="430"/>
      <c r="K2523" s="452"/>
      <c r="L2523" s="452"/>
      <c r="M2523" s="430"/>
      <c r="N2523" s="23"/>
      <c r="O2523" s="23"/>
    </row>
    <row r="2524" spans="1:15" hidden="1">
      <c r="A2524" s="590"/>
      <c r="B2524" s="605" t="s">
        <v>685</v>
      </c>
      <c r="C2524" s="704"/>
      <c r="D2524" s="593" t="s">
        <v>686</v>
      </c>
      <c r="E2524" s="40">
        <f t="shared" si="813"/>
        <v>0</v>
      </c>
      <c r="F2524" s="452"/>
      <c r="G2524" s="452"/>
      <c r="H2524" s="452"/>
      <c r="I2524" s="452"/>
      <c r="J2524" s="430"/>
      <c r="K2524" s="452"/>
      <c r="L2524" s="452"/>
      <c r="M2524" s="430"/>
      <c r="N2524" s="23"/>
      <c r="O2524" s="23"/>
    </row>
    <row r="2525" spans="1:15" hidden="1">
      <c r="A2525" s="590"/>
      <c r="B2525" s="605" t="s">
        <v>687</v>
      </c>
      <c r="C2525" s="705"/>
      <c r="D2525" s="593" t="s">
        <v>688</v>
      </c>
      <c r="E2525" s="40">
        <f t="shared" si="813"/>
        <v>0</v>
      </c>
      <c r="F2525" s="452"/>
      <c r="G2525" s="452"/>
      <c r="H2525" s="452"/>
      <c r="I2525" s="452"/>
      <c r="J2525" s="430"/>
      <c r="K2525" s="452"/>
      <c r="L2525" s="452"/>
      <c r="M2525" s="430"/>
      <c r="N2525" s="23"/>
      <c r="O2525" s="23"/>
    </row>
    <row r="2526" spans="1:15" hidden="1">
      <c r="A2526" s="590"/>
      <c r="B2526" s="706" t="s">
        <v>689</v>
      </c>
      <c r="C2526" s="707"/>
      <c r="D2526" s="593" t="s">
        <v>690</v>
      </c>
      <c r="E2526" s="40">
        <f t="shared" si="813"/>
        <v>0</v>
      </c>
      <c r="F2526" s="452"/>
      <c r="G2526" s="452"/>
      <c r="H2526" s="452"/>
      <c r="I2526" s="452"/>
      <c r="J2526" s="430"/>
      <c r="K2526" s="452"/>
      <c r="L2526" s="452"/>
      <c r="M2526" s="430"/>
      <c r="N2526" s="23"/>
      <c r="O2526" s="23"/>
    </row>
    <row r="2527" spans="1:15" hidden="1">
      <c r="A2527" s="590"/>
      <c r="B2527" s="708" t="s">
        <v>691</v>
      </c>
      <c r="C2527" s="623"/>
      <c r="D2527" s="607" t="s">
        <v>692</v>
      </c>
      <c r="E2527" s="40">
        <f t="shared" si="813"/>
        <v>0</v>
      </c>
      <c r="F2527" s="452"/>
      <c r="G2527" s="452"/>
      <c r="H2527" s="452"/>
      <c r="I2527" s="452"/>
      <c r="J2527" s="430"/>
      <c r="K2527" s="452"/>
      <c r="L2527" s="452"/>
      <c r="M2527" s="430"/>
      <c r="N2527" s="23"/>
      <c r="O2527" s="23"/>
    </row>
    <row r="2528" spans="1:15" hidden="1">
      <c r="A2528" s="590"/>
      <c r="B2528" s="706" t="s">
        <v>693</v>
      </c>
      <c r="C2528" s="704"/>
      <c r="D2528" s="593" t="s">
        <v>694</v>
      </c>
      <c r="E2528" s="40">
        <f t="shared" si="813"/>
        <v>0</v>
      </c>
      <c r="F2528" s="452"/>
      <c r="G2528" s="452"/>
      <c r="H2528" s="452"/>
      <c r="I2528" s="452"/>
      <c r="J2528" s="430"/>
      <c r="K2528" s="452"/>
      <c r="L2528" s="452"/>
      <c r="M2528" s="430"/>
      <c r="N2528" s="23"/>
      <c r="O2528" s="23"/>
    </row>
    <row r="2529" spans="1:15" hidden="1">
      <c r="A2529" s="590"/>
      <c r="B2529" s="706" t="s">
        <v>695</v>
      </c>
      <c r="C2529" s="704"/>
      <c r="D2529" s="593" t="s">
        <v>696</v>
      </c>
      <c r="E2529" s="40">
        <f t="shared" si="813"/>
        <v>0</v>
      </c>
      <c r="F2529" s="452"/>
      <c r="G2529" s="452"/>
      <c r="H2529" s="452"/>
      <c r="I2529" s="452"/>
      <c r="J2529" s="430"/>
      <c r="K2529" s="452"/>
      <c r="L2529" s="452"/>
      <c r="M2529" s="430"/>
      <c r="N2529" s="23"/>
      <c r="O2529" s="23"/>
    </row>
    <row r="2530" spans="1:15" hidden="1">
      <c r="A2530" s="590"/>
      <c r="B2530" s="605" t="s">
        <v>697</v>
      </c>
      <c r="C2530" s="709"/>
      <c r="D2530" s="607" t="s">
        <v>698</v>
      </c>
      <c r="E2530" s="40">
        <f t="shared" si="813"/>
        <v>0</v>
      </c>
      <c r="F2530" s="452"/>
      <c r="G2530" s="452"/>
      <c r="H2530" s="452"/>
      <c r="I2530" s="452"/>
      <c r="J2530" s="430"/>
      <c r="K2530" s="452"/>
      <c r="L2530" s="452"/>
      <c r="M2530" s="430"/>
      <c r="N2530" s="23"/>
      <c r="O2530" s="23"/>
    </row>
    <row r="2531" spans="1:15" hidden="1">
      <c r="A2531" s="590"/>
      <c r="B2531" s="706" t="s">
        <v>699</v>
      </c>
      <c r="C2531" s="704"/>
      <c r="D2531" s="593" t="s">
        <v>700</v>
      </c>
      <c r="E2531" s="40">
        <f t="shared" si="813"/>
        <v>0</v>
      </c>
      <c r="F2531" s="452"/>
      <c r="G2531" s="452"/>
      <c r="H2531" s="452"/>
      <c r="I2531" s="452"/>
      <c r="J2531" s="430"/>
      <c r="K2531" s="452"/>
      <c r="L2531" s="452"/>
      <c r="M2531" s="430"/>
      <c r="N2531" s="23"/>
      <c r="O2531" s="23"/>
    </row>
    <row r="2532" spans="1:15" hidden="1">
      <c r="A2532" s="590"/>
      <c r="B2532" s="710" t="s">
        <v>701</v>
      </c>
      <c r="C2532" s="709"/>
      <c r="D2532" s="607" t="s">
        <v>702</v>
      </c>
      <c r="E2532" s="40">
        <f t="shared" si="813"/>
        <v>0</v>
      </c>
      <c r="F2532" s="452"/>
      <c r="G2532" s="452"/>
      <c r="H2532" s="452"/>
      <c r="I2532" s="452"/>
      <c r="J2532" s="430"/>
      <c r="K2532" s="452"/>
      <c r="L2532" s="452"/>
      <c r="M2532" s="430"/>
      <c r="N2532" s="23"/>
      <c r="O2532" s="23"/>
    </row>
    <row r="2533" spans="1:15" hidden="1">
      <c r="A2533" s="590"/>
      <c r="B2533" s="591"/>
      <c r="C2533" s="592"/>
      <c r="D2533" s="593"/>
      <c r="E2533" s="40">
        <f t="shared" si="813"/>
        <v>0</v>
      </c>
      <c r="F2533" s="452"/>
      <c r="G2533" s="452"/>
      <c r="H2533" s="452"/>
      <c r="I2533" s="452"/>
      <c r="J2533" s="430"/>
      <c r="K2533" s="452"/>
      <c r="L2533" s="452"/>
      <c r="M2533" s="430"/>
      <c r="N2533" s="23"/>
      <c r="O2533" s="23"/>
    </row>
    <row r="2534" spans="1:15">
      <c r="A2534" s="590"/>
      <c r="B2534" s="631" t="s">
        <v>714</v>
      </c>
      <c r="C2534" s="630"/>
      <c r="D2534" s="607" t="s">
        <v>715</v>
      </c>
      <c r="E2534" s="40">
        <f t="shared" si="813"/>
        <v>0</v>
      </c>
      <c r="F2534" s="452">
        <f t="shared" ref="F2534:M2534" si="815">F2535+F2545</f>
        <v>0</v>
      </c>
      <c r="G2534" s="452">
        <f t="shared" si="815"/>
        <v>0</v>
      </c>
      <c r="H2534" s="452">
        <f t="shared" si="815"/>
        <v>0</v>
      </c>
      <c r="I2534" s="452">
        <f t="shared" si="815"/>
        <v>0</v>
      </c>
      <c r="J2534" s="452">
        <f t="shared" si="815"/>
        <v>0</v>
      </c>
      <c r="K2534" s="452">
        <f t="shared" si="815"/>
        <v>0</v>
      </c>
      <c r="L2534" s="452">
        <f t="shared" si="815"/>
        <v>0</v>
      </c>
      <c r="M2534" s="452">
        <f t="shared" si="815"/>
        <v>0</v>
      </c>
      <c r="N2534" s="23"/>
      <c r="O2534" s="23"/>
    </row>
    <row r="2535" spans="1:15">
      <c r="A2535" s="590"/>
      <c r="B2535" s="591" t="s">
        <v>716</v>
      </c>
      <c r="C2535" s="592"/>
      <c r="D2535" s="593" t="s">
        <v>717</v>
      </c>
      <c r="E2535" s="40">
        <f t="shared" si="813"/>
        <v>0</v>
      </c>
      <c r="F2535" s="716">
        <f t="shared" ref="F2535:M2535" si="816">F2536+F2541+F2543</f>
        <v>0</v>
      </c>
      <c r="G2535" s="716">
        <f t="shared" si="816"/>
        <v>0</v>
      </c>
      <c r="H2535" s="716">
        <f t="shared" si="816"/>
        <v>0</v>
      </c>
      <c r="I2535" s="716">
        <f t="shared" si="816"/>
        <v>0</v>
      </c>
      <c r="J2535" s="716">
        <f t="shared" si="816"/>
        <v>0</v>
      </c>
      <c r="K2535" s="716">
        <f t="shared" si="816"/>
        <v>0</v>
      </c>
      <c r="L2535" s="716">
        <f t="shared" si="816"/>
        <v>0</v>
      </c>
      <c r="M2535" s="716">
        <f t="shared" si="816"/>
        <v>0</v>
      </c>
      <c r="N2535" s="23"/>
      <c r="O2535" s="23"/>
    </row>
    <row r="2536" spans="1:15">
      <c r="A2536" s="590"/>
      <c r="B2536" s="591" t="s">
        <v>718</v>
      </c>
      <c r="C2536" s="592"/>
      <c r="D2536" s="593" t="s">
        <v>719</v>
      </c>
      <c r="E2536" s="40">
        <f t="shared" si="813"/>
        <v>0</v>
      </c>
      <c r="F2536" s="716">
        <f t="shared" ref="F2536:M2536" si="817">F2537+F2538+F2539+F2540</f>
        <v>0</v>
      </c>
      <c r="G2536" s="716">
        <f t="shared" si="817"/>
        <v>0</v>
      </c>
      <c r="H2536" s="716">
        <f t="shared" si="817"/>
        <v>0</v>
      </c>
      <c r="I2536" s="716">
        <f t="shared" si="817"/>
        <v>0</v>
      </c>
      <c r="J2536" s="716">
        <f t="shared" si="817"/>
        <v>0</v>
      </c>
      <c r="K2536" s="716">
        <f t="shared" si="817"/>
        <v>0</v>
      </c>
      <c r="L2536" s="716">
        <f t="shared" si="817"/>
        <v>0</v>
      </c>
      <c r="M2536" s="716">
        <f t="shared" si="817"/>
        <v>0</v>
      </c>
      <c r="N2536" s="23"/>
      <c r="O2536" s="23"/>
    </row>
    <row r="2537" spans="1:15">
      <c r="A2537" s="590"/>
      <c r="B2537" s="620"/>
      <c r="C2537" s="592" t="s">
        <v>720</v>
      </c>
      <c r="D2537" s="593" t="s">
        <v>721</v>
      </c>
      <c r="E2537" s="40">
        <f t="shared" si="813"/>
        <v>0</v>
      </c>
      <c r="F2537" s="716"/>
      <c r="G2537" s="716"/>
      <c r="H2537" s="716"/>
      <c r="I2537" s="716"/>
      <c r="J2537" s="597"/>
      <c r="K2537" s="716"/>
      <c r="L2537" s="716"/>
      <c r="M2537" s="597"/>
      <c r="N2537" s="23"/>
      <c r="O2537" s="23"/>
    </row>
    <row r="2538" spans="1:15">
      <c r="A2538" s="590"/>
      <c r="B2538" s="620"/>
      <c r="C2538" s="592" t="s">
        <v>722</v>
      </c>
      <c r="D2538" s="593" t="s">
        <v>723</v>
      </c>
      <c r="E2538" s="40">
        <f t="shared" si="813"/>
        <v>0</v>
      </c>
      <c r="F2538" s="716"/>
      <c r="G2538" s="716"/>
      <c r="H2538" s="716"/>
      <c r="I2538" s="716"/>
      <c r="J2538" s="597"/>
      <c r="K2538" s="716"/>
      <c r="L2538" s="716"/>
      <c r="M2538" s="597"/>
      <c r="N2538" s="23"/>
      <c r="O2538" s="23"/>
    </row>
    <row r="2539" spans="1:15">
      <c r="A2539" s="590"/>
      <c r="B2539" s="620"/>
      <c r="C2539" s="598" t="s">
        <v>724</v>
      </c>
      <c r="D2539" s="593" t="s">
        <v>725</v>
      </c>
      <c r="E2539" s="40">
        <f t="shared" si="813"/>
        <v>0</v>
      </c>
      <c r="F2539" s="716"/>
      <c r="G2539" s="716"/>
      <c r="H2539" s="716"/>
      <c r="I2539" s="716"/>
      <c r="J2539" s="597"/>
      <c r="K2539" s="716"/>
      <c r="L2539" s="716"/>
      <c r="M2539" s="597"/>
      <c r="N2539" s="23"/>
      <c r="O2539" s="23"/>
    </row>
    <row r="2540" spans="1:15">
      <c r="A2540" s="590"/>
      <c r="B2540" s="620"/>
      <c r="C2540" s="598" t="s">
        <v>726</v>
      </c>
      <c r="D2540" s="593" t="s">
        <v>727</v>
      </c>
      <c r="E2540" s="40">
        <f t="shared" si="813"/>
        <v>0</v>
      </c>
      <c r="F2540" s="716"/>
      <c r="G2540" s="716"/>
      <c r="H2540" s="716"/>
      <c r="I2540" s="716"/>
      <c r="J2540" s="597"/>
      <c r="K2540" s="716"/>
      <c r="L2540" s="716"/>
      <c r="M2540" s="597"/>
      <c r="N2540" s="23"/>
      <c r="O2540" s="23"/>
    </row>
    <row r="2541" spans="1:15">
      <c r="A2541" s="590"/>
      <c r="B2541" s="595" t="s">
        <v>728</v>
      </c>
      <c r="C2541" s="630"/>
      <c r="D2541" s="607" t="s">
        <v>729</v>
      </c>
      <c r="E2541" s="40">
        <f t="shared" si="813"/>
        <v>0</v>
      </c>
      <c r="F2541" s="716">
        <f t="shared" ref="F2541:M2541" si="818">F2542</f>
        <v>0</v>
      </c>
      <c r="G2541" s="716">
        <f t="shared" si="818"/>
        <v>0</v>
      </c>
      <c r="H2541" s="716">
        <f t="shared" si="818"/>
        <v>0</v>
      </c>
      <c r="I2541" s="716">
        <f t="shared" si="818"/>
        <v>0</v>
      </c>
      <c r="J2541" s="716">
        <f t="shared" si="818"/>
        <v>0</v>
      </c>
      <c r="K2541" s="716">
        <f t="shared" si="818"/>
        <v>0</v>
      </c>
      <c r="L2541" s="716">
        <f t="shared" si="818"/>
        <v>0</v>
      </c>
      <c r="M2541" s="716">
        <f t="shared" si="818"/>
        <v>0</v>
      </c>
      <c r="N2541" s="23"/>
      <c r="O2541" s="23"/>
    </row>
    <row r="2542" spans="1:15">
      <c r="A2542" s="590"/>
      <c r="B2542" s="595"/>
      <c r="C2542" s="598" t="s">
        <v>730</v>
      </c>
      <c r="D2542" s="593" t="s">
        <v>731</v>
      </c>
      <c r="E2542" s="40">
        <f t="shared" si="813"/>
        <v>0</v>
      </c>
      <c r="F2542" s="716"/>
      <c r="G2542" s="716"/>
      <c r="H2542" s="716"/>
      <c r="I2542" s="716"/>
      <c r="J2542" s="597"/>
      <c r="K2542" s="716"/>
      <c r="L2542" s="716"/>
      <c r="M2542" s="597"/>
      <c r="N2542" s="23"/>
      <c r="O2542" s="23"/>
    </row>
    <row r="2543" spans="1:15" ht="11.25" customHeight="1">
      <c r="A2543" s="590"/>
      <c r="B2543" s="595" t="s">
        <v>732</v>
      </c>
      <c r="C2543" s="630"/>
      <c r="D2543" s="607" t="s">
        <v>733</v>
      </c>
      <c r="E2543" s="40">
        <f t="shared" si="813"/>
        <v>0</v>
      </c>
      <c r="F2543" s="716"/>
      <c r="G2543" s="716"/>
      <c r="H2543" s="716"/>
      <c r="I2543" s="716"/>
      <c r="J2543" s="597"/>
      <c r="K2543" s="716"/>
      <c r="L2543" s="716"/>
      <c r="M2543" s="597"/>
      <c r="N2543" s="23"/>
      <c r="O2543" s="23"/>
    </row>
    <row r="2544" spans="1:15" hidden="1">
      <c r="A2544" s="590"/>
      <c r="B2544" s="595"/>
      <c r="C2544" s="630"/>
      <c r="D2544" s="607"/>
      <c r="E2544" s="40">
        <f t="shared" si="813"/>
        <v>0</v>
      </c>
      <c r="F2544" s="716"/>
      <c r="G2544" s="716"/>
      <c r="H2544" s="716"/>
      <c r="I2544" s="716"/>
      <c r="J2544" s="597"/>
      <c r="K2544" s="716"/>
      <c r="L2544" s="716"/>
      <c r="M2544" s="597"/>
      <c r="N2544" s="23"/>
      <c r="O2544" s="23"/>
    </row>
    <row r="2545" spans="1:15">
      <c r="A2545" s="590"/>
      <c r="B2545" s="595" t="s">
        <v>734</v>
      </c>
      <c r="C2545" s="630"/>
      <c r="D2545" s="607" t="s">
        <v>735</v>
      </c>
      <c r="E2545" s="40">
        <f t="shared" si="813"/>
        <v>0</v>
      </c>
      <c r="F2545" s="594">
        <f t="shared" ref="F2545:M2546" si="819">F2546</f>
        <v>0</v>
      </c>
      <c r="G2545" s="594">
        <f t="shared" si="819"/>
        <v>0</v>
      </c>
      <c r="H2545" s="594">
        <f t="shared" si="819"/>
        <v>0</v>
      </c>
      <c r="I2545" s="594">
        <f t="shared" si="819"/>
        <v>0</v>
      </c>
      <c r="J2545" s="594">
        <f t="shared" si="819"/>
        <v>0</v>
      </c>
      <c r="K2545" s="594">
        <f t="shared" si="819"/>
        <v>0</v>
      </c>
      <c r="L2545" s="594">
        <f t="shared" si="819"/>
        <v>0</v>
      </c>
      <c r="M2545" s="594">
        <f t="shared" si="819"/>
        <v>0</v>
      </c>
      <c r="N2545" s="23"/>
      <c r="O2545" s="23"/>
    </row>
    <row r="2546" spans="1:15">
      <c r="A2546" s="590"/>
      <c r="B2546" s="967" t="s">
        <v>736</v>
      </c>
      <c r="C2546" s="713"/>
      <c r="D2546" s="607" t="s">
        <v>737</v>
      </c>
      <c r="E2546" s="40">
        <f t="shared" si="813"/>
        <v>0</v>
      </c>
      <c r="F2546" s="716">
        <f t="shared" si="819"/>
        <v>0</v>
      </c>
      <c r="G2546" s="716">
        <f t="shared" si="819"/>
        <v>0</v>
      </c>
      <c r="H2546" s="716">
        <f t="shared" si="819"/>
        <v>0</v>
      </c>
      <c r="I2546" s="716">
        <f t="shared" si="819"/>
        <v>0</v>
      </c>
      <c r="J2546" s="716">
        <f t="shared" si="819"/>
        <v>0</v>
      </c>
      <c r="K2546" s="716">
        <f t="shared" si="819"/>
        <v>0</v>
      </c>
      <c r="L2546" s="716">
        <f t="shared" si="819"/>
        <v>0</v>
      </c>
      <c r="M2546" s="716">
        <f t="shared" si="819"/>
        <v>0</v>
      </c>
      <c r="N2546" s="23"/>
      <c r="O2546" s="23"/>
    </row>
    <row r="2547" spans="1:15">
      <c r="A2547" s="590"/>
      <c r="B2547" s="595"/>
      <c r="C2547" s="598" t="s">
        <v>738</v>
      </c>
      <c r="D2547" s="593" t="s">
        <v>739</v>
      </c>
      <c r="E2547" s="40">
        <f t="shared" si="813"/>
        <v>0</v>
      </c>
      <c r="F2547" s="594"/>
      <c r="G2547" s="594"/>
      <c r="H2547" s="594"/>
      <c r="I2547" s="594"/>
      <c r="J2547" s="597"/>
      <c r="K2547" s="594"/>
      <c r="L2547" s="594"/>
      <c r="M2547" s="597"/>
      <c r="N2547" s="23"/>
      <c r="O2547" s="23"/>
    </row>
    <row r="2548" spans="1:15" ht="0.75" customHeight="1">
      <c r="A2548" s="590"/>
      <c r="B2548" s="595"/>
      <c r="C2548" s="630"/>
      <c r="D2548" s="607"/>
      <c r="E2548" s="40">
        <f t="shared" si="813"/>
        <v>0</v>
      </c>
      <c r="F2548" s="594"/>
      <c r="G2548" s="594"/>
      <c r="H2548" s="594"/>
      <c r="I2548" s="594"/>
      <c r="J2548" s="597"/>
      <c r="K2548" s="594"/>
      <c r="L2548" s="594"/>
      <c r="M2548" s="597"/>
      <c r="N2548" s="23"/>
      <c r="O2548" s="23"/>
    </row>
    <row r="2549" spans="1:15">
      <c r="A2549" s="590"/>
      <c r="B2549" s="620" t="s">
        <v>626</v>
      </c>
      <c r="C2549" s="630"/>
      <c r="D2549" s="607" t="s">
        <v>627</v>
      </c>
      <c r="E2549" s="40">
        <f t="shared" si="813"/>
        <v>0</v>
      </c>
      <c r="F2549" s="594">
        <f t="shared" ref="F2549:M2549" si="820">F2550</f>
        <v>0</v>
      </c>
      <c r="G2549" s="594">
        <f t="shared" si="820"/>
        <v>0</v>
      </c>
      <c r="H2549" s="594">
        <f t="shared" si="820"/>
        <v>0</v>
      </c>
      <c r="I2549" s="594">
        <f t="shared" si="820"/>
        <v>0</v>
      </c>
      <c r="J2549" s="594">
        <f t="shared" si="820"/>
        <v>0</v>
      </c>
      <c r="K2549" s="594">
        <f t="shared" si="820"/>
        <v>0</v>
      </c>
      <c r="L2549" s="594">
        <f t="shared" si="820"/>
        <v>0</v>
      </c>
      <c r="M2549" s="594">
        <f t="shared" si="820"/>
        <v>0</v>
      </c>
      <c r="N2549" s="23"/>
      <c r="O2549" s="23"/>
    </row>
    <row r="2550" spans="1:15">
      <c r="A2550" s="590"/>
      <c r="B2550" s="620" t="s">
        <v>628</v>
      </c>
      <c r="C2550" s="598"/>
      <c r="D2550" s="607" t="s">
        <v>629</v>
      </c>
      <c r="E2550" s="40">
        <f t="shared" si="813"/>
        <v>0</v>
      </c>
      <c r="F2550" s="594"/>
      <c r="G2550" s="594"/>
      <c r="H2550" s="594"/>
      <c r="I2550" s="594"/>
      <c r="J2550" s="597"/>
      <c r="K2550" s="594"/>
      <c r="L2550" s="594"/>
      <c r="M2550" s="597"/>
      <c r="N2550" s="23"/>
      <c r="O2550" s="23"/>
    </row>
    <row r="2551" spans="1:15">
      <c r="A2551" s="752" t="s">
        <v>755</v>
      </c>
      <c r="B2551" s="715"/>
      <c r="C2551" s="715"/>
      <c r="D2551" s="110"/>
      <c r="E2551" s="40">
        <f t="shared" si="813"/>
        <v>0</v>
      </c>
      <c r="F2551" s="716"/>
      <c r="G2551" s="716"/>
      <c r="H2551" s="716"/>
      <c r="I2551" s="716"/>
      <c r="J2551" s="717"/>
      <c r="K2551" s="716"/>
      <c r="L2551" s="716"/>
      <c r="M2551" s="717"/>
      <c r="N2551" s="23"/>
      <c r="O2551" s="23"/>
    </row>
    <row r="2552" spans="1:15">
      <c r="A2552" s="882"/>
      <c r="B2552" s="108" t="s">
        <v>982</v>
      </c>
      <c r="C2552" s="968"/>
      <c r="D2552" s="110" t="s">
        <v>983</v>
      </c>
      <c r="E2552" s="40">
        <f t="shared" si="813"/>
        <v>0</v>
      </c>
      <c r="F2552" s="716">
        <f t="shared" ref="F2552:M2552" si="821">F2553+F2554+F2555</f>
        <v>0</v>
      </c>
      <c r="G2552" s="716">
        <f t="shared" si="821"/>
        <v>0</v>
      </c>
      <c r="H2552" s="716">
        <f t="shared" si="821"/>
        <v>0</v>
      </c>
      <c r="I2552" s="716">
        <f t="shared" si="821"/>
        <v>0</v>
      </c>
      <c r="J2552" s="716">
        <f t="shared" si="821"/>
        <v>0</v>
      </c>
      <c r="K2552" s="716">
        <f t="shared" si="821"/>
        <v>0</v>
      </c>
      <c r="L2552" s="716">
        <f t="shared" si="821"/>
        <v>0</v>
      </c>
      <c r="M2552" s="716">
        <f t="shared" si="821"/>
        <v>0</v>
      </c>
      <c r="N2552" s="23"/>
      <c r="O2552" s="23"/>
    </row>
    <row r="2553" spans="1:15">
      <c r="A2553" s="46"/>
      <c r="B2553" s="37"/>
      <c r="C2553" s="881" t="s">
        <v>984</v>
      </c>
      <c r="D2553" s="883" t="s">
        <v>985</v>
      </c>
      <c r="E2553" s="40">
        <f t="shared" si="813"/>
        <v>0</v>
      </c>
      <c r="F2553" s="41"/>
      <c r="G2553" s="41"/>
      <c r="H2553" s="41"/>
      <c r="I2553" s="41"/>
      <c r="J2553" s="42"/>
      <c r="K2553" s="41"/>
      <c r="L2553" s="41"/>
      <c r="M2553" s="42"/>
      <c r="N2553" s="23"/>
      <c r="O2553" s="23"/>
    </row>
    <row r="2554" spans="1:15">
      <c r="A2554" s="46"/>
      <c r="B2554" s="37"/>
      <c r="C2554" s="881" t="s">
        <v>986</v>
      </c>
      <c r="D2554" s="883" t="s">
        <v>987</v>
      </c>
      <c r="E2554" s="40">
        <f t="shared" si="813"/>
        <v>0</v>
      </c>
      <c r="F2554" s="41"/>
      <c r="G2554" s="41"/>
      <c r="H2554" s="41"/>
      <c r="I2554" s="41"/>
      <c r="J2554" s="42"/>
      <c r="K2554" s="41"/>
      <c r="L2554" s="41"/>
      <c r="M2554" s="42"/>
      <c r="N2554" s="23"/>
      <c r="O2554" s="23"/>
    </row>
    <row r="2555" spans="1:15">
      <c r="A2555" s="46"/>
      <c r="B2555" s="37"/>
      <c r="C2555" s="37" t="s">
        <v>988</v>
      </c>
      <c r="D2555" s="969" t="s">
        <v>989</v>
      </c>
      <c r="E2555" s="40">
        <f t="shared" si="813"/>
        <v>0</v>
      </c>
      <c r="F2555" s="41"/>
      <c r="G2555" s="41"/>
      <c r="H2555" s="41"/>
      <c r="I2555" s="41"/>
      <c r="J2555" s="42"/>
      <c r="K2555" s="41"/>
      <c r="L2555" s="41"/>
      <c r="M2555" s="42"/>
      <c r="N2555" s="23"/>
      <c r="O2555" s="23"/>
    </row>
    <row r="2556" spans="1:15" hidden="1">
      <c r="A2556" s="853"/>
      <c r="B2556" s="854"/>
      <c r="C2556" s="854"/>
      <c r="D2556" s="85"/>
      <c r="E2556" s="40">
        <f t="shared" si="813"/>
        <v>0</v>
      </c>
      <c r="F2556" s="41"/>
      <c r="G2556" s="41"/>
      <c r="H2556" s="41"/>
      <c r="I2556" s="41"/>
      <c r="J2556" s="42"/>
      <c r="K2556" s="41"/>
      <c r="L2556" s="41"/>
      <c r="M2556" s="42"/>
      <c r="N2556" s="23"/>
      <c r="O2556" s="23"/>
    </row>
    <row r="2557" spans="1:15">
      <c r="A2557" s="892" t="s">
        <v>990</v>
      </c>
      <c r="B2557" s="893"/>
      <c r="C2557" s="894"/>
      <c r="D2557" s="895" t="s">
        <v>991</v>
      </c>
      <c r="E2557" s="535">
        <f t="shared" si="813"/>
        <v>270876</v>
      </c>
      <c r="F2557" s="536">
        <f t="shared" ref="F2557:M2557" si="822">F2680+F2684+F2686</f>
        <v>0</v>
      </c>
      <c r="G2557" s="536">
        <f t="shared" si="822"/>
        <v>62882</v>
      </c>
      <c r="H2557" s="536">
        <f t="shared" si="822"/>
        <v>59403</v>
      </c>
      <c r="I2557" s="536">
        <f t="shared" si="822"/>
        <v>73693</v>
      </c>
      <c r="J2557" s="536">
        <f t="shared" si="822"/>
        <v>74898</v>
      </c>
      <c r="K2557" s="536">
        <f t="shared" si="822"/>
        <v>269003</v>
      </c>
      <c r="L2557" s="536">
        <f t="shared" si="822"/>
        <v>241832</v>
      </c>
      <c r="M2557" s="536">
        <f t="shared" si="822"/>
        <v>103531</v>
      </c>
      <c r="N2557" s="23"/>
      <c r="O2557" s="23"/>
    </row>
    <row r="2558" spans="1:15">
      <c r="A2558" s="1345" t="s">
        <v>505</v>
      </c>
      <c r="B2558" s="1395"/>
      <c r="C2558" s="1396"/>
      <c r="D2558" s="965"/>
      <c r="E2558" s="970">
        <f t="shared" si="813"/>
        <v>270876</v>
      </c>
      <c r="F2558" s="966"/>
      <c r="G2558" s="966">
        <f>G2560+G2620</f>
        <v>62882</v>
      </c>
      <c r="H2558" s="966">
        <f t="shared" ref="H2558:M2558" si="823">H2560+H2620</f>
        <v>59403</v>
      </c>
      <c r="I2558" s="966">
        <f t="shared" si="823"/>
        <v>73693</v>
      </c>
      <c r="J2558" s="966">
        <f t="shared" si="823"/>
        <v>74898</v>
      </c>
      <c r="K2558" s="966">
        <f t="shared" si="823"/>
        <v>269003</v>
      </c>
      <c r="L2558" s="966">
        <f t="shared" si="823"/>
        <v>241832</v>
      </c>
      <c r="M2558" s="966">
        <f t="shared" si="823"/>
        <v>103531</v>
      </c>
      <c r="N2558" s="23"/>
      <c r="O2558" s="23"/>
    </row>
    <row r="2559" spans="1:15">
      <c r="A2559" s="892"/>
      <c r="B2559" s="411" t="s">
        <v>506</v>
      </c>
      <c r="C2559" s="897"/>
      <c r="D2559" s="896"/>
      <c r="E2559" s="535">
        <f t="shared" si="813"/>
        <v>210429</v>
      </c>
      <c r="F2559" s="536"/>
      <c r="G2559" s="536">
        <f t="shared" ref="G2559:M2559" si="824">G2561+G2621</f>
        <v>34249</v>
      </c>
      <c r="H2559" s="536">
        <f t="shared" si="824"/>
        <v>49265</v>
      </c>
      <c r="I2559" s="536">
        <f t="shared" si="824"/>
        <v>63487</v>
      </c>
      <c r="J2559" s="536">
        <f t="shared" si="824"/>
        <v>63428</v>
      </c>
      <c r="K2559" s="536">
        <f t="shared" si="824"/>
        <v>217136</v>
      </c>
      <c r="L2559" s="536">
        <f t="shared" si="824"/>
        <v>217629</v>
      </c>
      <c r="M2559" s="536">
        <f t="shared" si="824"/>
        <v>103531</v>
      </c>
      <c r="N2559" s="23"/>
      <c r="O2559" s="23"/>
    </row>
    <row r="2560" spans="1:15">
      <c r="A2560" s="275"/>
      <c r="B2560" s="276" t="s">
        <v>507</v>
      </c>
      <c r="C2560" s="277"/>
      <c r="D2560" s="278"/>
      <c r="E2560" s="279">
        <f t="shared" si="813"/>
        <v>26000</v>
      </c>
      <c r="F2560" s="280">
        <f t="shared" ref="F2560:M2560" si="825">F2561</f>
        <v>0</v>
      </c>
      <c r="G2560" s="280">
        <f t="shared" si="825"/>
        <v>9000</v>
      </c>
      <c r="H2560" s="280">
        <f t="shared" si="825"/>
        <v>8000</v>
      </c>
      <c r="I2560" s="280">
        <f t="shared" si="825"/>
        <v>6000</v>
      </c>
      <c r="J2560" s="280">
        <f t="shared" si="825"/>
        <v>3000</v>
      </c>
      <c r="K2560" s="280">
        <f t="shared" si="825"/>
        <v>21696</v>
      </c>
      <c r="L2560" s="280">
        <f t="shared" si="825"/>
        <v>22189</v>
      </c>
      <c r="M2560" s="280">
        <f t="shared" si="825"/>
        <v>23421</v>
      </c>
      <c r="N2560" s="23"/>
      <c r="O2560" s="23"/>
    </row>
    <row r="2561" spans="1:15">
      <c r="A2561" s="838"/>
      <c r="B2561" s="411" t="s">
        <v>508</v>
      </c>
      <c r="C2561" s="415"/>
      <c r="D2561" s="416" t="s">
        <v>509</v>
      </c>
      <c r="E2561" s="154">
        <f t="shared" si="813"/>
        <v>26000</v>
      </c>
      <c r="F2561" s="101">
        <f t="shared" ref="F2561:M2561" si="826">F2562+F2563+F2564+F2569+F2573+F2575+F2587+F2593+F2600</f>
        <v>0</v>
      </c>
      <c r="G2561" s="101">
        <f t="shared" si="826"/>
        <v>9000</v>
      </c>
      <c r="H2561" s="101">
        <f t="shared" si="826"/>
        <v>8000</v>
      </c>
      <c r="I2561" s="101">
        <f t="shared" si="826"/>
        <v>6000</v>
      </c>
      <c r="J2561" s="101">
        <f t="shared" si="826"/>
        <v>3000</v>
      </c>
      <c r="K2561" s="101">
        <f t="shared" si="826"/>
        <v>21696</v>
      </c>
      <c r="L2561" s="101">
        <f t="shared" si="826"/>
        <v>22189</v>
      </c>
      <c r="M2561" s="101">
        <f t="shared" si="826"/>
        <v>23421</v>
      </c>
      <c r="N2561" s="23"/>
      <c r="O2561" s="23"/>
    </row>
    <row r="2562" spans="1:15" ht="12" customHeight="1">
      <c r="A2562" s="417"/>
      <c r="B2562" s="418"/>
      <c r="C2562" s="419" t="s">
        <v>510</v>
      </c>
      <c r="D2562" s="420" t="s">
        <v>511</v>
      </c>
      <c r="E2562" s="94">
        <f t="shared" si="813"/>
        <v>0</v>
      </c>
      <c r="F2562" s="421"/>
      <c r="G2562" s="421"/>
      <c r="H2562" s="421"/>
      <c r="I2562" s="421"/>
      <c r="J2562" s="158"/>
      <c r="K2562" s="421"/>
      <c r="L2562" s="421"/>
      <c r="M2562" s="158"/>
      <c r="N2562" s="23"/>
      <c r="O2562" s="23"/>
    </row>
    <row r="2563" spans="1:15">
      <c r="A2563" s="417"/>
      <c r="B2563" s="422"/>
      <c r="C2563" s="423" t="s">
        <v>512</v>
      </c>
      <c r="D2563" s="424" t="s">
        <v>513</v>
      </c>
      <c r="E2563" s="94">
        <f t="shared" si="813"/>
        <v>26000</v>
      </c>
      <c r="F2563" s="421"/>
      <c r="G2563" s="63">
        <v>9000</v>
      </c>
      <c r="H2563" s="63">
        <v>8000</v>
      </c>
      <c r="I2563" s="63">
        <f>5000+1000</f>
        <v>6000</v>
      </c>
      <c r="J2563" s="158">
        <f>3000+1000-1000</f>
        <v>3000</v>
      </c>
      <c r="K2563" s="63">
        <v>21696</v>
      </c>
      <c r="L2563" s="63">
        <v>22189</v>
      </c>
      <c r="M2563" s="158">
        <v>23421</v>
      </c>
      <c r="N2563" s="23"/>
      <c r="O2563" s="23"/>
    </row>
    <row r="2564" spans="1:15" ht="12" customHeight="1">
      <c r="A2564" s="485"/>
      <c r="B2564" s="425" t="s">
        <v>514</v>
      </c>
      <c r="C2564" s="426"/>
      <c r="D2564" s="427" t="s">
        <v>515</v>
      </c>
      <c r="E2564" s="94">
        <f t="shared" si="813"/>
        <v>0</v>
      </c>
      <c r="F2564" s="452">
        <f t="shared" ref="F2564:M2564" si="827">F2565+F2566+F2567</f>
        <v>0</v>
      </c>
      <c r="G2564" s="452">
        <f t="shared" si="827"/>
        <v>0</v>
      </c>
      <c r="H2564" s="452">
        <f t="shared" si="827"/>
        <v>0</v>
      </c>
      <c r="I2564" s="452">
        <f t="shared" si="827"/>
        <v>0</v>
      </c>
      <c r="J2564" s="452">
        <f t="shared" si="827"/>
        <v>0</v>
      </c>
      <c r="K2564" s="452">
        <f t="shared" si="827"/>
        <v>0</v>
      </c>
      <c r="L2564" s="452">
        <f t="shared" si="827"/>
        <v>0</v>
      </c>
      <c r="M2564" s="452">
        <f t="shared" si="827"/>
        <v>0</v>
      </c>
      <c r="N2564" s="23"/>
      <c r="O2564" s="23"/>
    </row>
    <row r="2565" spans="1:15" hidden="1">
      <c r="A2565" s="485"/>
      <c r="B2565" s="429" t="s">
        <v>516</v>
      </c>
      <c r="C2565" s="426"/>
      <c r="D2565" s="427" t="s">
        <v>517</v>
      </c>
      <c r="E2565" s="94">
        <f t="shared" si="813"/>
        <v>0</v>
      </c>
      <c r="F2565" s="452"/>
      <c r="G2565" s="452"/>
      <c r="H2565" s="452"/>
      <c r="I2565" s="452"/>
      <c r="J2565" s="430"/>
      <c r="K2565" s="452"/>
      <c r="L2565" s="452"/>
      <c r="M2565" s="430"/>
      <c r="N2565" s="23"/>
      <c r="O2565" s="23"/>
    </row>
    <row r="2566" spans="1:15" hidden="1">
      <c r="A2566" s="485"/>
      <c r="B2566" s="431" t="s">
        <v>518</v>
      </c>
      <c r="C2566" s="432"/>
      <c r="D2566" s="427" t="s">
        <v>129</v>
      </c>
      <c r="E2566" s="94">
        <f t="shared" si="813"/>
        <v>0</v>
      </c>
      <c r="F2566" s="452"/>
      <c r="G2566" s="452"/>
      <c r="H2566" s="452"/>
      <c r="I2566" s="452"/>
      <c r="J2566" s="430"/>
      <c r="K2566" s="452"/>
      <c r="L2566" s="452"/>
      <c r="M2566" s="430"/>
      <c r="N2566" s="23"/>
      <c r="O2566" s="23"/>
    </row>
    <row r="2567" spans="1:15" hidden="1">
      <c r="A2567" s="485"/>
      <c r="B2567" s="429" t="s">
        <v>519</v>
      </c>
      <c r="C2567" s="433"/>
      <c r="D2567" s="427" t="s">
        <v>520</v>
      </c>
      <c r="E2567" s="94">
        <f t="shared" si="813"/>
        <v>0</v>
      </c>
      <c r="F2567" s="452"/>
      <c r="G2567" s="452"/>
      <c r="H2567" s="452"/>
      <c r="I2567" s="452"/>
      <c r="J2567" s="430"/>
      <c r="K2567" s="452"/>
      <c r="L2567" s="452"/>
      <c r="M2567" s="430"/>
      <c r="N2567" s="23"/>
      <c r="O2567" s="23"/>
    </row>
    <row r="2568" spans="1:15" hidden="1">
      <c r="A2568" s="485"/>
      <c r="B2568" s="434"/>
      <c r="C2568" s="433"/>
      <c r="D2568" s="427"/>
      <c r="E2568" s="94">
        <f t="shared" si="813"/>
        <v>0</v>
      </c>
      <c r="F2568" s="452"/>
      <c r="G2568" s="452"/>
      <c r="H2568" s="452"/>
      <c r="I2568" s="452"/>
      <c r="J2568" s="430"/>
      <c r="K2568" s="452"/>
      <c r="L2568" s="452"/>
      <c r="M2568" s="430"/>
      <c r="N2568" s="23"/>
      <c r="O2568" s="23"/>
    </row>
    <row r="2569" spans="1:15">
      <c r="A2569" s="485"/>
      <c r="B2569" s="434" t="s">
        <v>521</v>
      </c>
      <c r="C2569" s="433"/>
      <c r="D2569" s="427" t="s">
        <v>522</v>
      </c>
      <c r="E2569" s="94">
        <f t="shared" si="813"/>
        <v>0</v>
      </c>
      <c r="F2569" s="452">
        <f t="shared" ref="F2569:M2569" si="828">F2570+F2571+F2572</f>
        <v>0</v>
      </c>
      <c r="G2569" s="452">
        <f t="shared" si="828"/>
        <v>0</v>
      </c>
      <c r="H2569" s="452">
        <f t="shared" si="828"/>
        <v>0</v>
      </c>
      <c r="I2569" s="452">
        <f t="shared" si="828"/>
        <v>0</v>
      </c>
      <c r="J2569" s="452">
        <f t="shared" si="828"/>
        <v>0</v>
      </c>
      <c r="K2569" s="452">
        <f t="shared" si="828"/>
        <v>0</v>
      </c>
      <c r="L2569" s="452">
        <f t="shared" si="828"/>
        <v>0</v>
      </c>
      <c r="M2569" s="452">
        <f t="shared" si="828"/>
        <v>0</v>
      </c>
      <c r="N2569" s="23"/>
      <c r="O2569" s="23"/>
    </row>
    <row r="2570" spans="1:15">
      <c r="A2570" s="485"/>
      <c r="B2570" s="434"/>
      <c r="C2570" s="433" t="s">
        <v>523</v>
      </c>
      <c r="D2570" s="427" t="s">
        <v>524</v>
      </c>
      <c r="E2570" s="94">
        <f t="shared" si="813"/>
        <v>0</v>
      </c>
      <c r="F2570" s="452"/>
      <c r="G2570" s="452"/>
      <c r="H2570" s="452"/>
      <c r="I2570" s="452"/>
      <c r="J2570" s="430"/>
      <c r="K2570" s="452"/>
      <c r="L2570" s="452"/>
      <c r="M2570" s="430"/>
      <c r="N2570" s="23"/>
      <c r="O2570" s="23"/>
    </row>
    <row r="2571" spans="1:15">
      <c r="A2571" s="485"/>
      <c r="B2571" s="434"/>
      <c r="C2571" s="432" t="s">
        <v>525</v>
      </c>
      <c r="D2571" s="435" t="s">
        <v>526</v>
      </c>
      <c r="E2571" s="94">
        <f t="shared" si="813"/>
        <v>0</v>
      </c>
      <c r="F2571" s="452"/>
      <c r="G2571" s="452"/>
      <c r="H2571" s="452"/>
      <c r="I2571" s="452"/>
      <c r="J2571" s="430"/>
      <c r="K2571" s="452"/>
      <c r="L2571" s="452"/>
      <c r="M2571" s="430"/>
      <c r="N2571" s="23"/>
      <c r="O2571" s="23"/>
    </row>
    <row r="2572" spans="1:15">
      <c r="A2572" s="485"/>
      <c r="B2572" s="436"/>
      <c r="C2572" s="426" t="s">
        <v>527</v>
      </c>
      <c r="D2572" s="449" t="s">
        <v>528</v>
      </c>
      <c r="E2572" s="94">
        <f t="shared" si="813"/>
        <v>0</v>
      </c>
      <c r="F2572" s="452"/>
      <c r="G2572" s="452"/>
      <c r="H2572" s="452"/>
      <c r="I2572" s="452"/>
      <c r="J2572" s="430"/>
      <c r="K2572" s="452"/>
      <c r="L2572" s="452"/>
      <c r="M2572" s="430"/>
      <c r="N2572" s="23"/>
      <c r="O2572" s="23"/>
    </row>
    <row r="2573" spans="1:15">
      <c r="A2573" s="485"/>
      <c r="B2573" s="441" t="s">
        <v>529</v>
      </c>
      <c r="C2573" s="439"/>
      <c r="D2573" s="440" t="s">
        <v>530</v>
      </c>
      <c r="E2573" s="94">
        <f t="shared" si="813"/>
        <v>0</v>
      </c>
      <c r="F2573" s="452">
        <f t="shared" ref="F2573:M2573" si="829">F2574</f>
        <v>0</v>
      </c>
      <c r="G2573" s="452">
        <f t="shared" si="829"/>
        <v>0</v>
      </c>
      <c r="H2573" s="452">
        <f t="shared" si="829"/>
        <v>0</v>
      </c>
      <c r="I2573" s="452">
        <f t="shared" si="829"/>
        <v>0</v>
      </c>
      <c r="J2573" s="452">
        <f t="shared" si="829"/>
        <v>0</v>
      </c>
      <c r="K2573" s="452">
        <f t="shared" si="829"/>
        <v>0</v>
      </c>
      <c r="L2573" s="452">
        <f t="shared" si="829"/>
        <v>0</v>
      </c>
      <c r="M2573" s="452">
        <f t="shared" si="829"/>
        <v>0</v>
      </c>
      <c r="N2573" s="23"/>
      <c r="O2573" s="23"/>
    </row>
    <row r="2574" spans="1:15" ht="20.25" customHeight="1">
      <c r="A2574" s="485"/>
      <c r="B2574" s="438" t="s">
        <v>531</v>
      </c>
      <c r="C2574" s="442"/>
      <c r="D2574" s="440" t="s">
        <v>532</v>
      </c>
      <c r="E2574" s="94">
        <f t="shared" si="813"/>
        <v>0</v>
      </c>
      <c r="F2574" s="452"/>
      <c r="G2574" s="452"/>
      <c r="H2574" s="452"/>
      <c r="I2574" s="452"/>
      <c r="J2574" s="430"/>
      <c r="K2574" s="452"/>
      <c r="L2574" s="452"/>
      <c r="M2574" s="430"/>
      <c r="N2574" s="23"/>
      <c r="O2574" s="23"/>
    </row>
    <row r="2575" spans="1:15" ht="21">
      <c r="A2575" s="485"/>
      <c r="B2575" s="441"/>
      <c r="C2575" s="433" t="s">
        <v>533</v>
      </c>
      <c r="D2575" s="440" t="s">
        <v>534</v>
      </c>
      <c r="E2575" s="94">
        <f t="shared" si="813"/>
        <v>0</v>
      </c>
      <c r="F2575" s="452">
        <f t="shared" ref="F2575:M2575" si="830">F2576</f>
        <v>0</v>
      </c>
      <c r="G2575" s="452">
        <f t="shared" si="830"/>
        <v>0</v>
      </c>
      <c r="H2575" s="452">
        <f t="shared" si="830"/>
        <v>0</v>
      </c>
      <c r="I2575" s="452">
        <f t="shared" si="830"/>
        <v>0</v>
      </c>
      <c r="J2575" s="452">
        <f t="shared" si="830"/>
        <v>0</v>
      </c>
      <c r="K2575" s="452">
        <f t="shared" si="830"/>
        <v>0</v>
      </c>
      <c r="L2575" s="452">
        <f t="shared" si="830"/>
        <v>0</v>
      </c>
      <c r="M2575" s="452">
        <f t="shared" si="830"/>
        <v>0</v>
      </c>
      <c r="N2575" s="23"/>
      <c r="O2575" s="23"/>
    </row>
    <row r="2576" spans="1:15">
      <c r="A2576" s="485"/>
      <c r="B2576" s="1289" t="s">
        <v>992</v>
      </c>
      <c r="C2576" s="1290"/>
      <c r="D2576" s="443" t="s">
        <v>536</v>
      </c>
      <c r="E2576" s="94">
        <f t="shared" si="813"/>
        <v>0</v>
      </c>
      <c r="F2576" s="452">
        <f t="shared" ref="F2576:M2576" si="831">F2577+F2578+F2579+F2580+F2581+F2582+F2583+F2584+F2585+F2586</f>
        <v>0</v>
      </c>
      <c r="G2576" s="452">
        <f t="shared" si="831"/>
        <v>0</v>
      </c>
      <c r="H2576" s="452">
        <f t="shared" si="831"/>
        <v>0</v>
      </c>
      <c r="I2576" s="452">
        <f t="shared" si="831"/>
        <v>0</v>
      </c>
      <c r="J2576" s="452">
        <f t="shared" si="831"/>
        <v>0</v>
      </c>
      <c r="K2576" s="452">
        <f t="shared" si="831"/>
        <v>0</v>
      </c>
      <c r="L2576" s="452">
        <f t="shared" si="831"/>
        <v>0</v>
      </c>
      <c r="M2576" s="452">
        <f t="shared" si="831"/>
        <v>0</v>
      </c>
      <c r="N2576" s="23"/>
      <c r="O2576" s="23"/>
    </row>
    <row r="2577" spans="1:15" ht="0.75" customHeight="1">
      <c r="A2577" s="485"/>
      <c r="B2577" s="444"/>
      <c r="C2577" s="445" t="s">
        <v>537</v>
      </c>
      <c r="D2577" s="446" t="s">
        <v>538</v>
      </c>
      <c r="E2577" s="94">
        <f t="shared" si="813"/>
        <v>0</v>
      </c>
      <c r="F2577" s="452"/>
      <c r="G2577" s="452"/>
      <c r="H2577" s="452"/>
      <c r="I2577" s="452"/>
      <c r="J2577" s="430"/>
      <c r="K2577" s="452"/>
      <c r="L2577" s="452"/>
      <c r="M2577" s="430"/>
      <c r="N2577" s="23"/>
      <c r="O2577" s="23"/>
    </row>
    <row r="2578" spans="1:15" hidden="1">
      <c r="A2578" s="485"/>
      <c r="B2578" s="447"/>
      <c r="C2578" s="448" t="s">
        <v>539</v>
      </c>
      <c r="D2578" s="449" t="s">
        <v>540</v>
      </c>
      <c r="E2578" s="94">
        <f t="shared" si="813"/>
        <v>0</v>
      </c>
      <c r="F2578" s="452"/>
      <c r="G2578" s="452"/>
      <c r="H2578" s="452"/>
      <c r="I2578" s="452"/>
      <c r="J2578" s="430"/>
      <c r="K2578" s="452"/>
      <c r="L2578" s="452"/>
      <c r="M2578" s="430"/>
      <c r="N2578" s="23"/>
      <c r="O2578" s="23"/>
    </row>
    <row r="2579" spans="1:15" hidden="1">
      <c r="A2579" s="485"/>
      <c r="B2579" s="450"/>
      <c r="C2579" s="451" t="s">
        <v>541</v>
      </c>
      <c r="D2579" s="443" t="s">
        <v>542</v>
      </c>
      <c r="E2579" s="94">
        <f t="shared" si="813"/>
        <v>0</v>
      </c>
      <c r="F2579" s="452"/>
      <c r="G2579" s="452"/>
      <c r="H2579" s="452"/>
      <c r="I2579" s="452"/>
      <c r="J2579" s="430"/>
      <c r="K2579" s="452"/>
      <c r="L2579" s="452"/>
      <c r="M2579" s="430"/>
      <c r="N2579" s="23"/>
      <c r="O2579" s="23"/>
    </row>
    <row r="2580" spans="1:15" hidden="1">
      <c r="A2580" s="485"/>
      <c r="B2580" s="434"/>
      <c r="C2580" s="426" t="s">
        <v>543</v>
      </c>
      <c r="D2580" s="427" t="s">
        <v>544</v>
      </c>
      <c r="E2580" s="94">
        <f t="shared" si="813"/>
        <v>0</v>
      </c>
      <c r="F2580" s="452"/>
      <c r="G2580" s="452"/>
      <c r="H2580" s="452"/>
      <c r="I2580" s="452"/>
      <c r="J2580" s="430"/>
      <c r="K2580" s="452"/>
      <c r="L2580" s="452"/>
      <c r="M2580" s="430"/>
      <c r="N2580" s="23"/>
      <c r="O2580" s="23"/>
    </row>
    <row r="2581" spans="1:15" hidden="1">
      <c r="A2581" s="485"/>
      <c r="B2581" s="434"/>
      <c r="C2581" s="432" t="s">
        <v>545</v>
      </c>
      <c r="D2581" s="427" t="s">
        <v>546</v>
      </c>
      <c r="E2581" s="94">
        <f t="shared" si="813"/>
        <v>0</v>
      </c>
      <c r="F2581" s="452"/>
      <c r="G2581" s="452"/>
      <c r="H2581" s="452"/>
      <c r="I2581" s="452"/>
      <c r="J2581" s="430"/>
      <c r="K2581" s="452"/>
      <c r="L2581" s="452"/>
      <c r="M2581" s="430"/>
      <c r="N2581" s="23"/>
      <c r="O2581" s="23"/>
    </row>
    <row r="2582" spans="1:15" ht="21" hidden="1">
      <c r="A2582" s="485"/>
      <c r="B2582" s="434"/>
      <c r="C2582" s="433" t="s">
        <v>547</v>
      </c>
      <c r="D2582" s="427" t="s">
        <v>548</v>
      </c>
      <c r="E2582" s="94">
        <f t="shared" si="813"/>
        <v>0</v>
      </c>
      <c r="F2582" s="452"/>
      <c r="G2582" s="452"/>
      <c r="H2582" s="452"/>
      <c r="I2582" s="452"/>
      <c r="J2582" s="430"/>
      <c r="K2582" s="452"/>
      <c r="L2582" s="452"/>
      <c r="M2582" s="430"/>
      <c r="N2582" s="23"/>
      <c r="O2582" s="23"/>
    </row>
    <row r="2583" spans="1:15" ht="21" hidden="1">
      <c r="A2583" s="485"/>
      <c r="B2583" s="434"/>
      <c r="C2583" s="433" t="s">
        <v>549</v>
      </c>
      <c r="D2583" s="427" t="s">
        <v>550</v>
      </c>
      <c r="E2583" s="94">
        <f t="shared" si="813"/>
        <v>0</v>
      </c>
      <c r="F2583" s="452"/>
      <c r="G2583" s="452"/>
      <c r="H2583" s="452"/>
      <c r="I2583" s="452"/>
      <c r="J2583" s="430"/>
      <c r="K2583" s="452"/>
      <c r="L2583" s="452"/>
      <c r="M2583" s="430"/>
      <c r="N2583" s="23"/>
      <c r="O2583" s="23"/>
    </row>
    <row r="2584" spans="1:15" ht="21" hidden="1">
      <c r="A2584" s="485"/>
      <c r="B2584" s="431"/>
      <c r="C2584" s="433" t="s">
        <v>551</v>
      </c>
      <c r="D2584" s="427" t="s">
        <v>552</v>
      </c>
      <c r="E2584" s="94">
        <f t="shared" ref="E2584:E2648" si="832">G2584+H2584+I2584+J2584</f>
        <v>0</v>
      </c>
      <c r="F2584" s="452"/>
      <c r="G2584" s="452"/>
      <c r="H2584" s="452"/>
      <c r="I2584" s="452"/>
      <c r="J2584" s="430"/>
      <c r="K2584" s="452"/>
      <c r="L2584" s="452"/>
      <c r="M2584" s="430"/>
      <c r="N2584" s="23"/>
      <c r="O2584" s="23"/>
    </row>
    <row r="2585" spans="1:15" ht="21" hidden="1">
      <c r="A2585" s="485"/>
      <c r="B2585" s="431"/>
      <c r="C2585" s="433" t="s">
        <v>553</v>
      </c>
      <c r="D2585" s="427" t="s">
        <v>554</v>
      </c>
      <c r="E2585" s="94">
        <f t="shared" si="832"/>
        <v>0</v>
      </c>
      <c r="F2585" s="452"/>
      <c r="G2585" s="452"/>
      <c r="H2585" s="452"/>
      <c r="I2585" s="452"/>
      <c r="J2585" s="430"/>
      <c r="K2585" s="452"/>
      <c r="L2585" s="452"/>
      <c r="M2585" s="430"/>
      <c r="N2585" s="23"/>
      <c r="O2585" s="23"/>
    </row>
    <row r="2586" spans="1:15" hidden="1">
      <c r="A2586" s="485"/>
      <c r="B2586" s="431"/>
      <c r="C2586" s="433" t="s">
        <v>555</v>
      </c>
      <c r="D2586" s="427" t="s">
        <v>556</v>
      </c>
      <c r="E2586" s="94">
        <f t="shared" si="832"/>
        <v>0</v>
      </c>
      <c r="F2586" s="452"/>
      <c r="G2586" s="452"/>
      <c r="H2586" s="452"/>
      <c r="I2586" s="452"/>
      <c r="J2586" s="430"/>
      <c r="K2586" s="452"/>
      <c r="L2586" s="452"/>
      <c r="M2586" s="430"/>
      <c r="N2586" s="23"/>
      <c r="O2586" s="23"/>
    </row>
    <row r="2587" spans="1:15">
      <c r="A2587" s="485"/>
      <c r="B2587" s="431"/>
      <c r="C2587" s="432" t="s">
        <v>561</v>
      </c>
      <c r="D2587" s="427" t="s">
        <v>562</v>
      </c>
      <c r="E2587" s="94">
        <f t="shared" si="832"/>
        <v>0</v>
      </c>
      <c r="F2587" s="452">
        <f t="shared" ref="F2587:M2587" si="833">F2588+F2590</f>
        <v>0</v>
      </c>
      <c r="G2587" s="452">
        <f t="shared" si="833"/>
        <v>0</v>
      </c>
      <c r="H2587" s="452">
        <f t="shared" si="833"/>
        <v>0</v>
      </c>
      <c r="I2587" s="452">
        <f t="shared" si="833"/>
        <v>0</v>
      </c>
      <c r="J2587" s="452">
        <f t="shared" si="833"/>
        <v>0</v>
      </c>
      <c r="K2587" s="452">
        <f t="shared" si="833"/>
        <v>0</v>
      </c>
      <c r="L2587" s="452">
        <f t="shared" si="833"/>
        <v>0</v>
      </c>
      <c r="M2587" s="452">
        <f t="shared" si="833"/>
        <v>0</v>
      </c>
      <c r="N2587" s="23"/>
      <c r="O2587" s="23"/>
    </row>
    <row r="2588" spans="1:15">
      <c r="A2588" s="485"/>
      <c r="B2588" s="431" t="s">
        <v>563</v>
      </c>
      <c r="C2588" s="433" t="s">
        <v>564</v>
      </c>
      <c r="D2588" s="427" t="s">
        <v>565</v>
      </c>
      <c r="E2588" s="94">
        <f t="shared" si="832"/>
        <v>0</v>
      </c>
      <c r="F2588" s="452">
        <f t="shared" ref="F2588:M2588" si="834">F2589</f>
        <v>0</v>
      </c>
      <c r="G2588" s="452">
        <f t="shared" si="834"/>
        <v>0</v>
      </c>
      <c r="H2588" s="452">
        <f t="shared" si="834"/>
        <v>0</v>
      </c>
      <c r="I2588" s="452">
        <f t="shared" si="834"/>
        <v>0</v>
      </c>
      <c r="J2588" s="452">
        <f t="shared" si="834"/>
        <v>0</v>
      </c>
      <c r="K2588" s="452">
        <f t="shared" si="834"/>
        <v>0</v>
      </c>
      <c r="L2588" s="452">
        <f t="shared" si="834"/>
        <v>0</v>
      </c>
      <c r="M2588" s="452">
        <f t="shared" si="834"/>
        <v>0</v>
      </c>
      <c r="N2588" s="23"/>
      <c r="O2588" s="23"/>
    </row>
    <row r="2589" spans="1:15">
      <c r="A2589" s="485"/>
      <c r="B2589" s="431"/>
      <c r="C2589" s="432" t="s">
        <v>762</v>
      </c>
      <c r="D2589" s="427" t="s">
        <v>763</v>
      </c>
      <c r="E2589" s="94">
        <f t="shared" si="832"/>
        <v>0</v>
      </c>
      <c r="F2589" s="428"/>
      <c r="G2589" s="428"/>
      <c r="H2589" s="428"/>
      <c r="I2589" s="428"/>
      <c r="J2589" s="430"/>
      <c r="K2589" s="428"/>
      <c r="L2589" s="428"/>
      <c r="M2589" s="430"/>
      <c r="N2589" s="23"/>
      <c r="O2589" s="23"/>
    </row>
    <row r="2590" spans="1:15">
      <c r="A2590" s="485"/>
      <c r="B2590" s="453" t="s">
        <v>570</v>
      </c>
      <c r="C2590" s="454"/>
      <c r="D2590" s="437" t="s">
        <v>571</v>
      </c>
      <c r="E2590" s="94">
        <f t="shared" si="832"/>
        <v>0</v>
      </c>
      <c r="F2590" s="452">
        <f t="shared" ref="F2590:M2590" si="835">F2591+F2592</f>
        <v>0</v>
      </c>
      <c r="G2590" s="452">
        <f t="shared" si="835"/>
        <v>0</v>
      </c>
      <c r="H2590" s="452">
        <f t="shared" si="835"/>
        <v>0</v>
      </c>
      <c r="I2590" s="452">
        <f t="shared" si="835"/>
        <v>0</v>
      </c>
      <c r="J2590" s="452">
        <f t="shared" si="835"/>
        <v>0</v>
      </c>
      <c r="K2590" s="452">
        <f t="shared" si="835"/>
        <v>0</v>
      </c>
      <c r="L2590" s="452">
        <f t="shared" si="835"/>
        <v>0</v>
      </c>
      <c r="M2590" s="452">
        <f t="shared" si="835"/>
        <v>0</v>
      </c>
      <c r="N2590" s="23"/>
      <c r="O2590" s="23"/>
    </row>
    <row r="2591" spans="1:15" ht="0.75" customHeight="1">
      <c r="A2591" s="485"/>
      <c r="B2591" s="453"/>
      <c r="C2591" s="454" t="s">
        <v>572</v>
      </c>
      <c r="D2591" s="437" t="s">
        <v>573</v>
      </c>
      <c r="E2591" s="94">
        <f t="shared" si="832"/>
        <v>0</v>
      </c>
      <c r="F2591" s="428"/>
      <c r="G2591" s="428"/>
      <c r="H2591" s="428"/>
      <c r="I2591" s="428"/>
      <c r="J2591" s="430"/>
      <c r="K2591" s="428"/>
      <c r="L2591" s="428"/>
      <c r="M2591" s="430"/>
      <c r="N2591" s="23"/>
      <c r="O2591" s="23"/>
    </row>
    <row r="2592" spans="1:15" hidden="1">
      <c r="A2592" s="485"/>
      <c r="B2592" s="436"/>
      <c r="C2592" s="426" t="s">
        <v>574</v>
      </c>
      <c r="D2592" s="427" t="s">
        <v>575</v>
      </c>
      <c r="E2592" s="94">
        <f t="shared" si="832"/>
        <v>0</v>
      </c>
      <c r="F2592" s="428"/>
      <c r="G2592" s="428"/>
      <c r="H2592" s="428"/>
      <c r="I2592" s="428"/>
      <c r="J2592" s="430"/>
      <c r="K2592" s="428"/>
      <c r="L2592" s="428"/>
      <c r="M2592" s="430"/>
      <c r="N2592" s="23"/>
      <c r="O2592" s="23"/>
    </row>
    <row r="2593" spans="1:15">
      <c r="A2593" s="485"/>
      <c r="B2593" s="429" t="s">
        <v>745</v>
      </c>
      <c r="C2593" s="434"/>
      <c r="D2593" s="443" t="s">
        <v>577</v>
      </c>
      <c r="E2593" s="94">
        <f t="shared" si="832"/>
        <v>0</v>
      </c>
      <c r="F2593" s="452">
        <f t="shared" ref="F2593:M2593" si="836">F2594</f>
        <v>0</v>
      </c>
      <c r="G2593" s="452">
        <f t="shared" si="836"/>
        <v>0</v>
      </c>
      <c r="H2593" s="452">
        <f t="shared" si="836"/>
        <v>0</v>
      </c>
      <c r="I2593" s="452">
        <f t="shared" si="836"/>
        <v>0</v>
      </c>
      <c r="J2593" s="452">
        <f t="shared" si="836"/>
        <v>0</v>
      </c>
      <c r="K2593" s="452">
        <f t="shared" si="836"/>
        <v>0</v>
      </c>
      <c r="L2593" s="452">
        <f t="shared" si="836"/>
        <v>0</v>
      </c>
      <c r="M2593" s="452">
        <f t="shared" si="836"/>
        <v>0</v>
      </c>
      <c r="N2593" s="23"/>
      <c r="O2593" s="23"/>
    </row>
    <row r="2594" spans="1:15">
      <c r="A2594" s="485"/>
      <c r="B2594" s="456" t="s">
        <v>578</v>
      </c>
      <c r="C2594" s="426"/>
      <c r="D2594" s="427" t="s">
        <v>579</v>
      </c>
      <c r="E2594" s="94">
        <f t="shared" si="832"/>
        <v>0</v>
      </c>
      <c r="F2594" s="452">
        <f t="shared" ref="F2594:M2594" si="837">F2595+F2596+F2597+F2598</f>
        <v>0</v>
      </c>
      <c r="G2594" s="452">
        <f t="shared" si="837"/>
        <v>0</v>
      </c>
      <c r="H2594" s="452">
        <f t="shared" si="837"/>
        <v>0</v>
      </c>
      <c r="I2594" s="452">
        <f t="shared" si="837"/>
        <v>0</v>
      </c>
      <c r="J2594" s="452">
        <f t="shared" si="837"/>
        <v>0</v>
      </c>
      <c r="K2594" s="452">
        <f t="shared" si="837"/>
        <v>0</v>
      </c>
      <c r="L2594" s="452">
        <f t="shared" si="837"/>
        <v>0</v>
      </c>
      <c r="M2594" s="452">
        <f t="shared" si="837"/>
        <v>0</v>
      </c>
      <c r="N2594" s="23"/>
      <c r="O2594" s="23"/>
    </row>
    <row r="2595" spans="1:15" ht="1.5" customHeight="1">
      <c r="A2595" s="485"/>
      <c r="B2595" s="457"/>
      <c r="C2595" s="426" t="s">
        <v>580</v>
      </c>
      <c r="D2595" s="427" t="s">
        <v>581</v>
      </c>
      <c r="E2595" s="94">
        <f t="shared" si="832"/>
        <v>0</v>
      </c>
      <c r="F2595" s="452"/>
      <c r="G2595" s="452"/>
      <c r="H2595" s="452"/>
      <c r="I2595" s="452"/>
      <c r="J2595" s="430"/>
      <c r="K2595" s="452"/>
      <c r="L2595" s="452"/>
      <c r="M2595" s="430"/>
      <c r="N2595" s="23"/>
      <c r="O2595" s="23"/>
    </row>
    <row r="2596" spans="1:15" hidden="1">
      <c r="A2596" s="485"/>
      <c r="B2596" s="441"/>
      <c r="C2596" s="458" t="s">
        <v>582</v>
      </c>
      <c r="D2596" s="427" t="s">
        <v>583</v>
      </c>
      <c r="E2596" s="94">
        <f t="shared" si="832"/>
        <v>0</v>
      </c>
      <c r="F2596" s="452"/>
      <c r="G2596" s="452"/>
      <c r="H2596" s="452"/>
      <c r="I2596" s="452"/>
      <c r="J2596" s="430"/>
      <c r="K2596" s="452"/>
      <c r="L2596" s="452"/>
      <c r="M2596" s="430"/>
      <c r="N2596" s="23"/>
      <c r="O2596" s="23"/>
    </row>
    <row r="2597" spans="1:15" hidden="1">
      <c r="A2597" s="485"/>
      <c r="B2597" s="459"/>
      <c r="C2597" s="432" t="s">
        <v>584</v>
      </c>
      <c r="D2597" s="427" t="s">
        <v>585</v>
      </c>
      <c r="E2597" s="94">
        <f t="shared" si="832"/>
        <v>0</v>
      </c>
      <c r="F2597" s="452"/>
      <c r="G2597" s="452"/>
      <c r="H2597" s="452"/>
      <c r="I2597" s="452"/>
      <c r="J2597" s="430"/>
      <c r="K2597" s="452"/>
      <c r="L2597" s="452"/>
      <c r="M2597" s="430"/>
      <c r="N2597" s="23"/>
      <c r="O2597" s="23"/>
    </row>
    <row r="2598" spans="1:15" hidden="1">
      <c r="A2598" s="485"/>
      <c r="B2598" s="434"/>
      <c r="C2598" s="460" t="s">
        <v>586</v>
      </c>
      <c r="D2598" s="427" t="s">
        <v>587</v>
      </c>
      <c r="E2598" s="94">
        <f t="shared" si="832"/>
        <v>0</v>
      </c>
      <c r="F2598" s="452"/>
      <c r="G2598" s="452"/>
      <c r="H2598" s="452"/>
      <c r="I2598" s="452"/>
      <c r="J2598" s="430"/>
      <c r="K2598" s="452"/>
      <c r="L2598" s="452"/>
      <c r="M2598" s="430"/>
      <c r="N2598" s="23"/>
      <c r="O2598" s="23"/>
    </row>
    <row r="2599" spans="1:15" hidden="1">
      <c r="A2599" s="485"/>
      <c r="B2599" s="425"/>
      <c r="C2599" s="460"/>
      <c r="D2599" s="427"/>
      <c r="E2599" s="94">
        <f t="shared" si="832"/>
        <v>0</v>
      </c>
      <c r="F2599" s="452"/>
      <c r="G2599" s="452"/>
      <c r="H2599" s="452"/>
      <c r="I2599" s="452"/>
      <c r="J2599" s="430"/>
      <c r="K2599" s="452"/>
      <c r="L2599" s="452"/>
      <c r="M2599" s="430"/>
      <c r="N2599" s="23"/>
      <c r="O2599" s="23"/>
    </row>
    <row r="2600" spans="1:15" ht="12" customHeight="1">
      <c r="A2600" s="485"/>
      <c r="B2600" s="425" t="s">
        <v>588</v>
      </c>
      <c r="C2600" s="460"/>
      <c r="D2600" s="427" t="s">
        <v>589</v>
      </c>
      <c r="E2600" s="94">
        <f t="shared" si="832"/>
        <v>0</v>
      </c>
      <c r="F2600" s="452">
        <f t="shared" ref="F2600:M2600" si="838">F2601+F2602+F2603+F2604+F2605+F2606+F2607+F2608+F2609</f>
        <v>0</v>
      </c>
      <c r="G2600" s="452">
        <f t="shared" si="838"/>
        <v>0</v>
      </c>
      <c r="H2600" s="452">
        <f t="shared" si="838"/>
        <v>0</v>
      </c>
      <c r="I2600" s="452">
        <f t="shared" si="838"/>
        <v>0</v>
      </c>
      <c r="J2600" s="452">
        <f t="shared" si="838"/>
        <v>0</v>
      </c>
      <c r="K2600" s="452">
        <f t="shared" si="838"/>
        <v>0</v>
      </c>
      <c r="L2600" s="452">
        <f t="shared" si="838"/>
        <v>0</v>
      </c>
      <c r="M2600" s="452">
        <f t="shared" si="838"/>
        <v>0</v>
      </c>
      <c r="N2600" s="23"/>
      <c r="O2600" s="23"/>
    </row>
    <row r="2601" spans="1:15">
      <c r="A2601" s="485"/>
      <c r="B2601" s="425" t="s">
        <v>590</v>
      </c>
      <c r="C2601" s="460"/>
      <c r="D2601" s="427" t="s">
        <v>591</v>
      </c>
      <c r="E2601" s="94">
        <f t="shared" si="832"/>
        <v>0</v>
      </c>
      <c r="F2601" s="452"/>
      <c r="G2601" s="452"/>
      <c r="H2601" s="452"/>
      <c r="I2601" s="452"/>
      <c r="J2601" s="430"/>
      <c r="K2601" s="452"/>
      <c r="L2601" s="452"/>
      <c r="M2601" s="430"/>
      <c r="N2601" s="23"/>
      <c r="O2601" s="23"/>
    </row>
    <row r="2602" spans="1:15">
      <c r="A2602" s="485"/>
      <c r="B2602" s="425" t="s">
        <v>592</v>
      </c>
      <c r="C2602" s="460"/>
      <c r="D2602" s="463" t="s">
        <v>593</v>
      </c>
      <c r="E2602" s="94">
        <f t="shared" si="832"/>
        <v>0</v>
      </c>
      <c r="F2602" s="452"/>
      <c r="G2602" s="452"/>
      <c r="H2602" s="452"/>
      <c r="I2602" s="452"/>
      <c r="J2602" s="430"/>
      <c r="K2602" s="452"/>
      <c r="L2602" s="452"/>
      <c r="M2602" s="430"/>
      <c r="N2602" s="23"/>
      <c r="O2602" s="23"/>
    </row>
    <row r="2603" spans="1:15">
      <c r="A2603" s="485"/>
      <c r="B2603" s="539" t="s">
        <v>594</v>
      </c>
      <c r="C2603" s="470"/>
      <c r="D2603" s="449" t="s">
        <v>595</v>
      </c>
      <c r="E2603" s="94">
        <f t="shared" si="832"/>
        <v>0</v>
      </c>
      <c r="F2603" s="452"/>
      <c r="G2603" s="452"/>
      <c r="H2603" s="452"/>
      <c r="I2603" s="452"/>
      <c r="J2603" s="430"/>
      <c r="K2603" s="452"/>
      <c r="L2603" s="452"/>
      <c r="M2603" s="430"/>
      <c r="N2603" s="23"/>
      <c r="O2603" s="23"/>
    </row>
    <row r="2604" spans="1:15">
      <c r="A2604" s="485"/>
      <c r="B2604" s="434" t="s">
        <v>596</v>
      </c>
      <c r="C2604" s="466"/>
      <c r="D2604" s="443" t="s">
        <v>597</v>
      </c>
      <c r="E2604" s="94">
        <f t="shared" si="832"/>
        <v>0</v>
      </c>
      <c r="F2604" s="452"/>
      <c r="G2604" s="452"/>
      <c r="H2604" s="452"/>
      <c r="I2604" s="452"/>
      <c r="J2604" s="430"/>
      <c r="K2604" s="452"/>
      <c r="L2604" s="452"/>
      <c r="M2604" s="430"/>
      <c r="N2604" s="23"/>
      <c r="O2604" s="23"/>
    </row>
    <row r="2605" spans="1:15">
      <c r="A2605" s="485"/>
      <c r="B2605" s="467" t="s">
        <v>598</v>
      </c>
      <c r="C2605" s="466"/>
      <c r="D2605" s="443" t="s">
        <v>599</v>
      </c>
      <c r="E2605" s="94">
        <f t="shared" si="832"/>
        <v>0</v>
      </c>
      <c r="F2605" s="452"/>
      <c r="G2605" s="452"/>
      <c r="H2605" s="452"/>
      <c r="I2605" s="452"/>
      <c r="J2605" s="430"/>
      <c r="K2605" s="452"/>
      <c r="L2605" s="452"/>
      <c r="M2605" s="430"/>
      <c r="N2605" s="23"/>
      <c r="O2605" s="23"/>
    </row>
    <row r="2606" spans="1:15">
      <c r="A2606" s="485"/>
      <c r="B2606" s="468" t="s">
        <v>600</v>
      </c>
      <c r="C2606" s="469"/>
      <c r="D2606" s="443" t="s">
        <v>601</v>
      </c>
      <c r="E2606" s="94">
        <f t="shared" si="832"/>
        <v>0</v>
      </c>
      <c r="F2606" s="452"/>
      <c r="G2606" s="452"/>
      <c r="H2606" s="452"/>
      <c r="I2606" s="452"/>
      <c r="J2606" s="430"/>
      <c r="K2606" s="452"/>
      <c r="L2606" s="452"/>
      <c r="M2606" s="430"/>
      <c r="N2606" s="23"/>
      <c r="O2606" s="23"/>
    </row>
    <row r="2607" spans="1:15">
      <c r="A2607" s="485"/>
      <c r="B2607" s="468" t="s">
        <v>604</v>
      </c>
      <c r="C2607" s="469"/>
      <c r="D2607" s="443" t="s">
        <v>605</v>
      </c>
      <c r="E2607" s="94">
        <f t="shared" si="832"/>
        <v>0</v>
      </c>
      <c r="F2607" s="452"/>
      <c r="G2607" s="452"/>
      <c r="H2607" s="452"/>
      <c r="I2607" s="452">
        <v>0</v>
      </c>
      <c r="J2607" s="430"/>
      <c r="K2607" s="452"/>
      <c r="L2607" s="452"/>
      <c r="M2607" s="430"/>
      <c r="N2607" s="23"/>
      <c r="O2607" s="23"/>
    </row>
    <row r="2608" spans="1:15">
      <c r="A2608" s="485"/>
      <c r="B2608" s="467" t="s">
        <v>606</v>
      </c>
      <c r="C2608" s="466"/>
      <c r="D2608" s="443" t="s">
        <v>607</v>
      </c>
      <c r="E2608" s="94">
        <f t="shared" si="832"/>
        <v>0</v>
      </c>
      <c r="F2608" s="452"/>
      <c r="G2608" s="452"/>
      <c r="H2608" s="452"/>
      <c r="I2608" s="452"/>
      <c r="J2608" s="430"/>
      <c r="K2608" s="452"/>
      <c r="L2608" s="452"/>
      <c r="M2608" s="430"/>
      <c r="N2608" s="23"/>
      <c r="O2608" s="23"/>
    </row>
    <row r="2609" spans="1:15">
      <c r="A2609" s="485"/>
      <c r="B2609" s="467" t="s">
        <v>608</v>
      </c>
      <c r="C2609" s="466"/>
      <c r="D2609" s="443" t="s">
        <v>609</v>
      </c>
      <c r="E2609" s="94">
        <f t="shared" si="832"/>
        <v>0</v>
      </c>
      <c r="F2609" s="452"/>
      <c r="G2609" s="452"/>
      <c r="H2609" s="452"/>
      <c r="I2609" s="452"/>
      <c r="J2609" s="430"/>
      <c r="K2609" s="452"/>
      <c r="L2609" s="452"/>
      <c r="M2609" s="430"/>
      <c r="N2609" s="23"/>
      <c r="O2609" s="23"/>
    </row>
    <row r="2610" spans="1:15">
      <c r="A2610" s="485"/>
      <c r="B2610" s="467" t="s">
        <v>612</v>
      </c>
      <c r="C2610" s="472"/>
      <c r="D2610" s="443" t="s">
        <v>613</v>
      </c>
      <c r="E2610" s="94">
        <f t="shared" si="832"/>
        <v>0</v>
      </c>
      <c r="F2610" s="452">
        <f t="shared" ref="F2610:M2610" si="839">F2611+F2615</f>
        <v>0</v>
      </c>
      <c r="G2610" s="452">
        <f t="shared" si="839"/>
        <v>0</v>
      </c>
      <c r="H2610" s="452">
        <f t="shared" si="839"/>
        <v>0</v>
      </c>
      <c r="I2610" s="452">
        <f t="shared" si="839"/>
        <v>0</v>
      </c>
      <c r="J2610" s="452">
        <f t="shared" si="839"/>
        <v>0</v>
      </c>
      <c r="K2610" s="452">
        <f t="shared" si="839"/>
        <v>0</v>
      </c>
      <c r="L2610" s="452">
        <f t="shared" si="839"/>
        <v>0</v>
      </c>
      <c r="M2610" s="452">
        <f t="shared" si="839"/>
        <v>0</v>
      </c>
      <c r="N2610" s="23"/>
      <c r="O2610" s="23"/>
    </row>
    <row r="2611" spans="1:15" ht="11.25" customHeight="1">
      <c r="A2611" s="485"/>
      <c r="B2611" s="467" t="s">
        <v>614</v>
      </c>
      <c r="C2611" s="472"/>
      <c r="D2611" s="443" t="s">
        <v>615</v>
      </c>
      <c r="E2611" s="94">
        <f t="shared" si="832"/>
        <v>0</v>
      </c>
      <c r="F2611" s="452">
        <f t="shared" ref="F2611:M2611" si="840">F2612+F2613</f>
        <v>0</v>
      </c>
      <c r="G2611" s="452">
        <f t="shared" si="840"/>
        <v>0</v>
      </c>
      <c r="H2611" s="452">
        <f t="shared" si="840"/>
        <v>0</v>
      </c>
      <c r="I2611" s="452">
        <f t="shared" si="840"/>
        <v>0</v>
      </c>
      <c r="J2611" s="452">
        <f t="shared" si="840"/>
        <v>0</v>
      </c>
      <c r="K2611" s="452">
        <f t="shared" si="840"/>
        <v>0</v>
      </c>
      <c r="L2611" s="452">
        <f t="shared" si="840"/>
        <v>0</v>
      </c>
      <c r="M2611" s="452">
        <f t="shared" si="840"/>
        <v>0</v>
      </c>
      <c r="N2611" s="23"/>
      <c r="O2611" s="23"/>
    </row>
    <row r="2612" spans="1:15" ht="21.4" hidden="1">
      <c r="A2612" s="485"/>
      <c r="B2612" s="456"/>
      <c r="C2612" s="473" t="s">
        <v>616</v>
      </c>
      <c r="D2612" s="443" t="s">
        <v>617</v>
      </c>
      <c r="E2612" s="94">
        <f t="shared" si="832"/>
        <v>0</v>
      </c>
      <c r="F2612" s="452"/>
      <c r="G2612" s="452"/>
      <c r="H2612" s="452"/>
      <c r="I2612" s="452"/>
      <c r="J2612" s="430"/>
      <c r="K2612" s="452"/>
      <c r="L2612" s="452"/>
      <c r="M2612" s="430"/>
      <c r="N2612" s="23"/>
      <c r="O2612" s="23"/>
    </row>
    <row r="2613" spans="1:15" hidden="1">
      <c r="A2613" s="485"/>
      <c r="B2613" s="474" t="s">
        <v>618</v>
      </c>
      <c r="C2613" s="475"/>
      <c r="D2613" s="427" t="s">
        <v>619</v>
      </c>
      <c r="E2613" s="94">
        <f t="shared" si="832"/>
        <v>0</v>
      </c>
      <c r="F2613" s="452"/>
      <c r="G2613" s="452"/>
      <c r="H2613" s="452"/>
      <c r="I2613" s="452"/>
      <c r="J2613" s="430"/>
      <c r="K2613" s="452"/>
      <c r="L2613" s="452"/>
      <c r="M2613" s="430"/>
      <c r="N2613" s="23"/>
      <c r="O2613" s="23"/>
    </row>
    <row r="2614" spans="1:15" hidden="1">
      <c r="A2614" s="485"/>
      <c r="B2614" s="476"/>
      <c r="C2614" s="455"/>
      <c r="D2614" s="449"/>
      <c r="E2614" s="94">
        <f t="shared" si="832"/>
        <v>0</v>
      </c>
      <c r="F2614" s="452"/>
      <c r="G2614" s="452"/>
      <c r="H2614" s="452"/>
      <c r="I2614" s="452"/>
      <c r="J2614" s="430"/>
      <c r="K2614" s="452"/>
      <c r="L2614" s="452"/>
      <c r="M2614" s="430"/>
      <c r="N2614" s="23"/>
      <c r="O2614" s="23"/>
    </row>
    <row r="2615" spans="1:15">
      <c r="A2615" s="485"/>
      <c r="B2615" s="477" t="s">
        <v>620</v>
      </c>
      <c r="C2615" s="478"/>
      <c r="D2615" s="443" t="s">
        <v>621</v>
      </c>
      <c r="E2615" s="94">
        <f t="shared" si="832"/>
        <v>0</v>
      </c>
      <c r="F2615" s="452">
        <f t="shared" ref="F2615:M2615" si="841">F2616+F2617</f>
        <v>0</v>
      </c>
      <c r="G2615" s="452">
        <f t="shared" si="841"/>
        <v>0</v>
      </c>
      <c r="H2615" s="452">
        <f t="shared" si="841"/>
        <v>0</v>
      </c>
      <c r="I2615" s="452">
        <f t="shared" si="841"/>
        <v>0</v>
      </c>
      <c r="J2615" s="452">
        <f t="shared" si="841"/>
        <v>0</v>
      </c>
      <c r="K2615" s="452">
        <f t="shared" si="841"/>
        <v>0</v>
      </c>
      <c r="L2615" s="452">
        <f t="shared" si="841"/>
        <v>0</v>
      </c>
      <c r="M2615" s="452">
        <f t="shared" si="841"/>
        <v>0</v>
      </c>
      <c r="N2615" s="23"/>
      <c r="O2615" s="23"/>
    </row>
    <row r="2616" spans="1:15" ht="1.5" customHeight="1">
      <c r="A2616" s="485"/>
      <c r="B2616" s="431" t="s">
        <v>622</v>
      </c>
      <c r="C2616" s="432"/>
      <c r="D2616" s="443" t="s">
        <v>623</v>
      </c>
      <c r="E2616" s="94">
        <f t="shared" si="832"/>
        <v>0</v>
      </c>
      <c r="F2616" s="452"/>
      <c r="G2616" s="452"/>
      <c r="H2616" s="452"/>
      <c r="I2616" s="452"/>
      <c r="J2616" s="430"/>
      <c r="K2616" s="452"/>
      <c r="L2616" s="452"/>
      <c r="M2616" s="430"/>
      <c r="N2616" s="23"/>
      <c r="O2616" s="23"/>
    </row>
    <row r="2617" spans="1:15" hidden="1">
      <c r="A2617" s="485"/>
      <c r="B2617" s="429" t="s">
        <v>624</v>
      </c>
      <c r="C2617" s="433"/>
      <c r="D2617" s="427" t="s">
        <v>625</v>
      </c>
      <c r="E2617" s="94">
        <f t="shared" si="832"/>
        <v>0</v>
      </c>
      <c r="F2617" s="452"/>
      <c r="G2617" s="452"/>
      <c r="H2617" s="452"/>
      <c r="I2617" s="452"/>
      <c r="J2617" s="430"/>
      <c r="K2617" s="452"/>
      <c r="L2617" s="452"/>
      <c r="M2617" s="430"/>
      <c r="N2617" s="23"/>
      <c r="O2617" s="23"/>
    </row>
    <row r="2618" spans="1:15">
      <c r="A2618" s="485"/>
      <c r="B2618" s="441" t="s">
        <v>626</v>
      </c>
      <c r="C2618" s="458"/>
      <c r="D2618" s="427" t="s">
        <v>627</v>
      </c>
      <c r="E2618" s="94">
        <f t="shared" si="832"/>
        <v>0</v>
      </c>
      <c r="F2618" s="452">
        <f t="shared" ref="F2618:M2618" si="842">F2619</f>
        <v>0</v>
      </c>
      <c r="G2618" s="452">
        <f t="shared" si="842"/>
        <v>0</v>
      </c>
      <c r="H2618" s="452">
        <f t="shared" si="842"/>
        <v>0</v>
      </c>
      <c r="I2618" s="452">
        <f t="shared" si="842"/>
        <v>0</v>
      </c>
      <c r="J2618" s="452">
        <f t="shared" si="842"/>
        <v>0</v>
      </c>
      <c r="K2618" s="452">
        <f t="shared" si="842"/>
        <v>0</v>
      </c>
      <c r="L2618" s="452">
        <f t="shared" si="842"/>
        <v>0</v>
      </c>
      <c r="M2618" s="452">
        <f t="shared" si="842"/>
        <v>0</v>
      </c>
      <c r="N2618" s="23"/>
      <c r="O2618" s="23"/>
    </row>
    <row r="2619" spans="1:15">
      <c r="A2619" s="417"/>
      <c r="B2619" s="479" t="s">
        <v>628</v>
      </c>
      <c r="C2619" s="480"/>
      <c r="D2619" s="424" t="s">
        <v>629</v>
      </c>
      <c r="E2619" s="94">
        <f t="shared" si="832"/>
        <v>0</v>
      </c>
      <c r="F2619" s="421"/>
      <c r="G2619" s="421"/>
      <c r="H2619" s="421"/>
      <c r="I2619" s="421"/>
      <c r="J2619" s="158"/>
      <c r="K2619" s="421"/>
      <c r="L2619" s="421"/>
      <c r="M2619" s="158"/>
      <c r="N2619" s="23"/>
      <c r="O2619" s="23"/>
    </row>
    <row r="2620" spans="1:15">
      <c r="A2620" s="1300" t="s">
        <v>630</v>
      </c>
      <c r="B2620" s="1301"/>
      <c r="C2620" s="1302"/>
      <c r="D2620" s="481"/>
      <c r="E2620" s="359">
        <f t="shared" si="832"/>
        <v>244876</v>
      </c>
      <c r="F2620" s="482">
        <f>F2622+F2633+F2646+F2662+F2673+F2677</f>
        <v>0</v>
      </c>
      <c r="G2620" s="482">
        <f>G2622+G2633+G2646+G2662+G2673+G2677+G2659</f>
        <v>53882</v>
      </c>
      <c r="H2620" s="482">
        <f t="shared" ref="H2620:M2620" si="843">H2622+H2633+H2646+H2662+H2673+H2677+H2659</f>
        <v>51403</v>
      </c>
      <c r="I2620" s="482">
        <f>I2622+I2633+I2646+I2662+I2677+I2659</f>
        <v>67693</v>
      </c>
      <c r="J2620" s="482">
        <f t="shared" si="843"/>
        <v>71898</v>
      </c>
      <c r="K2620" s="482">
        <f t="shared" si="843"/>
        <v>247307</v>
      </c>
      <c r="L2620" s="482">
        <f t="shared" si="843"/>
        <v>219643</v>
      </c>
      <c r="M2620" s="482">
        <f t="shared" si="843"/>
        <v>80110</v>
      </c>
      <c r="N2620" s="23"/>
      <c r="O2620" s="23"/>
    </row>
    <row r="2621" spans="1:15">
      <c r="A2621" s="971"/>
      <c r="B2621" s="411" t="s">
        <v>993</v>
      </c>
      <c r="C2621" s="972"/>
      <c r="D2621" s="481"/>
      <c r="E2621" s="359">
        <f t="shared" si="832"/>
        <v>184429</v>
      </c>
      <c r="F2621" s="482"/>
      <c r="G2621" s="482">
        <f>G2622+G2633+G2646+G2659</f>
        <v>25249</v>
      </c>
      <c r="H2621" s="482">
        <f t="shared" ref="H2621:M2621" si="844">H2622+H2633+H2646+H2659</f>
        <v>41265</v>
      </c>
      <c r="I2621" s="482">
        <f t="shared" si="844"/>
        <v>57487</v>
      </c>
      <c r="J2621" s="482">
        <f t="shared" si="844"/>
        <v>60428</v>
      </c>
      <c r="K2621" s="482">
        <f t="shared" si="844"/>
        <v>195440</v>
      </c>
      <c r="L2621" s="482">
        <f t="shared" si="844"/>
        <v>195440</v>
      </c>
      <c r="M2621" s="482">
        <f t="shared" si="844"/>
        <v>80110</v>
      </c>
      <c r="N2621" s="23"/>
      <c r="O2621" s="23"/>
    </row>
    <row r="2622" spans="1:15">
      <c r="A2622" s="485"/>
      <c r="B2622" s="486" t="s">
        <v>633</v>
      </c>
      <c r="C2622" s="487"/>
      <c r="D2622" s="449" t="s">
        <v>634</v>
      </c>
      <c r="E2622" s="94">
        <f t="shared" si="832"/>
        <v>0</v>
      </c>
      <c r="F2622" s="452">
        <f t="shared" ref="F2622:M2622" si="845">F2623</f>
        <v>0</v>
      </c>
      <c r="G2622" s="452">
        <f t="shared" si="845"/>
        <v>0</v>
      </c>
      <c r="H2622" s="452">
        <f t="shared" si="845"/>
        <v>0</v>
      </c>
      <c r="I2622" s="452">
        <f t="shared" si="845"/>
        <v>0</v>
      </c>
      <c r="J2622" s="452">
        <f t="shared" si="845"/>
        <v>0</v>
      </c>
      <c r="K2622" s="452">
        <f t="shared" si="845"/>
        <v>0</v>
      </c>
      <c r="L2622" s="452">
        <f t="shared" si="845"/>
        <v>0</v>
      </c>
      <c r="M2622" s="452">
        <f t="shared" si="845"/>
        <v>0</v>
      </c>
      <c r="N2622" s="23"/>
      <c r="O2622" s="23"/>
    </row>
    <row r="2623" spans="1:15" ht="12" customHeight="1">
      <c r="A2623" s="485"/>
      <c r="B2623" s="438" t="s">
        <v>635</v>
      </c>
      <c r="C2623" s="458"/>
      <c r="D2623" s="443" t="s">
        <v>636</v>
      </c>
      <c r="E2623" s="94">
        <f t="shared" si="832"/>
        <v>0</v>
      </c>
      <c r="F2623" s="452">
        <f t="shared" ref="F2623:M2623" si="846">F2624+F2625+F2626+F2627+F2628+F2629+F2630+F2631</f>
        <v>0</v>
      </c>
      <c r="G2623" s="452">
        <f t="shared" si="846"/>
        <v>0</v>
      </c>
      <c r="H2623" s="452">
        <f t="shared" si="846"/>
        <v>0</v>
      </c>
      <c r="I2623" s="452">
        <f t="shared" si="846"/>
        <v>0</v>
      </c>
      <c r="J2623" s="452">
        <f t="shared" si="846"/>
        <v>0</v>
      </c>
      <c r="K2623" s="452">
        <f t="shared" si="846"/>
        <v>0</v>
      </c>
      <c r="L2623" s="452">
        <f t="shared" si="846"/>
        <v>0</v>
      </c>
      <c r="M2623" s="452">
        <f t="shared" si="846"/>
        <v>0</v>
      </c>
      <c r="N2623" s="23"/>
      <c r="O2623" s="23"/>
    </row>
    <row r="2624" spans="1:15" hidden="1">
      <c r="A2624" s="485"/>
      <c r="B2624" s="488"/>
      <c r="C2624" s="489" t="s">
        <v>637</v>
      </c>
      <c r="D2624" s="449" t="s">
        <v>638</v>
      </c>
      <c r="E2624" s="94">
        <f t="shared" si="832"/>
        <v>0</v>
      </c>
      <c r="F2624" s="452"/>
      <c r="G2624" s="452"/>
      <c r="H2624" s="452"/>
      <c r="I2624" s="452"/>
      <c r="J2624" s="430"/>
      <c r="K2624" s="452"/>
      <c r="L2624" s="452"/>
      <c r="M2624" s="430"/>
      <c r="N2624" s="23"/>
      <c r="O2624" s="23"/>
    </row>
    <row r="2625" spans="1:15" ht="31.35" hidden="1">
      <c r="A2625" s="485"/>
      <c r="B2625" s="488"/>
      <c r="C2625" s="490" t="s">
        <v>639</v>
      </c>
      <c r="D2625" s="491" t="s">
        <v>640</v>
      </c>
      <c r="E2625" s="94">
        <f t="shared" si="832"/>
        <v>0</v>
      </c>
      <c r="F2625" s="452"/>
      <c r="G2625" s="452"/>
      <c r="H2625" s="452"/>
      <c r="I2625" s="452"/>
      <c r="J2625" s="430"/>
      <c r="K2625" s="452"/>
      <c r="L2625" s="452"/>
      <c r="M2625" s="430"/>
      <c r="N2625" s="23"/>
      <c r="O2625" s="23"/>
    </row>
    <row r="2626" spans="1:15" ht="21" hidden="1">
      <c r="A2626" s="485"/>
      <c r="B2626" s="488"/>
      <c r="C2626" s="490" t="s">
        <v>641</v>
      </c>
      <c r="D2626" s="491" t="s">
        <v>642</v>
      </c>
      <c r="E2626" s="94">
        <f t="shared" si="832"/>
        <v>0</v>
      </c>
      <c r="F2626" s="452"/>
      <c r="G2626" s="452"/>
      <c r="H2626" s="452"/>
      <c r="I2626" s="452"/>
      <c r="J2626" s="430"/>
      <c r="K2626" s="452"/>
      <c r="L2626" s="452"/>
      <c r="M2626" s="430"/>
      <c r="N2626" s="23"/>
      <c r="O2626" s="23"/>
    </row>
    <row r="2627" spans="1:15" ht="20.65" hidden="1">
      <c r="A2627" s="485"/>
      <c r="B2627" s="488"/>
      <c r="C2627" s="489" t="s">
        <v>643</v>
      </c>
      <c r="D2627" s="449" t="s">
        <v>644</v>
      </c>
      <c r="E2627" s="94">
        <f t="shared" si="832"/>
        <v>0</v>
      </c>
      <c r="F2627" s="452"/>
      <c r="G2627" s="452"/>
      <c r="H2627" s="452"/>
      <c r="I2627" s="452"/>
      <c r="J2627" s="430"/>
      <c r="K2627" s="452"/>
      <c r="L2627" s="452"/>
      <c r="M2627" s="430"/>
      <c r="N2627" s="23"/>
      <c r="O2627" s="23"/>
    </row>
    <row r="2628" spans="1:15" ht="31.35" hidden="1">
      <c r="A2628" s="485"/>
      <c r="B2628" s="457"/>
      <c r="C2628" s="492" t="s">
        <v>645</v>
      </c>
      <c r="D2628" s="463" t="s">
        <v>646</v>
      </c>
      <c r="E2628" s="94">
        <f t="shared" si="832"/>
        <v>0</v>
      </c>
      <c r="F2628" s="452"/>
      <c r="G2628" s="452"/>
      <c r="H2628" s="452"/>
      <c r="I2628" s="452"/>
      <c r="J2628" s="430"/>
      <c r="K2628" s="452"/>
      <c r="L2628" s="452"/>
      <c r="M2628" s="430"/>
      <c r="N2628" s="23"/>
      <c r="O2628" s="23"/>
    </row>
    <row r="2629" spans="1:15" ht="20.65" hidden="1">
      <c r="A2629" s="485"/>
      <c r="B2629" s="493"/>
      <c r="C2629" s="494" t="s">
        <v>647</v>
      </c>
      <c r="D2629" s="495" t="s">
        <v>648</v>
      </c>
      <c r="E2629" s="94">
        <f t="shared" si="832"/>
        <v>0</v>
      </c>
      <c r="F2629" s="452"/>
      <c r="G2629" s="452"/>
      <c r="H2629" s="452"/>
      <c r="I2629" s="452"/>
      <c r="J2629" s="430"/>
      <c r="K2629" s="452"/>
      <c r="L2629" s="452"/>
      <c r="M2629" s="430"/>
      <c r="N2629" s="23"/>
      <c r="O2629" s="23"/>
    </row>
    <row r="2630" spans="1:15" ht="20.65" hidden="1">
      <c r="A2630" s="485"/>
      <c r="B2630" s="496"/>
      <c r="C2630" s="494" t="s">
        <v>649</v>
      </c>
      <c r="D2630" s="495" t="s">
        <v>650</v>
      </c>
      <c r="E2630" s="94">
        <f t="shared" si="832"/>
        <v>0</v>
      </c>
      <c r="F2630" s="452"/>
      <c r="G2630" s="452"/>
      <c r="H2630" s="452"/>
      <c r="I2630" s="452"/>
      <c r="J2630" s="430"/>
      <c r="K2630" s="452"/>
      <c r="L2630" s="452"/>
      <c r="M2630" s="430"/>
      <c r="N2630" s="23"/>
      <c r="O2630" s="23"/>
    </row>
    <row r="2631" spans="1:15" hidden="1">
      <c r="A2631" s="485"/>
      <c r="B2631" s="497"/>
      <c r="C2631" s="435" t="s">
        <v>651</v>
      </c>
      <c r="D2631" s="427" t="s">
        <v>652</v>
      </c>
      <c r="E2631" s="94">
        <f t="shared" si="832"/>
        <v>0</v>
      </c>
      <c r="F2631" s="452"/>
      <c r="G2631" s="452"/>
      <c r="H2631" s="452"/>
      <c r="I2631" s="452"/>
      <c r="J2631" s="430"/>
      <c r="K2631" s="452"/>
      <c r="L2631" s="452"/>
      <c r="M2631" s="430"/>
      <c r="N2631" s="23"/>
      <c r="O2631" s="23"/>
    </row>
    <row r="2632" spans="1:15" hidden="1">
      <c r="A2632" s="485"/>
      <c r="B2632" s="498"/>
      <c r="C2632" s="767"/>
      <c r="D2632" s="449"/>
      <c r="E2632" s="94">
        <f t="shared" si="832"/>
        <v>0</v>
      </c>
      <c r="F2632" s="452"/>
      <c r="G2632" s="452"/>
      <c r="H2632" s="452"/>
      <c r="I2632" s="452"/>
      <c r="J2632" s="430"/>
      <c r="K2632" s="452"/>
      <c r="L2632" s="452"/>
      <c r="M2632" s="430"/>
      <c r="N2632" s="23"/>
      <c r="O2632" s="23"/>
    </row>
    <row r="2633" spans="1:15">
      <c r="A2633" s="485"/>
      <c r="B2633" s="441" t="s">
        <v>657</v>
      </c>
      <c r="C2633" s="500"/>
      <c r="D2633" s="443" t="s">
        <v>658</v>
      </c>
      <c r="E2633" s="471">
        <f t="shared" si="832"/>
        <v>0</v>
      </c>
      <c r="F2633" s="452">
        <f t="shared" ref="F2633:M2633" si="847">F2634</f>
        <v>0</v>
      </c>
      <c r="G2633" s="452">
        <f t="shared" si="847"/>
        <v>0</v>
      </c>
      <c r="H2633" s="452">
        <f t="shared" si="847"/>
        <v>0</v>
      </c>
      <c r="I2633" s="452">
        <f t="shared" si="847"/>
        <v>0</v>
      </c>
      <c r="J2633" s="452">
        <f t="shared" si="847"/>
        <v>0</v>
      </c>
      <c r="K2633" s="452">
        <f t="shared" si="847"/>
        <v>0</v>
      </c>
      <c r="L2633" s="452">
        <f t="shared" si="847"/>
        <v>0</v>
      </c>
      <c r="M2633" s="452">
        <f t="shared" si="847"/>
        <v>0</v>
      </c>
      <c r="N2633" s="23"/>
      <c r="O2633" s="23"/>
    </row>
    <row r="2634" spans="1:15">
      <c r="A2634" s="485"/>
      <c r="B2634" s="561" t="s">
        <v>659</v>
      </c>
      <c r="C2634" s="458"/>
      <c r="D2634" s="427" t="s">
        <v>565</v>
      </c>
      <c r="E2634" s="94">
        <f t="shared" si="832"/>
        <v>0</v>
      </c>
      <c r="F2634" s="452">
        <f t="shared" ref="F2634:M2634" si="848">F2638+F2639+F2640+F2641+F2642+F2643+F2644</f>
        <v>0</v>
      </c>
      <c r="G2634" s="452">
        <f t="shared" si="848"/>
        <v>0</v>
      </c>
      <c r="H2634" s="452">
        <f t="shared" si="848"/>
        <v>0</v>
      </c>
      <c r="I2634" s="452">
        <f t="shared" si="848"/>
        <v>0</v>
      </c>
      <c r="J2634" s="452">
        <f t="shared" si="848"/>
        <v>0</v>
      </c>
      <c r="K2634" s="452">
        <f t="shared" si="848"/>
        <v>0</v>
      </c>
      <c r="L2634" s="452">
        <f t="shared" si="848"/>
        <v>0</v>
      </c>
      <c r="M2634" s="452">
        <f t="shared" si="848"/>
        <v>0</v>
      </c>
      <c r="N2634" s="23"/>
      <c r="O2634" s="23"/>
    </row>
    <row r="2635" spans="1:15" hidden="1">
      <c r="A2635" s="485"/>
      <c r="B2635" s="502"/>
      <c r="C2635" s="503" t="s">
        <v>660</v>
      </c>
      <c r="D2635" s="562" t="s">
        <v>661</v>
      </c>
      <c r="E2635" s="94">
        <f t="shared" si="832"/>
        <v>0</v>
      </c>
      <c r="F2635" s="428"/>
      <c r="G2635" s="428"/>
      <c r="H2635" s="428"/>
      <c r="I2635" s="428"/>
      <c r="J2635" s="430"/>
      <c r="K2635" s="428"/>
      <c r="L2635" s="428"/>
      <c r="M2635" s="430"/>
      <c r="N2635" s="23"/>
      <c r="O2635" s="23"/>
    </row>
    <row r="2636" spans="1:15" hidden="1">
      <c r="A2636" s="485"/>
      <c r="B2636" s="502"/>
      <c r="C2636" s="503" t="s">
        <v>662</v>
      </c>
      <c r="D2636" s="562" t="s">
        <v>663</v>
      </c>
      <c r="E2636" s="94">
        <f t="shared" si="832"/>
        <v>0</v>
      </c>
      <c r="F2636" s="428"/>
      <c r="G2636" s="428"/>
      <c r="H2636" s="428"/>
      <c r="I2636" s="428"/>
      <c r="J2636" s="430"/>
      <c r="K2636" s="428"/>
      <c r="L2636" s="428"/>
      <c r="M2636" s="430"/>
      <c r="N2636" s="23"/>
      <c r="O2636" s="23"/>
    </row>
    <row r="2637" spans="1:15" hidden="1">
      <c r="A2637" s="485"/>
      <c r="B2637" s="502"/>
      <c r="C2637" s="503" t="s">
        <v>664</v>
      </c>
      <c r="D2637" s="562" t="s">
        <v>665</v>
      </c>
      <c r="E2637" s="94">
        <f t="shared" si="832"/>
        <v>0</v>
      </c>
      <c r="F2637" s="428"/>
      <c r="G2637" s="428"/>
      <c r="H2637" s="428"/>
      <c r="I2637" s="428"/>
      <c r="J2637" s="430"/>
      <c r="K2637" s="428"/>
      <c r="L2637" s="428"/>
      <c r="M2637" s="430"/>
      <c r="N2637" s="23"/>
      <c r="O2637" s="23"/>
    </row>
    <row r="2638" spans="1:15" hidden="1">
      <c r="A2638" s="485"/>
      <c r="B2638" s="501"/>
      <c r="C2638" s="458" t="s">
        <v>666</v>
      </c>
      <c r="D2638" s="427" t="s">
        <v>667</v>
      </c>
      <c r="E2638" s="94">
        <f t="shared" si="832"/>
        <v>0</v>
      </c>
      <c r="F2638" s="428"/>
      <c r="G2638" s="428"/>
      <c r="H2638" s="428"/>
      <c r="I2638" s="428"/>
      <c r="J2638" s="430"/>
      <c r="K2638" s="428"/>
      <c r="L2638" s="428"/>
      <c r="M2638" s="430"/>
      <c r="N2638" s="23"/>
      <c r="O2638" s="23"/>
    </row>
    <row r="2639" spans="1:15" hidden="1">
      <c r="A2639" s="485"/>
      <c r="B2639" s="501"/>
      <c r="C2639" s="458" t="s">
        <v>668</v>
      </c>
      <c r="D2639" s="427" t="s">
        <v>669</v>
      </c>
      <c r="E2639" s="94">
        <f t="shared" si="832"/>
        <v>0</v>
      </c>
      <c r="F2639" s="428"/>
      <c r="G2639" s="428"/>
      <c r="H2639" s="428"/>
      <c r="I2639" s="428"/>
      <c r="J2639" s="430"/>
      <c r="K2639" s="428"/>
      <c r="L2639" s="428"/>
      <c r="M2639" s="430"/>
      <c r="N2639" s="23"/>
      <c r="O2639" s="23"/>
    </row>
    <row r="2640" spans="1:15" hidden="1">
      <c r="A2640" s="485"/>
      <c r="B2640" s="501"/>
      <c r="C2640" s="458" t="s">
        <v>670</v>
      </c>
      <c r="D2640" s="427" t="s">
        <v>671</v>
      </c>
      <c r="E2640" s="94">
        <f t="shared" si="832"/>
        <v>0</v>
      </c>
      <c r="F2640" s="428"/>
      <c r="G2640" s="428"/>
      <c r="H2640" s="428"/>
      <c r="I2640" s="428"/>
      <c r="J2640" s="430"/>
      <c r="K2640" s="428"/>
      <c r="L2640" s="428"/>
      <c r="M2640" s="430"/>
      <c r="N2640" s="23"/>
      <c r="O2640" s="23"/>
    </row>
    <row r="2641" spans="1:15" hidden="1">
      <c r="A2641" s="590"/>
      <c r="B2641" s="501"/>
      <c r="C2641" s="458" t="s">
        <v>672</v>
      </c>
      <c r="D2641" s="427" t="s">
        <v>673</v>
      </c>
      <c r="E2641" s="40">
        <f t="shared" si="832"/>
        <v>0</v>
      </c>
      <c r="F2641" s="594"/>
      <c r="G2641" s="594"/>
      <c r="H2641" s="594"/>
      <c r="I2641" s="594"/>
      <c r="J2641" s="597"/>
      <c r="K2641" s="594"/>
      <c r="L2641" s="594"/>
      <c r="M2641" s="597"/>
      <c r="N2641" s="23"/>
      <c r="O2641" s="23"/>
    </row>
    <row r="2642" spans="1:15">
      <c r="A2642" s="590"/>
      <c r="B2642" s="501"/>
      <c r="C2642" s="458" t="s">
        <v>674</v>
      </c>
      <c r="D2642" s="427" t="s">
        <v>567</v>
      </c>
      <c r="E2642" s="40">
        <f t="shared" si="832"/>
        <v>0</v>
      </c>
      <c r="F2642" s="594"/>
      <c r="G2642" s="452"/>
      <c r="H2642" s="452"/>
      <c r="I2642" s="452"/>
      <c r="J2642" s="430"/>
      <c r="K2642" s="452"/>
      <c r="L2642" s="452"/>
      <c r="M2642" s="430"/>
      <c r="N2642" s="23"/>
      <c r="O2642" s="23"/>
    </row>
    <row r="2643" spans="1:15" ht="0.75" customHeight="1">
      <c r="A2643" s="590"/>
      <c r="B2643" s="501"/>
      <c r="C2643" s="458" t="s">
        <v>675</v>
      </c>
      <c r="D2643" s="427" t="s">
        <v>676</v>
      </c>
      <c r="E2643" s="40">
        <f t="shared" si="832"/>
        <v>0</v>
      </c>
      <c r="F2643" s="594"/>
      <c r="G2643" s="594"/>
      <c r="H2643" s="594"/>
      <c r="I2643" s="594"/>
      <c r="J2643" s="597"/>
      <c r="K2643" s="594"/>
      <c r="L2643" s="594"/>
      <c r="M2643" s="597"/>
      <c r="N2643" s="23"/>
      <c r="O2643" s="23"/>
    </row>
    <row r="2644" spans="1:15" hidden="1">
      <c r="A2644" s="590"/>
      <c r="B2644" s="501"/>
      <c r="C2644" s="458" t="s">
        <v>677</v>
      </c>
      <c r="D2644" s="427" t="s">
        <v>678</v>
      </c>
      <c r="E2644" s="40">
        <f t="shared" si="832"/>
        <v>0</v>
      </c>
      <c r="F2644" s="594"/>
      <c r="G2644" s="594"/>
      <c r="H2644" s="594"/>
      <c r="I2644" s="594"/>
      <c r="J2644" s="597"/>
      <c r="K2644" s="594"/>
      <c r="L2644" s="594"/>
      <c r="M2644" s="597"/>
      <c r="N2644" s="23"/>
      <c r="O2644" s="23"/>
    </row>
    <row r="2645" spans="1:15" hidden="1">
      <c r="A2645" s="590"/>
      <c r="B2645" s="441"/>
      <c r="C2645" s="506"/>
      <c r="D2645" s="427"/>
      <c r="E2645" s="40">
        <f t="shared" si="832"/>
        <v>0</v>
      </c>
      <c r="F2645" s="594"/>
      <c r="G2645" s="594"/>
      <c r="H2645" s="594"/>
      <c r="I2645" s="594"/>
      <c r="J2645" s="597"/>
      <c r="K2645" s="594"/>
      <c r="L2645" s="594"/>
      <c r="M2645" s="597"/>
      <c r="N2645" s="23"/>
      <c r="O2645" s="23"/>
    </row>
    <row r="2646" spans="1:15">
      <c r="A2646" s="537"/>
      <c r="B2646" s="441" t="s">
        <v>679</v>
      </c>
      <c r="C2646" s="500"/>
      <c r="D2646" s="443" t="s">
        <v>680</v>
      </c>
      <c r="E2646" s="471">
        <f t="shared" si="832"/>
        <v>184429</v>
      </c>
      <c r="F2646" s="428">
        <f t="shared" ref="F2646" si="849">F2647+F2648+F2649+F2650+F2651+F2652+F2653+F2654+F2655+F2656+F2657</f>
        <v>0</v>
      </c>
      <c r="G2646" s="594">
        <f>G2647+G2648+G2649+G2650+G2651+G2652+G2653+G2654+G2655+G2656+G2657+G2658</f>
        <v>25249</v>
      </c>
      <c r="H2646" s="594">
        <f t="shared" ref="H2646:M2646" si="850">H2647+H2648+H2649+H2650+H2651+H2652+H2653+H2654+H2655+H2656+H2657+H2658</f>
        <v>41265</v>
      </c>
      <c r="I2646" s="594">
        <f t="shared" si="850"/>
        <v>57487</v>
      </c>
      <c r="J2646" s="594">
        <f t="shared" si="850"/>
        <v>60428</v>
      </c>
      <c r="K2646" s="594">
        <f t="shared" si="850"/>
        <v>195440</v>
      </c>
      <c r="L2646" s="594">
        <f t="shared" si="850"/>
        <v>195440</v>
      </c>
      <c r="M2646" s="594">
        <f t="shared" si="850"/>
        <v>80110</v>
      </c>
      <c r="N2646" s="23"/>
      <c r="O2646" s="23"/>
    </row>
    <row r="2647" spans="1:15">
      <c r="A2647" s="590"/>
      <c r="B2647" s="438" t="s">
        <v>681</v>
      </c>
      <c r="C2647" s="506"/>
      <c r="D2647" s="427" t="s">
        <v>682</v>
      </c>
      <c r="E2647" s="94">
        <f t="shared" si="832"/>
        <v>0</v>
      </c>
      <c r="F2647" s="452"/>
      <c r="G2647" s="452">
        <v>0</v>
      </c>
      <c r="H2647" s="452">
        <v>0</v>
      </c>
      <c r="I2647" s="452">
        <v>0</v>
      </c>
      <c r="J2647" s="430">
        <v>0</v>
      </c>
      <c r="K2647" s="452">
        <v>0</v>
      </c>
      <c r="L2647" s="452">
        <v>0</v>
      </c>
      <c r="M2647" s="430">
        <v>0</v>
      </c>
      <c r="N2647" s="23"/>
      <c r="O2647" s="23"/>
    </row>
    <row r="2648" spans="1:15">
      <c r="A2648" s="590"/>
      <c r="B2648" s="438" t="s">
        <v>683</v>
      </c>
      <c r="C2648" s="458"/>
      <c r="D2648" s="427" t="s">
        <v>684</v>
      </c>
      <c r="E2648" s="94">
        <f t="shared" si="832"/>
        <v>0</v>
      </c>
      <c r="F2648" s="452"/>
      <c r="G2648" s="452"/>
      <c r="H2648" s="452"/>
      <c r="I2648" s="452"/>
      <c r="J2648" s="430"/>
      <c r="K2648" s="452"/>
      <c r="L2648" s="452"/>
      <c r="M2648" s="430"/>
      <c r="N2648" s="23"/>
      <c r="O2648" s="23"/>
    </row>
    <row r="2649" spans="1:15">
      <c r="A2649" s="590"/>
      <c r="B2649" s="438" t="s">
        <v>685</v>
      </c>
      <c r="C2649" s="506"/>
      <c r="D2649" s="427" t="s">
        <v>686</v>
      </c>
      <c r="E2649" s="94">
        <f t="shared" ref="E2649:E2715" si="851">G2649+H2649+I2649+J2649</f>
        <v>0</v>
      </c>
      <c r="F2649" s="452"/>
      <c r="G2649" s="452"/>
      <c r="H2649" s="452"/>
      <c r="I2649" s="452"/>
      <c r="J2649" s="430"/>
      <c r="K2649" s="452"/>
      <c r="L2649" s="452"/>
      <c r="M2649" s="430"/>
      <c r="N2649" s="23"/>
      <c r="O2649" s="23"/>
    </row>
    <row r="2650" spans="1:15">
      <c r="A2650" s="590"/>
      <c r="B2650" s="438" t="s">
        <v>687</v>
      </c>
      <c r="C2650" s="507"/>
      <c r="D2650" s="427" t="s">
        <v>688</v>
      </c>
      <c r="E2650" s="94">
        <f t="shared" si="851"/>
        <v>0</v>
      </c>
      <c r="F2650" s="452"/>
      <c r="G2650" s="452"/>
      <c r="H2650" s="452"/>
      <c r="I2650" s="452"/>
      <c r="J2650" s="430"/>
      <c r="K2650" s="452"/>
      <c r="L2650" s="452"/>
      <c r="M2650" s="430"/>
      <c r="N2650" s="23"/>
      <c r="O2650" s="23"/>
    </row>
    <row r="2651" spans="1:15">
      <c r="A2651" s="590"/>
      <c r="B2651" s="508" t="s">
        <v>689</v>
      </c>
      <c r="C2651" s="509"/>
      <c r="D2651" s="427" t="s">
        <v>690</v>
      </c>
      <c r="E2651" s="94">
        <f t="shared" si="851"/>
        <v>0</v>
      </c>
      <c r="F2651" s="452"/>
      <c r="G2651" s="452"/>
      <c r="H2651" s="452"/>
      <c r="I2651" s="452"/>
      <c r="J2651" s="430"/>
      <c r="K2651" s="452"/>
      <c r="L2651" s="452"/>
      <c r="M2651" s="430"/>
      <c r="N2651" s="23"/>
      <c r="O2651" s="23"/>
    </row>
    <row r="2652" spans="1:15">
      <c r="A2652" s="590"/>
      <c r="B2652" s="510" t="s">
        <v>691</v>
      </c>
      <c r="C2652" s="458"/>
      <c r="D2652" s="427" t="s">
        <v>692</v>
      </c>
      <c r="E2652" s="94">
        <f t="shared" si="851"/>
        <v>0</v>
      </c>
      <c r="F2652" s="452"/>
      <c r="G2652" s="452"/>
      <c r="H2652" s="452"/>
      <c r="I2652" s="452"/>
      <c r="J2652" s="430"/>
      <c r="K2652" s="452"/>
      <c r="L2652" s="452"/>
      <c r="M2652" s="430"/>
      <c r="N2652" s="23"/>
      <c r="O2652" s="23"/>
    </row>
    <row r="2653" spans="1:15">
      <c r="A2653" s="590"/>
      <c r="B2653" s="508" t="s">
        <v>693</v>
      </c>
      <c r="C2653" s="506"/>
      <c r="D2653" s="427" t="s">
        <v>694</v>
      </c>
      <c r="E2653" s="94">
        <f t="shared" si="851"/>
        <v>0</v>
      </c>
      <c r="F2653" s="452"/>
      <c r="G2653" s="452"/>
      <c r="H2653" s="452"/>
      <c r="I2653" s="452"/>
      <c r="J2653" s="430"/>
      <c r="K2653" s="452"/>
      <c r="L2653" s="452"/>
      <c r="M2653" s="430"/>
      <c r="N2653" s="23"/>
      <c r="O2653" s="23"/>
    </row>
    <row r="2654" spans="1:15">
      <c r="A2654" s="590"/>
      <c r="B2654" s="508" t="s">
        <v>695</v>
      </c>
      <c r="C2654" s="506"/>
      <c r="D2654" s="427" t="s">
        <v>696</v>
      </c>
      <c r="E2654" s="94">
        <f t="shared" si="851"/>
        <v>0</v>
      </c>
      <c r="F2654" s="452"/>
      <c r="G2654" s="452"/>
      <c r="H2654" s="452"/>
      <c r="I2654" s="452"/>
      <c r="J2654" s="430"/>
      <c r="K2654" s="452"/>
      <c r="L2654" s="452"/>
      <c r="M2654" s="430"/>
      <c r="N2654" s="23"/>
      <c r="O2654" s="23"/>
    </row>
    <row r="2655" spans="1:15">
      <c r="A2655" s="590"/>
      <c r="B2655" s="438" t="s">
        <v>697</v>
      </c>
      <c r="C2655" s="458"/>
      <c r="D2655" s="427" t="s">
        <v>698</v>
      </c>
      <c r="E2655" s="94">
        <f t="shared" si="851"/>
        <v>0</v>
      </c>
      <c r="F2655" s="452"/>
      <c r="G2655" s="452"/>
      <c r="H2655" s="452"/>
      <c r="I2655" s="452"/>
      <c r="J2655" s="430"/>
      <c r="K2655" s="452"/>
      <c r="L2655" s="452"/>
      <c r="M2655" s="430"/>
      <c r="N2655" s="23"/>
      <c r="O2655" s="23"/>
    </row>
    <row r="2656" spans="1:15">
      <c r="A2656" s="590"/>
      <c r="B2656" s="508" t="s">
        <v>699</v>
      </c>
      <c r="C2656" s="506"/>
      <c r="D2656" s="427" t="s">
        <v>700</v>
      </c>
      <c r="E2656" s="94">
        <f t="shared" si="851"/>
        <v>0</v>
      </c>
      <c r="F2656" s="452"/>
      <c r="G2656" s="452"/>
      <c r="H2656" s="452"/>
      <c r="I2656" s="452"/>
      <c r="J2656" s="430"/>
      <c r="K2656" s="452"/>
      <c r="L2656" s="452"/>
      <c r="M2656" s="430"/>
      <c r="N2656" s="23"/>
      <c r="O2656" s="23"/>
    </row>
    <row r="2657" spans="1:15">
      <c r="A2657" s="590"/>
      <c r="B2657" s="511" t="s">
        <v>701</v>
      </c>
      <c r="C2657" s="458"/>
      <c r="D2657" s="427" t="s">
        <v>702</v>
      </c>
      <c r="E2657" s="94">
        <f t="shared" si="851"/>
        <v>0</v>
      </c>
      <c r="F2657" s="452"/>
      <c r="G2657" s="452"/>
      <c r="H2657" s="452"/>
      <c r="I2657" s="452"/>
      <c r="J2657" s="430"/>
      <c r="K2657" s="452"/>
      <c r="L2657" s="452"/>
      <c r="M2657" s="430"/>
      <c r="N2657" s="23"/>
      <c r="O2657" s="23"/>
    </row>
    <row r="2658" spans="1:15" ht="27" customHeight="1">
      <c r="A2658" s="590"/>
      <c r="B2658" s="1305" t="s">
        <v>703</v>
      </c>
      <c r="C2658" s="1306"/>
      <c r="D2658" s="973" t="s">
        <v>704</v>
      </c>
      <c r="E2658" s="94">
        <f t="shared" si="851"/>
        <v>184429</v>
      </c>
      <c r="F2658" s="594"/>
      <c r="G2658" s="594">
        <f>13172+12077</f>
        <v>25249</v>
      </c>
      <c r="H2658" s="594">
        <f>21341+19924</f>
        <v>41265</v>
      </c>
      <c r="I2658" s="594">
        <f>29560+27927</f>
        <v>57487</v>
      </c>
      <c r="J2658" s="597">
        <f>31032+29396</f>
        <v>60428</v>
      </c>
      <c r="K2658" s="594">
        <f>95653+99787</f>
        <v>195440</v>
      </c>
      <c r="L2658" s="594">
        <f>95653+99787</f>
        <v>195440</v>
      </c>
      <c r="M2658" s="597">
        <f>42820+37290</f>
        <v>80110</v>
      </c>
      <c r="N2658" s="23"/>
      <c r="O2658" s="23"/>
    </row>
    <row r="2659" spans="1:15">
      <c r="A2659" s="590"/>
      <c r="B2659" s="441" t="s">
        <v>705</v>
      </c>
      <c r="C2659" s="500"/>
      <c r="D2659" s="427" t="s">
        <v>706</v>
      </c>
      <c r="E2659" s="94">
        <f t="shared" si="851"/>
        <v>0</v>
      </c>
      <c r="F2659" s="594"/>
      <c r="G2659" s="862">
        <f>G2660+G2661</f>
        <v>0</v>
      </c>
      <c r="H2659" s="862">
        <f t="shared" ref="H2659:M2659" si="852">H2660+H2661</f>
        <v>0</v>
      </c>
      <c r="I2659" s="862">
        <f t="shared" si="852"/>
        <v>0</v>
      </c>
      <c r="J2659" s="862">
        <f t="shared" si="852"/>
        <v>0</v>
      </c>
      <c r="K2659" s="862">
        <f t="shared" si="852"/>
        <v>0</v>
      </c>
      <c r="L2659" s="862">
        <f t="shared" si="852"/>
        <v>0</v>
      </c>
      <c r="M2659" s="862">
        <f t="shared" si="852"/>
        <v>0</v>
      </c>
      <c r="N2659" s="23"/>
      <c r="O2659" s="23"/>
    </row>
    <row r="2660" spans="1:15">
      <c r="A2660" s="590"/>
      <c r="B2660" s="438" t="s">
        <v>681</v>
      </c>
      <c r="C2660" s="506"/>
      <c r="D2660" s="427" t="s">
        <v>707</v>
      </c>
      <c r="E2660" s="94">
        <f t="shared" si="851"/>
        <v>0</v>
      </c>
      <c r="F2660" s="594"/>
      <c r="G2660" s="594"/>
      <c r="H2660" s="594"/>
      <c r="I2660" s="594"/>
      <c r="J2660" s="597"/>
      <c r="K2660" s="594">
        <v>0</v>
      </c>
      <c r="L2660" s="594">
        <v>0</v>
      </c>
      <c r="M2660" s="597">
        <v>0</v>
      </c>
      <c r="N2660" s="23"/>
      <c r="O2660" s="23"/>
    </row>
    <row r="2661" spans="1:15">
      <c r="A2661" s="590"/>
      <c r="B2661" s="429" t="s">
        <v>710</v>
      </c>
      <c r="C2661" s="426"/>
      <c r="D2661" s="427" t="s">
        <v>994</v>
      </c>
      <c r="E2661" s="94">
        <f t="shared" si="851"/>
        <v>0</v>
      </c>
      <c r="F2661" s="594"/>
      <c r="G2661" s="594"/>
      <c r="H2661" s="594"/>
      <c r="I2661" s="594"/>
      <c r="J2661" s="597"/>
      <c r="K2661" s="594">
        <v>0</v>
      </c>
      <c r="L2661" s="594">
        <v>0</v>
      </c>
      <c r="M2661" s="597">
        <v>0</v>
      </c>
      <c r="N2661" s="23"/>
      <c r="O2661" s="23"/>
    </row>
    <row r="2662" spans="1:15">
      <c r="A2662" s="590"/>
      <c r="B2662" s="467" t="s">
        <v>714</v>
      </c>
      <c r="C2662" s="466"/>
      <c r="D2662" s="443" t="s">
        <v>715</v>
      </c>
      <c r="E2662" s="974">
        <f t="shared" si="851"/>
        <v>60447</v>
      </c>
      <c r="F2662" s="975">
        <f>F2663+F2673</f>
        <v>0</v>
      </c>
      <c r="G2662" s="975">
        <f>G2663+G2673</f>
        <v>28633</v>
      </c>
      <c r="H2662" s="975">
        <f>H2663+H2673</f>
        <v>10138</v>
      </c>
      <c r="I2662" s="975">
        <f>I2663+I2673</f>
        <v>10206</v>
      </c>
      <c r="J2662" s="975">
        <f>J2663+J2673</f>
        <v>11470</v>
      </c>
      <c r="K2662" s="975">
        <f>K2663</f>
        <v>51867</v>
      </c>
      <c r="L2662" s="975">
        <f>L2663</f>
        <v>24203</v>
      </c>
      <c r="M2662" s="975">
        <f>M2663</f>
        <v>0</v>
      </c>
      <c r="N2662" s="23"/>
      <c r="O2662" s="23"/>
    </row>
    <row r="2663" spans="1:15">
      <c r="A2663" s="590"/>
      <c r="B2663" s="461" t="s">
        <v>716</v>
      </c>
      <c r="C2663" s="426"/>
      <c r="D2663" s="427" t="s">
        <v>717</v>
      </c>
      <c r="E2663" s="137">
        <f t="shared" si="851"/>
        <v>60447</v>
      </c>
      <c r="F2663" s="219">
        <f t="shared" ref="F2663:M2663" si="853">F2664+F2669+F2671</f>
        <v>0</v>
      </c>
      <c r="G2663" s="219">
        <f t="shared" si="853"/>
        <v>28633</v>
      </c>
      <c r="H2663" s="219">
        <f t="shared" si="853"/>
        <v>10138</v>
      </c>
      <c r="I2663" s="219">
        <f t="shared" si="853"/>
        <v>10206</v>
      </c>
      <c r="J2663" s="219">
        <f t="shared" si="853"/>
        <v>11470</v>
      </c>
      <c r="K2663" s="219">
        <f t="shared" si="853"/>
        <v>51867</v>
      </c>
      <c r="L2663" s="219">
        <f t="shared" si="853"/>
        <v>24203</v>
      </c>
      <c r="M2663" s="219">
        <f t="shared" si="853"/>
        <v>0</v>
      </c>
      <c r="N2663" s="23"/>
      <c r="O2663" s="23"/>
    </row>
    <row r="2664" spans="1:15">
      <c r="A2664" s="590"/>
      <c r="B2664" s="425" t="s">
        <v>718</v>
      </c>
      <c r="C2664" s="426"/>
      <c r="D2664" s="427" t="s">
        <v>719</v>
      </c>
      <c r="E2664" s="137">
        <f t="shared" si="851"/>
        <v>60447</v>
      </c>
      <c r="F2664" s="219">
        <f t="shared" ref="F2664:M2664" si="854">F2665+F2666+F2667+F2668</f>
        <v>0</v>
      </c>
      <c r="G2664" s="219">
        <f>G2665+G2666+G2667+G2668</f>
        <v>28633</v>
      </c>
      <c r="H2664" s="219">
        <f>H2665+H2666+H2667+H2668</f>
        <v>10138</v>
      </c>
      <c r="I2664" s="219">
        <f t="shared" si="854"/>
        <v>10206</v>
      </c>
      <c r="J2664" s="219">
        <f t="shared" si="854"/>
        <v>11470</v>
      </c>
      <c r="K2664" s="219">
        <f t="shared" si="854"/>
        <v>51867</v>
      </c>
      <c r="L2664" s="219">
        <f t="shared" si="854"/>
        <v>24203</v>
      </c>
      <c r="M2664" s="219">
        <f t="shared" si="854"/>
        <v>0</v>
      </c>
      <c r="N2664" s="23"/>
      <c r="O2664" s="23"/>
    </row>
    <row r="2665" spans="1:15">
      <c r="A2665" s="590"/>
      <c r="B2665" s="429"/>
      <c r="C2665" s="426" t="s">
        <v>720</v>
      </c>
      <c r="D2665" s="427" t="s">
        <v>721</v>
      </c>
      <c r="E2665" s="94">
        <f>G2665+H2665+I2665+J2665</f>
        <v>55335</v>
      </c>
      <c r="F2665" s="452"/>
      <c r="G2665" s="452">
        <f>24312+300</f>
        <v>24612</v>
      </c>
      <c r="H2665" s="452">
        <f>8500+1025</f>
        <v>9525</v>
      </c>
      <c r="I2665" s="452">
        <f>10200-300-172</f>
        <v>9728</v>
      </c>
      <c r="J2665" s="430">
        <v>11470</v>
      </c>
      <c r="K2665" s="452">
        <v>51867</v>
      </c>
      <c r="L2665" s="452">
        <v>24203</v>
      </c>
      <c r="M2665" s="430"/>
      <c r="N2665" s="23"/>
      <c r="O2665" s="23"/>
    </row>
    <row r="2666" spans="1:15">
      <c r="A2666" s="590"/>
      <c r="B2666" s="429"/>
      <c r="C2666" s="426" t="s">
        <v>722</v>
      </c>
      <c r="D2666" s="427" t="s">
        <v>723</v>
      </c>
      <c r="E2666" s="94">
        <f t="shared" si="851"/>
        <v>411</v>
      </c>
      <c r="F2666" s="452"/>
      <c r="G2666" s="452">
        <v>405</v>
      </c>
      <c r="H2666" s="875"/>
      <c r="I2666" s="452">
        <v>6</v>
      </c>
      <c r="J2666" s="430"/>
      <c r="K2666" s="452"/>
      <c r="L2666" s="452"/>
      <c r="M2666" s="430"/>
      <c r="N2666" s="23"/>
      <c r="O2666" s="23"/>
    </row>
    <row r="2667" spans="1:15">
      <c r="A2667" s="590"/>
      <c r="B2667" s="429"/>
      <c r="C2667" s="432" t="s">
        <v>724</v>
      </c>
      <c r="D2667" s="427" t="s">
        <v>725</v>
      </c>
      <c r="E2667" s="94">
        <f t="shared" si="851"/>
        <v>0</v>
      </c>
      <c r="F2667" s="452"/>
      <c r="G2667" s="452"/>
      <c r="H2667" s="452"/>
      <c r="I2667" s="452"/>
      <c r="J2667" s="430"/>
      <c r="K2667" s="452"/>
      <c r="L2667" s="452"/>
      <c r="M2667" s="430"/>
      <c r="N2667" s="23"/>
      <c r="O2667" s="23"/>
    </row>
    <row r="2668" spans="1:15">
      <c r="A2668" s="590"/>
      <c r="B2668" s="429"/>
      <c r="C2668" s="432" t="s">
        <v>726</v>
      </c>
      <c r="D2668" s="427" t="s">
        <v>727</v>
      </c>
      <c r="E2668" s="94">
        <f>G2668+H2668+I2668+J2668</f>
        <v>4701</v>
      </c>
      <c r="F2668" s="452"/>
      <c r="G2668" s="452">
        <v>3616</v>
      </c>
      <c r="H2668" s="452">
        <v>613</v>
      </c>
      <c r="I2668" s="452">
        <f>300+172</f>
        <v>472</v>
      </c>
      <c r="J2668" s="430"/>
      <c r="K2668" s="452"/>
      <c r="L2668" s="452"/>
      <c r="M2668" s="430"/>
      <c r="N2668" s="23"/>
      <c r="O2668" s="23"/>
    </row>
    <row r="2669" spans="1:15">
      <c r="A2669" s="590"/>
      <c r="B2669" s="434" t="s">
        <v>728</v>
      </c>
      <c r="C2669" s="466"/>
      <c r="D2669" s="443" t="s">
        <v>729</v>
      </c>
      <c r="E2669" s="94">
        <f t="shared" si="851"/>
        <v>0</v>
      </c>
      <c r="F2669" s="452">
        <f t="shared" ref="F2669:M2669" si="855">F2670</f>
        <v>0</v>
      </c>
      <c r="G2669" s="452">
        <f t="shared" si="855"/>
        <v>0</v>
      </c>
      <c r="H2669" s="452">
        <f t="shared" si="855"/>
        <v>0</v>
      </c>
      <c r="I2669" s="452">
        <f t="shared" si="855"/>
        <v>0</v>
      </c>
      <c r="J2669" s="452">
        <f t="shared" si="855"/>
        <v>0</v>
      </c>
      <c r="K2669" s="452">
        <f t="shared" si="855"/>
        <v>0</v>
      </c>
      <c r="L2669" s="452">
        <f t="shared" si="855"/>
        <v>0</v>
      </c>
      <c r="M2669" s="452">
        <f t="shared" si="855"/>
        <v>0</v>
      </c>
      <c r="N2669" s="23"/>
      <c r="O2669" s="23"/>
    </row>
    <row r="2670" spans="1:15">
      <c r="A2670" s="590"/>
      <c r="B2670" s="429"/>
      <c r="C2670" s="432" t="s">
        <v>730</v>
      </c>
      <c r="D2670" s="427" t="s">
        <v>731</v>
      </c>
      <c r="E2670" s="94">
        <f t="shared" si="851"/>
        <v>0</v>
      </c>
      <c r="F2670" s="428"/>
      <c r="G2670" s="428"/>
      <c r="H2670" s="428"/>
      <c r="I2670" s="428"/>
      <c r="J2670" s="430"/>
      <c r="K2670" s="428"/>
      <c r="L2670" s="428"/>
      <c r="M2670" s="430"/>
      <c r="N2670" s="23"/>
      <c r="O2670" s="23"/>
    </row>
    <row r="2671" spans="1:15" ht="12" customHeight="1">
      <c r="A2671" s="590"/>
      <c r="B2671" s="434" t="s">
        <v>732</v>
      </c>
      <c r="C2671" s="466"/>
      <c r="D2671" s="443" t="s">
        <v>733</v>
      </c>
      <c r="E2671" s="94">
        <f t="shared" si="851"/>
        <v>0</v>
      </c>
      <c r="F2671" s="428"/>
      <c r="G2671" s="428"/>
      <c r="H2671" s="428"/>
      <c r="I2671" s="452"/>
      <c r="J2671" s="430"/>
      <c r="K2671" s="428"/>
      <c r="L2671" s="428"/>
      <c r="M2671" s="430"/>
      <c r="N2671" s="23"/>
      <c r="O2671" s="23"/>
    </row>
    <row r="2672" spans="1:15" hidden="1">
      <c r="A2672" s="590"/>
      <c r="B2672" s="434"/>
      <c r="C2672" s="466"/>
      <c r="D2672" s="443"/>
      <c r="E2672" s="94">
        <f t="shared" si="851"/>
        <v>0</v>
      </c>
      <c r="F2672" s="428"/>
      <c r="G2672" s="428"/>
      <c r="H2672" s="428"/>
      <c r="I2672" s="428"/>
      <c r="J2672" s="430"/>
      <c r="K2672" s="428"/>
      <c r="L2672" s="428"/>
      <c r="M2672" s="430"/>
      <c r="N2672" s="23"/>
      <c r="O2672" s="23"/>
    </row>
    <row r="2673" spans="1:15">
      <c r="A2673" s="590"/>
      <c r="B2673" s="434" t="s">
        <v>734</v>
      </c>
      <c r="C2673" s="466"/>
      <c r="D2673" s="443" t="s">
        <v>735</v>
      </c>
      <c r="E2673" s="94">
        <f t="shared" si="851"/>
        <v>0</v>
      </c>
      <c r="F2673" s="428">
        <f t="shared" ref="F2673:M2674" si="856">F2674</f>
        <v>0</v>
      </c>
      <c r="G2673" s="428">
        <f t="shared" si="856"/>
        <v>0</v>
      </c>
      <c r="H2673" s="428">
        <f t="shared" si="856"/>
        <v>0</v>
      </c>
      <c r="I2673" s="428">
        <f t="shared" si="856"/>
        <v>0</v>
      </c>
      <c r="J2673" s="428">
        <f t="shared" si="856"/>
        <v>0</v>
      </c>
      <c r="K2673" s="428">
        <f t="shared" si="856"/>
        <v>0</v>
      </c>
      <c r="L2673" s="428">
        <f t="shared" si="856"/>
        <v>0</v>
      </c>
      <c r="M2673" s="428">
        <f t="shared" si="856"/>
        <v>0</v>
      </c>
      <c r="N2673" s="23"/>
      <c r="O2673" s="23"/>
    </row>
    <row r="2674" spans="1:15">
      <c r="A2674" s="590"/>
      <c r="B2674" s="768" t="s">
        <v>736</v>
      </c>
      <c r="C2674" s="769"/>
      <c r="D2674" s="427" t="s">
        <v>737</v>
      </c>
      <c r="E2674" s="94">
        <f t="shared" si="851"/>
        <v>0</v>
      </c>
      <c r="F2674" s="452">
        <f t="shared" si="856"/>
        <v>0</v>
      </c>
      <c r="G2674" s="452">
        <f t="shared" si="856"/>
        <v>0</v>
      </c>
      <c r="H2674" s="452">
        <f t="shared" si="856"/>
        <v>0</v>
      </c>
      <c r="I2674" s="452">
        <f t="shared" si="856"/>
        <v>0</v>
      </c>
      <c r="J2674" s="452">
        <f t="shared" si="856"/>
        <v>0</v>
      </c>
      <c r="K2674" s="452">
        <f t="shared" si="856"/>
        <v>0</v>
      </c>
      <c r="L2674" s="452">
        <f t="shared" si="856"/>
        <v>0</v>
      </c>
      <c r="M2674" s="452">
        <f t="shared" si="856"/>
        <v>0</v>
      </c>
      <c r="N2674" s="23"/>
      <c r="O2674" s="23"/>
    </row>
    <row r="2675" spans="1:15">
      <c r="A2675" s="590"/>
      <c r="B2675" s="429"/>
      <c r="C2675" s="432" t="s">
        <v>738</v>
      </c>
      <c r="D2675" s="427" t="s">
        <v>739</v>
      </c>
      <c r="E2675" s="94">
        <f t="shared" si="851"/>
        <v>0</v>
      </c>
      <c r="F2675" s="428"/>
      <c r="G2675" s="428"/>
      <c r="H2675" s="428"/>
      <c r="I2675" s="428"/>
      <c r="J2675" s="430"/>
      <c r="K2675" s="428"/>
      <c r="L2675" s="428"/>
      <c r="M2675" s="430"/>
      <c r="N2675" s="23"/>
      <c r="O2675" s="23"/>
    </row>
    <row r="2676" spans="1:15" hidden="1">
      <c r="A2676" s="590"/>
      <c r="B2676" s="434"/>
      <c r="C2676" s="466"/>
      <c r="D2676" s="443"/>
      <c r="E2676" s="94">
        <f t="shared" si="851"/>
        <v>0</v>
      </c>
      <c r="F2676" s="428"/>
      <c r="G2676" s="428"/>
      <c r="H2676" s="428"/>
      <c r="I2676" s="428"/>
      <c r="J2676" s="430"/>
      <c r="K2676" s="428"/>
      <c r="L2676" s="428"/>
      <c r="M2676" s="430"/>
      <c r="N2676" s="23"/>
      <c r="O2676" s="23"/>
    </row>
    <row r="2677" spans="1:15">
      <c r="A2677" s="590"/>
      <c r="B2677" s="434" t="s">
        <v>626</v>
      </c>
      <c r="C2677" s="466"/>
      <c r="D2677" s="443" t="s">
        <v>627</v>
      </c>
      <c r="E2677" s="94">
        <f t="shared" si="851"/>
        <v>0</v>
      </c>
      <c r="F2677" s="428">
        <f t="shared" ref="F2677:M2677" si="857">F2678</f>
        <v>0</v>
      </c>
      <c r="G2677" s="428">
        <f t="shared" si="857"/>
        <v>0</v>
      </c>
      <c r="H2677" s="428">
        <f t="shared" si="857"/>
        <v>0</v>
      </c>
      <c r="I2677" s="428">
        <f t="shared" si="857"/>
        <v>0</v>
      </c>
      <c r="J2677" s="428">
        <f t="shared" si="857"/>
        <v>0</v>
      </c>
      <c r="K2677" s="428">
        <f t="shared" si="857"/>
        <v>0</v>
      </c>
      <c r="L2677" s="428">
        <f t="shared" si="857"/>
        <v>0</v>
      </c>
      <c r="M2677" s="428">
        <f t="shared" si="857"/>
        <v>0</v>
      </c>
      <c r="N2677" s="23"/>
      <c r="O2677" s="23"/>
    </row>
    <row r="2678" spans="1:15">
      <c r="A2678" s="590"/>
      <c r="B2678" s="429" t="s">
        <v>628</v>
      </c>
      <c r="C2678" s="466"/>
      <c r="D2678" s="443" t="s">
        <v>629</v>
      </c>
      <c r="E2678" s="94">
        <f t="shared" si="851"/>
        <v>0</v>
      </c>
      <c r="F2678" s="421"/>
      <c r="G2678" s="421"/>
      <c r="H2678" s="421"/>
      <c r="I2678" s="421"/>
      <c r="J2678" s="158"/>
      <c r="K2678" s="421"/>
      <c r="L2678" s="421"/>
      <c r="M2678" s="158"/>
      <c r="N2678" s="23"/>
      <c r="O2678" s="23"/>
    </row>
    <row r="2679" spans="1:15">
      <c r="A2679" s="714" t="s">
        <v>755</v>
      </c>
      <c r="B2679" s="521"/>
      <c r="C2679" s="521"/>
      <c r="D2679" s="522"/>
      <c r="E2679" s="94">
        <f t="shared" si="851"/>
        <v>0</v>
      </c>
      <c r="F2679" s="63"/>
      <c r="G2679" s="63"/>
      <c r="H2679" s="63"/>
      <c r="I2679" s="63"/>
      <c r="J2679" s="151"/>
      <c r="K2679" s="63"/>
      <c r="L2679" s="63"/>
      <c r="M2679" s="151"/>
      <c r="N2679" s="23"/>
      <c r="O2679" s="23"/>
    </row>
    <row r="2680" spans="1:15">
      <c r="A2680" s="46"/>
      <c r="B2680" s="527" t="s">
        <v>995</v>
      </c>
      <c r="C2680" s="852"/>
      <c r="D2680" s="522" t="s">
        <v>996</v>
      </c>
      <c r="E2680" s="94">
        <f t="shared" si="851"/>
        <v>270876</v>
      </c>
      <c r="F2680" s="63">
        <f t="shared" ref="F2680:M2680" si="858">F2681+F2682+F2683</f>
        <v>0</v>
      </c>
      <c r="G2680" s="63">
        <f t="shared" si="858"/>
        <v>62882</v>
      </c>
      <c r="H2680" s="63">
        <f t="shared" si="858"/>
        <v>59403</v>
      </c>
      <c r="I2680" s="63">
        <f t="shared" si="858"/>
        <v>73693</v>
      </c>
      <c r="J2680" s="63">
        <f t="shared" si="858"/>
        <v>74898</v>
      </c>
      <c r="K2680" s="63">
        <f t="shared" si="858"/>
        <v>269003</v>
      </c>
      <c r="L2680" s="63">
        <f t="shared" si="858"/>
        <v>241832</v>
      </c>
      <c r="M2680" s="63">
        <f t="shared" si="858"/>
        <v>103531</v>
      </c>
      <c r="N2680" s="23"/>
      <c r="O2680" s="23"/>
    </row>
    <row r="2681" spans="1:15">
      <c r="A2681" s="46"/>
      <c r="B2681" s="527"/>
      <c r="C2681" s="571" t="s">
        <v>997</v>
      </c>
      <c r="D2681" s="846" t="s">
        <v>998</v>
      </c>
      <c r="E2681" s="94">
        <f t="shared" si="851"/>
        <v>270876</v>
      </c>
      <c r="F2681" s="63">
        <v>0</v>
      </c>
      <c r="G2681" s="63">
        <f>G2620+G2560</f>
        <v>62882</v>
      </c>
      <c r="H2681" s="63">
        <f t="shared" ref="H2681:M2681" si="859">H2620+H2560</f>
        <v>59403</v>
      </c>
      <c r="I2681" s="63">
        <f>I2620+I2560-I2686</f>
        <v>73693</v>
      </c>
      <c r="J2681" s="63">
        <f t="shared" si="859"/>
        <v>74898</v>
      </c>
      <c r="K2681" s="63">
        <f t="shared" si="859"/>
        <v>269003</v>
      </c>
      <c r="L2681" s="63">
        <f t="shared" si="859"/>
        <v>241832</v>
      </c>
      <c r="M2681" s="63">
        <f t="shared" si="859"/>
        <v>103531</v>
      </c>
      <c r="N2681" s="23"/>
      <c r="O2681" s="23"/>
    </row>
    <row r="2682" spans="1:15">
      <c r="A2682" s="46"/>
      <c r="B2682" s="527"/>
      <c r="C2682" s="571" t="s">
        <v>999</v>
      </c>
      <c r="D2682" s="846" t="s">
        <v>1000</v>
      </c>
      <c r="E2682" s="94">
        <f t="shared" si="851"/>
        <v>0</v>
      </c>
      <c r="F2682" s="63"/>
      <c r="G2682" s="63"/>
      <c r="H2682" s="63"/>
      <c r="I2682" s="63"/>
      <c r="J2682" s="151"/>
      <c r="K2682" s="63"/>
      <c r="L2682" s="63"/>
      <c r="M2682" s="151"/>
      <c r="N2682" s="23"/>
      <c r="O2682" s="23"/>
    </row>
    <row r="2683" spans="1:15">
      <c r="A2683" s="46"/>
      <c r="B2683" s="527"/>
      <c r="C2683" s="527" t="s">
        <v>1001</v>
      </c>
      <c r="D2683" s="846" t="s">
        <v>1002</v>
      </c>
      <c r="E2683" s="94">
        <f t="shared" si="851"/>
        <v>0</v>
      </c>
      <c r="F2683" s="63"/>
      <c r="G2683" s="63"/>
      <c r="H2683" s="63"/>
      <c r="I2683" s="63"/>
      <c r="J2683" s="151"/>
      <c r="K2683" s="63"/>
      <c r="L2683" s="63"/>
      <c r="M2683" s="151"/>
      <c r="N2683" s="23"/>
      <c r="O2683" s="23"/>
    </row>
    <row r="2684" spans="1:15">
      <c r="A2684" s="46"/>
      <c r="B2684" s="527" t="s">
        <v>1003</v>
      </c>
      <c r="C2684" s="527"/>
      <c r="D2684" s="522" t="s">
        <v>1004</v>
      </c>
      <c r="E2684" s="94">
        <f t="shared" si="851"/>
        <v>0</v>
      </c>
      <c r="F2684" s="63">
        <f>F2685</f>
        <v>0</v>
      </c>
      <c r="G2684" s="63"/>
      <c r="H2684" s="63"/>
      <c r="I2684" s="63"/>
      <c r="J2684" s="63"/>
      <c r="K2684" s="63"/>
      <c r="L2684" s="63"/>
      <c r="M2684" s="63"/>
      <c r="N2684" s="23"/>
      <c r="O2684" s="23"/>
    </row>
    <row r="2685" spans="1:15">
      <c r="A2685" s="46"/>
      <c r="B2685" s="527"/>
      <c r="C2685" s="527" t="s">
        <v>1005</v>
      </c>
      <c r="D2685" s="528" t="s">
        <v>1006</v>
      </c>
      <c r="E2685" s="94">
        <f t="shared" si="851"/>
        <v>0</v>
      </c>
      <c r="F2685" s="63"/>
      <c r="G2685" s="63"/>
      <c r="H2685" s="63"/>
      <c r="I2685" s="63"/>
      <c r="J2685" s="151"/>
      <c r="K2685" s="63"/>
      <c r="L2685" s="63"/>
      <c r="M2685" s="151"/>
      <c r="N2685" s="23"/>
      <c r="O2685" s="23"/>
    </row>
    <row r="2686" spans="1:15">
      <c r="A2686" s="976"/>
      <c r="B2686" s="527" t="s">
        <v>1007</v>
      </c>
      <c r="C2686" s="799"/>
      <c r="D2686" s="522" t="s">
        <v>1008</v>
      </c>
      <c r="E2686" s="94">
        <f t="shared" si="851"/>
        <v>0</v>
      </c>
      <c r="F2686" s="63">
        <v>0</v>
      </c>
      <c r="G2686" s="63">
        <v>0</v>
      </c>
      <c r="H2686" s="63">
        <v>0</v>
      </c>
      <c r="I2686" s="63"/>
      <c r="J2686" s="151">
        <v>0</v>
      </c>
      <c r="K2686" s="63">
        <v>0</v>
      </c>
      <c r="L2686" s="63">
        <v>0</v>
      </c>
      <c r="M2686" s="151">
        <v>0</v>
      </c>
      <c r="N2686" s="23"/>
      <c r="O2686" s="23"/>
    </row>
    <row r="2687" spans="1:15" hidden="1">
      <c r="A2687" s="853"/>
      <c r="B2687" s="799"/>
      <c r="C2687" s="799"/>
      <c r="D2687" s="522"/>
      <c r="E2687" s="154">
        <f t="shared" si="851"/>
        <v>0</v>
      </c>
      <c r="F2687" s="63"/>
      <c r="G2687" s="63"/>
      <c r="H2687" s="63"/>
      <c r="I2687" s="63"/>
      <c r="J2687" s="151"/>
      <c r="K2687" s="63"/>
      <c r="L2687" s="63"/>
      <c r="M2687" s="151"/>
      <c r="N2687" s="23"/>
      <c r="O2687" s="23"/>
    </row>
    <row r="2688" spans="1:15">
      <c r="A2688" s="977" t="s">
        <v>1009</v>
      </c>
      <c r="B2688" s="978"/>
      <c r="C2688" s="532"/>
      <c r="D2688" s="534" t="s">
        <v>1010</v>
      </c>
      <c r="E2688" s="154">
        <f t="shared" si="851"/>
        <v>0</v>
      </c>
      <c r="F2688" s="536">
        <f t="shared" ref="F2688:M2688" si="860">F2806+F2807+F2808+F2809+F2810</f>
        <v>0</v>
      </c>
      <c r="G2688" s="536">
        <f t="shared" si="860"/>
        <v>0</v>
      </c>
      <c r="H2688" s="536">
        <f t="shared" si="860"/>
        <v>0</v>
      </c>
      <c r="I2688" s="536">
        <f t="shared" si="860"/>
        <v>0</v>
      </c>
      <c r="J2688" s="536">
        <f t="shared" si="860"/>
        <v>0</v>
      </c>
      <c r="K2688" s="536">
        <f t="shared" si="860"/>
        <v>0</v>
      </c>
      <c r="L2688" s="536">
        <f t="shared" si="860"/>
        <v>0</v>
      </c>
      <c r="M2688" s="536">
        <f t="shared" si="860"/>
        <v>0</v>
      </c>
      <c r="N2688" s="23"/>
      <c r="O2688" s="23"/>
    </row>
    <row r="2689" spans="1:15">
      <c r="A2689" s="1345" t="s">
        <v>505</v>
      </c>
      <c r="B2689" s="1395"/>
      <c r="C2689" s="1396"/>
      <c r="D2689" s="979"/>
      <c r="E2689" s="154"/>
      <c r="F2689" s="980">
        <f>F2690+F2750</f>
        <v>0</v>
      </c>
      <c r="G2689" s="980">
        <f t="shared" ref="G2689:M2689" si="861">G2690+G2750</f>
        <v>0</v>
      </c>
      <c r="H2689" s="980">
        <f t="shared" si="861"/>
        <v>0</v>
      </c>
      <c r="I2689" s="980">
        <f t="shared" si="861"/>
        <v>0</v>
      </c>
      <c r="J2689" s="980">
        <f t="shared" si="861"/>
        <v>0</v>
      </c>
      <c r="K2689" s="980">
        <f t="shared" si="861"/>
        <v>0</v>
      </c>
      <c r="L2689" s="980">
        <f t="shared" si="861"/>
        <v>0</v>
      </c>
      <c r="M2689" s="980">
        <f t="shared" si="861"/>
        <v>0</v>
      </c>
      <c r="N2689" s="23"/>
      <c r="O2689" s="23"/>
    </row>
    <row r="2690" spans="1:15">
      <c r="A2690" s="758"/>
      <c r="B2690" s="276" t="s">
        <v>507</v>
      </c>
      <c r="C2690" s="898"/>
      <c r="D2690" s="760"/>
      <c r="E2690" s="154">
        <f t="shared" si="851"/>
        <v>0</v>
      </c>
      <c r="F2690" s="280">
        <f t="shared" ref="F2690:M2690" si="862">F2691</f>
        <v>0</v>
      </c>
      <c r="G2690" s="280">
        <f t="shared" si="862"/>
        <v>0</v>
      </c>
      <c r="H2690" s="280">
        <f t="shared" si="862"/>
        <v>0</v>
      </c>
      <c r="I2690" s="280">
        <f t="shared" si="862"/>
        <v>0</v>
      </c>
      <c r="J2690" s="280">
        <f t="shared" si="862"/>
        <v>0</v>
      </c>
      <c r="K2690" s="280">
        <f t="shared" si="862"/>
        <v>0</v>
      </c>
      <c r="L2690" s="280">
        <f t="shared" si="862"/>
        <v>0</v>
      </c>
      <c r="M2690" s="280">
        <f t="shared" si="862"/>
        <v>0</v>
      </c>
      <c r="N2690" s="23"/>
      <c r="O2690" s="23"/>
    </row>
    <row r="2691" spans="1:15">
      <c r="A2691" s="838"/>
      <c r="B2691" s="411" t="s">
        <v>508</v>
      </c>
      <c r="C2691" s="415"/>
      <c r="D2691" s="416" t="s">
        <v>509</v>
      </c>
      <c r="E2691" s="154">
        <f t="shared" si="851"/>
        <v>0</v>
      </c>
      <c r="F2691" s="101">
        <f t="shared" ref="F2691:M2691" si="863">F2692+F2693+F2694+F2699+F2703+F2705+F2717+F2723+F2730</f>
        <v>0</v>
      </c>
      <c r="G2691" s="101">
        <f t="shared" si="863"/>
        <v>0</v>
      </c>
      <c r="H2691" s="101">
        <f t="shared" si="863"/>
        <v>0</v>
      </c>
      <c r="I2691" s="101">
        <f t="shared" si="863"/>
        <v>0</v>
      </c>
      <c r="J2691" s="101">
        <f t="shared" si="863"/>
        <v>0</v>
      </c>
      <c r="K2691" s="101">
        <f t="shared" si="863"/>
        <v>0</v>
      </c>
      <c r="L2691" s="101">
        <f t="shared" si="863"/>
        <v>0</v>
      </c>
      <c r="M2691" s="101">
        <f t="shared" si="863"/>
        <v>0</v>
      </c>
      <c r="N2691" s="23"/>
      <c r="O2691" s="23"/>
    </row>
    <row r="2692" spans="1:15">
      <c r="A2692" s="417"/>
      <c r="B2692" s="418"/>
      <c r="C2692" s="419" t="s">
        <v>510</v>
      </c>
      <c r="D2692" s="420" t="s">
        <v>511</v>
      </c>
      <c r="E2692" s="94">
        <f t="shared" si="851"/>
        <v>0</v>
      </c>
      <c r="F2692" s="421"/>
      <c r="G2692" s="421"/>
      <c r="H2692" s="421"/>
      <c r="I2692" s="421"/>
      <c r="J2692" s="158"/>
      <c r="K2692" s="421"/>
      <c r="L2692" s="421"/>
      <c r="M2692" s="158"/>
      <c r="N2692" s="23"/>
      <c r="O2692" s="23"/>
    </row>
    <row r="2693" spans="1:15">
      <c r="A2693" s="417"/>
      <c r="B2693" s="422"/>
      <c r="C2693" s="423" t="s">
        <v>512</v>
      </c>
      <c r="D2693" s="424" t="s">
        <v>513</v>
      </c>
      <c r="E2693" s="94">
        <f t="shared" si="851"/>
        <v>0</v>
      </c>
      <c r="F2693" s="421"/>
      <c r="G2693" s="421"/>
      <c r="H2693" s="421"/>
      <c r="I2693" s="421"/>
      <c r="J2693" s="158"/>
      <c r="K2693" s="421"/>
      <c r="L2693" s="421"/>
      <c r="M2693" s="158"/>
      <c r="N2693" s="23"/>
      <c r="O2693" s="23"/>
    </row>
    <row r="2694" spans="1:15">
      <c r="A2694" s="485"/>
      <c r="B2694" s="425" t="s">
        <v>514</v>
      </c>
      <c r="C2694" s="426"/>
      <c r="D2694" s="427" t="s">
        <v>515</v>
      </c>
      <c r="E2694" s="94">
        <f t="shared" si="851"/>
        <v>0</v>
      </c>
      <c r="F2694" s="452">
        <f t="shared" ref="F2694:M2694" si="864">F2695+F2696+F2697</f>
        <v>0</v>
      </c>
      <c r="G2694" s="452">
        <f t="shared" si="864"/>
        <v>0</v>
      </c>
      <c r="H2694" s="452">
        <f t="shared" si="864"/>
        <v>0</v>
      </c>
      <c r="I2694" s="452">
        <f t="shared" si="864"/>
        <v>0</v>
      </c>
      <c r="J2694" s="452">
        <f t="shared" si="864"/>
        <v>0</v>
      </c>
      <c r="K2694" s="452">
        <f t="shared" si="864"/>
        <v>0</v>
      </c>
      <c r="L2694" s="452">
        <f t="shared" si="864"/>
        <v>0</v>
      </c>
      <c r="M2694" s="452">
        <f t="shared" si="864"/>
        <v>0</v>
      </c>
      <c r="N2694" s="23"/>
      <c r="O2694" s="23"/>
    </row>
    <row r="2695" spans="1:15" ht="0.75" customHeight="1">
      <c r="A2695" s="485"/>
      <c r="B2695" s="434" t="s">
        <v>516</v>
      </c>
      <c r="C2695" s="426"/>
      <c r="D2695" s="427" t="s">
        <v>517</v>
      </c>
      <c r="E2695" s="94">
        <f t="shared" si="851"/>
        <v>0</v>
      </c>
      <c r="F2695" s="452"/>
      <c r="G2695" s="452"/>
      <c r="H2695" s="452"/>
      <c r="I2695" s="452"/>
      <c r="J2695" s="430"/>
      <c r="K2695" s="452"/>
      <c r="L2695" s="452"/>
      <c r="M2695" s="430"/>
      <c r="N2695" s="23"/>
      <c r="O2695" s="23"/>
    </row>
    <row r="2696" spans="1:15" hidden="1">
      <c r="A2696" s="485"/>
      <c r="B2696" s="467" t="s">
        <v>518</v>
      </c>
      <c r="C2696" s="466"/>
      <c r="D2696" s="443" t="s">
        <v>129</v>
      </c>
      <c r="E2696" s="94">
        <f t="shared" si="851"/>
        <v>0</v>
      </c>
      <c r="F2696" s="452"/>
      <c r="G2696" s="452"/>
      <c r="H2696" s="452"/>
      <c r="I2696" s="452"/>
      <c r="J2696" s="430"/>
      <c r="K2696" s="452"/>
      <c r="L2696" s="452"/>
      <c r="M2696" s="430"/>
      <c r="N2696" s="23"/>
      <c r="O2696" s="23"/>
    </row>
    <row r="2697" spans="1:15" hidden="1">
      <c r="A2697" s="485"/>
      <c r="B2697" s="434" t="s">
        <v>519</v>
      </c>
      <c r="C2697" s="433"/>
      <c r="D2697" s="427" t="s">
        <v>520</v>
      </c>
      <c r="E2697" s="94">
        <f t="shared" si="851"/>
        <v>0</v>
      </c>
      <c r="F2697" s="452"/>
      <c r="G2697" s="452"/>
      <c r="H2697" s="452"/>
      <c r="I2697" s="452"/>
      <c r="J2697" s="430"/>
      <c r="K2697" s="452"/>
      <c r="L2697" s="452"/>
      <c r="M2697" s="430"/>
      <c r="N2697" s="23"/>
      <c r="O2697" s="23"/>
    </row>
    <row r="2698" spans="1:15" hidden="1">
      <c r="A2698" s="485"/>
      <c r="B2698" s="434"/>
      <c r="C2698" s="433"/>
      <c r="D2698" s="427"/>
      <c r="E2698" s="94">
        <f t="shared" si="851"/>
        <v>0</v>
      </c>
      <c r="F2698" s="452"/>
      <c r="G2698" s="452"/>
      <c r="H2698" s="452"/>
      <c r="I2698" s="452"/>
      <c r="J2698" s="430"/>
      <c r="K2698" s="452"/>
      <c r="L2698" s="452"/>
      <c r="M2698" s="430"/>
      <c r="N2698" s="23"/>
      <c r="O2698" s="23"/>
    </row>
    <row r="2699" spans="1:15">
      <c r="A2699" s="485"/>
      <c r="B2699" s="434" t="s">
        <v>521</v>
      </c>
      <c r="C2699" s="433"/>
      <c r="D2699" s="427" t="s">
        <v>522</v>
      </c>
      <c r="E2699" s="94">
        <f t="shared" si="851"/>
        <v>0</v>
      </c>
      <c r="F2699" s="452">
        <f t="shared" ref="F2699:M2699" si="865">F2700+F2701+F2702</f>
        <v>0</v>
      </c>
      <c r="G2699" s="452">
        <f t="shared" si="865"/>
        <v>0</v>
      </c>
      <c r="H2699" s="452">
        <f t="shared" si="865"/>
        <v>0</v>
      </c>
      <c r="I2699" s="452">
        <f t="shared" si="865"/>
        <v>0</v>
      </c>
      <c r="J2699" s="452">
        <f t="shared" si="865"/>
        <v>0</v>
      </c>
      <c r="K2699" s="452">
        <f t="shared" si="865"/>
        <v>0</v>
      </c>
      <c r="L2699" s="452">
        <f t="shared" si="865"/>
        <v>0</v>
      </c>
      <c r="M2699" s="452">
        <f t="shared" si="865"/>
        <v>0</v>
      </c>
      <c r="N2699" s="23"/>
      <c r="O2699" s="23"/>
    </row>
    <row r="2700" spans="1:15" hidden="1">
      <c r="A2700" s="485"/>
      <c r="B2700" s="434"/>
      <c r="C2700" s="433" t="s">
        <v>523</v>
      </c>
      <c r="D2700" s="427" t="s">
        <v>524</v>
      </c>
      <c r="E2700" s="94">
        <f t="shared" si="851"/>
        <v>0</v>
      </c>
      <c r="F2700" s="452"/>
      <c r="G2700" s="452"/>
      <c r="H2700" s="452"/>
      <c r="I2700" s="452"/>
      <c r="J2700" s="430"/>
      <c r="K2700" s="452"/>
      <c r="L2700" s="452"/>
      <c r="M2700" s="430"/>
      <c r="N2700" s="23"/>
      <c r="O2700" s="23"/>
    </row>
    <row r="2701" spans="1:15" hidden="1">
      <c r="A2701" s="485"/>
      <c r="B2701" s="434"/>
      <c r="C2701" s="432" t="s">
        <v>525</v>
      </c>
      <c r="D2701" s="435" t="s">
        <v>526</v>
      </c>
      <c r="E2701" s="94">
        <f t="shared" si="851"/>
        <v>0</v>
      </c>
      <c r="F2701" s="452"/>
      <c r="G2701" s="452"/>
      <c r="H2701" s="452"/>
      <c r="I2701" s="452"/>
      <c r="J2701" s="430"/>
      <c r="K2701" s="452"/>
      <c r="L2701" s="452"/>
      <c r="M2701" s="430"/>
      <c r="N2701" s="23"/>
      <c r="O2701" s="23"/>
    </row>
    <row r="2702" spans="1:15" hidden="1">
      <c r="A2702" s="485"/>
      <c r="B2702" s="436"/>
      <c r="C2702" s="426" t="s">
        <v>527</v>
      </c>
      <c r="D2702" s="449" t="s">
        <v>528</v>
      </c>
      <c r="E2702" s="94">
        <f t="shared" si="851"/>
        <v>0</v>
      </c>
      <c r="F2702" s="452"/>
      <c r="G2702" s="452"/>
      <c r="H2702" s="452"/>
      <c r="I2702" s="452"/>
      <c r="J2702" s="430"/>
      <c r="K2702" s="452"/>
      <c r="L2702" s="452"/>
      <c r="M2702" s="430"/>
      <c r="N2702" s="23"/>
      <c r="O2702" s="23"/>
    </row>
    <row r="2703" spans="1:15" hidden="1">
      <c r="A2703" s="485"/>
      <c r="B2703" s="438" t="s">
        <v>529</v>
      </c>
      <c r="C2703" s="439"/>
      <c r="D2703" s="440" t="s">
        <v>530</v>
      </c>
      <c r="E2703" s="94">
        <f t="shared" si="851"/>
        <v>0</v>
      </c>
      <c r="F2703" s="452">
        <f t="shared" ref="F2703:M2703" si="866">F2704</f>
        <v>0</v>
      </c>
      <c r="G2703" s="452">
        <f t="shared" si="866"/>
        <v>0</v>
      </c>
      <c r="H2703" s="452">
        <f t="shared" si="866"/>
        <v>0</v>
      </c>
      <c r="I2703" s="452">
        <f t="shared" si="866"/>
        <v>0</v>
      </c>
      <c r="J2703" s="452">
        <f t="shared" si="866"/>
        <v>0</v>
      </c>
      <c r="K2703" s="452">
        <f t="shared" si="866"/>
        <v>0</v>
      </c>
      <c r="L2703" s="452">
        <f t="shared" si="866"/>
        <v>0</v>
      </c>
      <c r="M2703" s="452">
        <f t="shared" si="866"/>
        <v>0</v>
      </c>
      <c r="N2703" s="23"/>
      <c r="O2703" s="23"/>
    </row>
    <row r="2704" spans="1:15" hidden="1">
      <c r="A2704" s="485"/>
      <c r="B2704" s="441" t="s">
        <v>531</v>
      </c>
      <c r="C2704" s="442"/>
      <c r="D2704" s="440" t="s">
        <v>532</v>
      </c>
      <c r="E2704" s="94">
        <f t="shared" si="851"/>
        <v>0</v>
      </c>
      <c r="F2704" s="452"/>
      <c r="G2704" s="452"/>
      <c r="H2704" s="452"/>
      <c r="I2704" s="452"/>
      <c r="J2704" s="430"/>
      <c r="K2704" s="452"/>
      <c r="L2704" s="452"/>
      <c r="M2704" s="430"/>
      <c r="N2704" s="23"/>
      <c r="O2704" s="23"/>
    </row>
    <row r="2705" spans="1:15" ht="21">
      <c r="A2705" s="485"/>
      <c r="B2705" s="441"/>
      <c r="C2705" s="433" t="s">
        <v>533</v>
      </c>
      <c r="D2705" s="440" t="s">
        <v>534</v>
      </c>
      <c r="E2705" s="94">
        <f t="shared" si="851"/>
        <v>0</v>
      </c>
      <c r="F2705" s="452">
        <f t="shared" ref="F2705:M2705" si="867">F2706</f>
        <v>0</v>
      </c>
      <c r="G2705" s="452">
        <f t="shared" si="867"/>
        <v>0</v>
      </c>
      <c r="H2705" s="452">
        <f t="shared" si="867"/>
        <v>0</v>
      </c>
      <c r="I2705" s="452">
        <f t="shared" si="867"/>
        <v>0</v>
      </c>
      <c r="J2705" s="452">
        <f t="shared" si="867"/>
        <v>0</v>
      </c>
      <c r="K2705" s="452">
        <f t="shared" si="867"/>
        <v>0</v>
      </c>
      <c r="L2705" s="452">
        <f t="shared" si="867"/>
        <v>0</v>
      </c>
      <c r="M2705" s="452">
        <f t="shared" si="867"/>
        <v>0</v>
      </c>
      <c r="N2705" s="23"/>
      <c r="O2705" s="23"/>
    </row>
    <row r="2706" spans="1:15">
      <c r="A2706" s="485"/>
      <c r="B2706" s="1289" t="s">
        <v>743</v>
      </c>
      <c r="C2706" s="1290"/>
      <c r="D2706" s="443" t="s">
        <v>536</v>
      </c>
      <c r="E2706" s="94">
        <f t="shared" si="851"/>
        <v>0</v>
      </c>
      <c r="F2706" s="452">
        <f t="shared" ref="F2706:M2706" si="868">F2707+F2708+F2709+F2710+F2711+F2712+F2713+F2714+F2715+F2716</f>
        <v>0</v>
      </c>
      <c r="G2706" s="452">
        <f t="shared" si="868"/>
        <v>0</v>
      </c>
      <c r="H2706" s="452">
        <f t="shared" si="868"/>
        <v>0</v>
      </c>
      <c r="I2706" s="452">
        <f t="shared" si="868"/>
        <v>0</v>
      </c>
      <c r="J2706" s="452">
        <f t="shared" si="868"/>
        <v>0</v>
      </c>
      <c r="K2706" s="452">
        <f t="shared" si="868"/>
        <v>0</v>
      </c>
      <c r="L2706" s="452">
        <f t="shared" si="868"/>
        <v>0</v>
      </c>
      <c r="M2706" s="452">
        <f t="shared" si="868"/>
        <v>0</v>
      </c>
      <c r="N2706" s="23"/>
      <c r="O2706" s="23"/>
    </row>
    <row r="2707" spans="1:15" ht="0.75" customHeight="1">
      <c r="A2707" s="485"/>
      <c r="B2707" s="444"/>
      <c r="C2707" s="445" t="s">
        <v>537</v>
      </c>
      <c r="D2707" s="446" t="s">
        <v>538</v>
      </c>
      <c r="E2707" s="94">
        <f t="shared" si="851"/>
        <v>0</v>
      </c>
      <c r="F2707" s="452"/>
      <c r="G2707" s="452"/>
      <c r="H2707" s="452"/>
      <c r="I2707" s="452"/>
      <c r="J2707" s="430"/>
      <c r="K2707" s="452"/>
      <c r="L2707" s="452"/>
      <c r="M2707" s="430"/>
      <c r="N2707" s="23"/>
      <c r="O2707" s="23"/>
    </row>
    <row r="2708" spans="1:15" hidden="1">
      <c r="A2708" s="485"/>
      <c r="B2708" s="447"/>
      <c r="C2708" s="448" t="s">
        <v>539</v>
      </c>
      <c r="D2708" s="449" t="s">
        <v>540</v>
      </c>
      <c r="E2708" s="94">
        <f t="shared" si="851"/>
        <v>0</v>
      </c>
      <c r="F2708" s="452"/>
      <c r="G2708" s="452"/>
      <c r="H2708" s="452"/>
      <c r="I2708" s="452"/>
      <c r="J2708" s="430"/>
      <c r="K2708" s="452"/>
      <c r="L2708" s="452"/>
      <c r="M2708" s="430"/>
      <c r="N2708" s="23"/>
      <c r="O2708" s="23"/>
    </row>
    <row r="2709" spans="1:15" hidden="1">
      <c r="A2709" s="485"/>
      <c r="B2709" s="450"/>
      <c r="C2709" s="451" t="s">
        <v>541</v>
      </c>
      <c r="D2709" s="443" t="s">
        <v>542</v>
      </c>
      <c r="E2709" s="94">
        <f t="shared" si="851"/>
        <v>0</v>
      </c>
      <c r="F2709" s="452"/>
      <c r="G2709" s="452"/>
      <c r="H2709" s="452"/>
      <c r="I2709" s="452"/>
      <c r="J2709" s="430"/>
      <c r="K2709" s="452"/>
      <c r="L2709" s="452"/>
      <c r="M2709" s="430"/>
      <c r="N2709" s="23"/>
      <c r="O2709" s="23"/>
    </row>
    <row r="2710" spans="1:15" hidden="1">
      <c r="A2710" s="485"/>
      <c r="B2710" s="434"/>
      <c r="C2710" s="426" t="s">
        <v>543</v>
      </c>
      <c r="D2710" s="427" t="s">
        <v>544</v>
      </c>
      <c r="E2710" s="94">
        <f t="shared" si="851"/>
        <v>0</v>
      </c>
      <c r="F2710" s="452"/>
      <c r="G2710" s="452"/>
      <c r="H2710" s="452"/>
      <c r="I2710" s="452"/>
      <c r="J2710" s="430"/>
      <c r="K2710" s="452"/>
      <c r="L2710" s="452"/>
      <c r="M2710" s="430"/>
      <c r="N2710" s="23"/>
      <c r="O2710" s="23"/>
    </row>
    <row r="2711" spans="1:15" hidden="1">
      <c r="A2711" s="485"/>
      <c r="B2711" s="434"/>
      <c r="C2711" s="432" t="s">
        <v>545</v>
      </c>
      <c r="D2711" s="427" t="s">
        <v>546</v>
      </c>
      <c r="E2711" s="94">
        <f t="shared" si="851"/>
        <v>0</v>
      </c>
      <c r="F2711" s="452"/>
      <c r="G2711" s="452"/>
      <c r="H2711" s="452"/>
      <c r="I2711" s="452"/>
      <c r="J2711" s="430"/>
      <c r="K2711" s="452"/>
      <c r="L2711" s="452"/>
      <c r="M2711" s="430"/>
      <c r="N2711" s="23"/>
      <c r="O2711" s="23"/>
    </row>
    <row r="2712" spans="1:15" ht="21" hidden="1">
      <c r="A2712" s="485"/>
      <c r="B2712" s="434"/>
      <c r="C2712" s="433" t="s">
        <v>547</v>
      </c>
      <c r="D2712" s="427" t="s">
        <v>548</v>
      </c>
      <c r="E2712" s="94">
        <f t="shared" si="851"/>
        <v>0</v>
      </c>
      <c r="F2712" s="452"/>
      <c r="G2712" s="452"/>
      <c r="H2712" s="452"/>
      <c r="I2712" s="452"/>
      <c r="J2712" s="430"/>
      <c r="K2712" s="452"/>
      <c r="L2712" s="452"/>
      <c r="M2712" s="430"/>
      <c r="N2712" s="23"/>
      <c r="O2712" s="23"/>
    </row>
    <row r="2713" spans="1:15" ht="21" hidden="1">
      <c r="A2713" s="485"/>
      <c r="B2713" s="434"/>
      <c r="C2713" s="433" t="s">
        <v>549</v>
      </c>
      <c r="D2713" s="427" t="s">
        <v>550</v>
      </c>
      <c r="E2713" s="94">
        <f t="shared" si="851"/>
        <v>0</v>
      </c>
      <c r="F2713" s="452"/>
      <c r="G2713" s="452"/>
      <c r="H2713" s="452"/>
      <c r="I2713" s="452"/>
      <c r="J2713" s="430"/>
      <c r="K2713" s="452"/>
      <c r="L2713" s="452"/>
      <c r="M2713" s="430"/>
      <c r="N2713" s="23"/>
      <c r="O2713" s="23"/>
    </row>
    <row r="2714" spans="1:15" ht="21" hidden="1">
      <c r="A2714" s="485"/>
      <c r="B2714" s="431"/>
      <c r="C2714" s="433" t="s">
        <v>551</v>
      </c>
      <c r="D2714" s="427" t="s">
        <v>552</v>
      </c>
      <c r="E2714" s="94">
        <f t="shared" si="851"/>
        <v>0</v>
      </c>
      <c r="F2714" s="452"/>
      <c r="G2714" s="452"/>
      <c r="H2714" s="452"/>
      <c r="I2714" s="452"/>
      <c r="J2714" s="430"/>
      <c r="K2714" s="452"/>
      <c r="L2714" s="452"/>
      <c r="M2714" s="430"/>
      <c r="N2714" s="23"/>
      <c r="O2714" s="23"/>
    </row>
    <row r="2715" spans="1:15" ht="21" hidden="1">
      <c r="A2715" s="485"/>
      <c r="B2715" s="431"/>
      <c r="C2715" s="433" t="s">
        <v>553</v>
      </c>
      <c r="D2715" s="427" t="s">
        <v>554</v>
      </c>
      <c r="E2715" s="94">
        <f t="shared" si="851"/>
        <v>0</v>
      </c>
      <c r="F2715" s="452"/>
      <c r="G2715" s="452"/>
      <c r="H2715" s="452"/>
      <c r="I2715" s="452"/>
      <c r="J2715" s="430"/>
      <c r="K2715" s="452"/>
      <c r="L2715" s="452"/>
      <c r="M2715" s="430"/>
      <c r="N2715" s="23"/>
      <c r="O2715" s="23"/>
    </row>
    <row r="2716" spans="1:15" hidden="1">
      <c r="A2716" s="485"/>
      <c r="B2716" s="431"/>
      <c r="C2716" s="433" t="s">
        <v>555</v>
      </c>
      <c r="D2716" s="427" t="s">
        <v>556</v>
      </c>
      <c r="E2716" s="94">
        <f t="shared" ref="E2716:E2779" si="869">G2716+H2716+I2716+J2716</f>
        <v>0</v>
      </c>
      <c r="F2716" s="452"/>
      <c r="G2716" s="452"/>
      <c r="H2716" s="452"/>
      <c r="I2716" s="452"/>
      <c r="J2716" s="430"/>
      <c r="K2716" s="452"/>
      <c r="L2716" s="452"/>
      <c r="M2716" s="430"/>
      <c r="N2716" s="23"/>
      <c r="O2716" s="23"/>
    </row>
    <row r="2717" spans="1:15">
      <c r="A2717" s="485"/>
      <c r="B2717" s="431"/>
      <c r="C2717" s="432" t="s">
        <v>561</v>
      </c>
      <c r="D2717" s="427" t="s">
        <v>562</v>
      </c>
      <c r="E2717" s="94">
        <f t="shared" si="869"/>
        <v>0</v>
      </c>
      <c r="F2717" s="452">
        <f t="shared" ref="F2717:M2717" si="870">F2718+F2720</f>
        <v>0</v>
      </c>
      <c r="G2717" s="452">
        <f t="shared" si="870"/>
        <v>0</v>
      </c>
      <c r="H2717" s="452">
        <f t="shared" si="870"/>
        <v>0</v>
      </c>
      <c r="I2717" s="452">
        <f t="shared" si="870"/>
        <v>0</v>
      </c>
      <c r="J2717" s="452">
        <f t="shared" si="870"/>
        <v>0</v>
      </c>
      <c r="K2717" s="452">
        <f t="shared" si="870"/>
        <v>0</v>
      </c>
      <c r="L2717" s="452">
        <f t="shared" si="870"/>
        <v>0</v>
      </c>
      <c r="M2717" s="452">
        <f t="shared" si="870"/>
        <v>0</v>
      </c>
      <c r="N2717" s="23"/>
      <c r="O2717" s="23"/>
    </row>
    <row r="2718" spans="1:15">
      <c r="A2718" s="485"/>
      <c r="B2718" s="431" t="s">
        <v>563</v>
      </c>
      <c r="C2718" s="433" t="s">
        <v>564</v>
      </c>
      <c r="D2718" s="427" t="s">
        <v>565</v>
      </c>
      <c r="E2718" s="94">
        <f t="shared" si="869"/>
        <v>0</v>
      </c>
      <c r="F2718" s="452">
        <f t="shared" ref="F2718:M2718" si="871">F2719</f>
        <v>0</v>
      </c>
      <c r="G2718" s="452">
        <f t="shared" si="871"/>
        <v>0</v>
      </c>
      <c r="H2718" s="452">
        <f t="shared" si="871"/>
        <v>0</v>
      </c>
      <c r="I2718" s="452">
        <f t="shared" si="871"/>
        <v>0</v>
      </c>
      <c r="J2718" s="452">
        <f t="shared" si="871"/>
        <v>0</v>
      </c>
      <c r="K2718" s="452">
        <f t="shared" si="871"/>
        <v>0</v>
      </c>
      <c r="L2718" s="452">
        <f t="shared" si="871"/>
        <v>0</v>
      </c>
      <c r="M2718" s="452">
        <f t="shared" si="871"/>
        <v>0</v>
      </c>
      <c r="N2718" s="23"/>
      <c r="O2718" s="23"/>
    </row>
    <row r="2719" spans="1:15">
      <c r="A2719" s="485"/>
      <c r="B2719" s="431"/>
      <c r="C2719" s="432" t="s">
        <v>762</v>
      </c>
      <c r="D2719" s="427" t="s">
        <v>763</v>
      </c>
      <c r="E2719" s="94">
        <f t="shared" si="869"/>
        <v>0</v>
      </c>
      <c r="F2719" s="452"/>
      <c r="G2719" s="452"/>
      <c r="H2719" s="452"/>
      <c r="I2719" s="452"/>
      <c r="J2719" s="430"/>
      <c r="K2719" s="452"/>
      <c r="L2719" s="452"/>
      <c r="M2719" s="430"/>
      <c r="N2719" s="23"/>
      <c r="O2719" s="23"/>
    </row>
    <row r="2720" spans="1:15">
      <c r="A2720" s="485"/>
      <c r="B2720" s="453" t="s">
        <v>570</v>
      </c>
      <c r="C2720" s="454"/>
      <c r="D2720" s="437" t="s">
        <v>571</v>
      </c>
      <c r="E2720" s="94">
        <f t="shared" si="869"/>
        <v>0</v>
      </c>
      <c r="F2720" s="452">
        <f t="shared" ref="F2720:M2720" si="872">F2721+F2722</f>
        <v>0</v>
      </c>
      <c r="G2720" s="452">
        <f t="shared" si="872"/>
        <v>0</v>
      </c>
      <c r="H2720" s="452">
        <f t="shared" si="872"/>
        <v>0</v>
      </c>
      <c r="I2720" s="452">
        <f t="shared" si="872"/>
        <v>0</v>
      </c>
      <c r="J2720" s="452">
        <f t="shared" si="872"/>
        <v>0</v>
      </c>
      <c r="K2720" s="452">
        <f t="shared" si="872"/>
        <v>0</v>
      </c>
      <c r="L2720" s="452">
        <f t="shared" si="872"/>
        <v>0</v>
      </c>
      <c r="M2720" s="452">
        <f t="shared" si="872"/>
        <v>0</v>
      </c>
      <c r="N2720" s="23"/>
      <c r="O2720" s="23"/>
    </row>
    <row r="2721" spans="1:15" ht="1.5" customHeight="1">
      <c r="A2721" s="485"/>
      <c r="B2721" s="453"/>
      <c r="C2721" s="454" t="s">
        <v>572</v>
      </c>
      <c r="D2721" s="437" t="s">
        <v>573</v>
      </c>
      <c r="E2721" s="94">
        <f t="shared" si="869"/>
        <v>0</v>
      </c>
      <c r="F2721" s="452"/>
      <c r="G2721" s="452"/>
      <c r="H2721" s="452"/>
      <c r="I2721" s="452"/>
      <c r="J2721" s="430"/>
      <c r="K2721" s="452"/>
      <c r="L2721" s="452"/>
      <c r="M2721" s="430"/>
      <c r="N2721" s="23"/>
      <c r="O2721" s="23"/>
    </row>
    <row r="2722" spans="1:15" hidden="1">
      <c r="A2722" s="485"/>
      <c r="B2722" s="436"/>
      <c r="C2722" s="455" t="s">
        <v>574</v>
      </c>
      <c r="D2722" s="449" t="s">
        <v>575</v>
      </c>
      <c r="E2722" s="94">
        <f t="shared" si="869"/>
        <v>0</v>
      </c>
      <c r="F2722" s="452"/>
      <c r="G2722" s="452"/>
      <c r="H2722" s="452"/>
      <c r="I2722" s="452"/>
      <c r="J2722" s="430"/>
      <c r="K2722" s="452"/>
      <c r="L2722" s="452"/>
      <c r="M2722" s="430"/>
      <c r="N2722" s="23"/>
      <c r="O2722" s="23"/>
    </row>
    <row r="2723" spans="1:15">
      <c r="A2723" s="485"/>
      <c r="B2723" s="429" t="s">
        <v>745</v>
      </c>
      <c r="C2723" s="434"/>
      <c r="D2723" s="443" t="s">
        <v>577</v>
      </c>
      <c r="E2723" s="94">
        <f t="shared" si="869"/>
        <v>0</v>
      </c>
      <c r="F2723" s="452">
        <f t="shared" ref="F2723:M2723" si="873">F2724</f>
        <v>0</v>
      </c>
      <c r="G2723" s="452">
        <f t="shared" si="873"/>
        <v>0</v>
      </c>
      <c r="H2723" s="452">
        <f t="shared" si="873"/>
        <v>0</v>
      </c>
      <c r="I2723" s="452">
        <f t="shared" si="873"/>
        <v>0</v>
      </c>
      <c r="J2723" s="452">
        <f t="shared" si="873"/>
        <v>0</v>
      </c>
      <c r="K2723" s="452">
        <f t="shared" si="873"/>
        <v>0</v>
      </c>
      <c r="L2723" s="452">
        <f t="shared" si="873"/>
        <v>0</v>
      </c>
      <c r="M2723" s="452">
        <f t="shared" si="873"/>
        <v>0</v>
      </c>
      <c r="N2723" s="23"/>
      <c r="O2723" s="23"/>
    </row>
    <row r="2724" spans="1:15">
      <c r="A2724" s="485"/>
      <c r="B2724" s="456" t="s">
        <v>578</v>
      </c>
      <c r="C2724" s="426"/>
      <c r="D2724" s="427" t="s">
        <v>579</v>
      </c>
      <c r="E2724" s="94">
        <f t="shared" si="869"/>
        <v>0</v>
      </c>
      <c r="F2724" s="452">
        <f t="shared" ref="F2724:M2724" si="874">F2725+F2726+F2727+F2728</f>
        <v>0</v>
      </c>
      <c r="G2724" s="452">
        <f t="shared" si="874"/>
        <v>0</v>
      </c>
      <c r="H2724" s="452">
        <f t="shared" si="874"/>
        <v>0</v>
      </c>
      <c r="I2724" s="452">
        <f t="shared" si="874"/>
        <v>0</v>
      </c>
      <c r="J2724" s="452">
        <f t="shared" si="874"/>
        <v>0</v>
      </c>
      <c r="K2724" s="452">
        <f t="shared" si="874"/>
        <v>0</v>
      </c>
      <c r="L2724" s="452">
        <f t="shared" si="874"/>
        <v>0</v>
      </c>
      <c r="M2724" s="452">
        <f t="shared" si="874"/>
        <v>0</v>
      </c>
      <c r="N2724" s="23"/>
      <c r="O2724" s="23"/>
    </row>
    <row r="2725" spans="1:15" hidden="1">
      <c r="A2725" s="485"/>
      <c r="B2725" s="457"/>
      <c r="C2725" s="426" t="s">
        <v>580</v>
      </c>
      <c r="D2725" s="427" t="s">
        <v>581</v>
      </c>
      <c r="E2725" s="94">
        <f t="shared" si="869"/>
        <v>0</v>
      </c>
      <c r="F2725" s="452"/>
      <c r="G2725" s="452"/>
      <c r="H2725" s="452"/>
      <c r="I2725" s="452"/>
      <c r="J2725" s="430"/>
      <c r="K2725" s="452"/>
      <c r="L2725" s="452"/>
      <c r="M2725" s="430"/>
      <c r="N2725" s="23"/>
      <c r="O2725" s="23"/>
    </row>
    <row r="2726" spans="1:15" hidden="1">
      <c r="A2726" s="485"/>
      <c r="B2726" s="441"/>
      <c r="C2726" s="458" t="s">
        <v>582</v>
      </c>
      <c r="D2726" s="443" t="s">
        <v>583</v>
      </c>
      <c r="E2726" s="94">
        <f t="shared" si="869"/>
        <v>0</v>
      </c>
      <c r="F2726" s="452"/>
      <c r="G2726" s="452"/>
      <c r="H2726" s="452"/>
      <c r="I2726" s="452"/>
      <c r="J2726" s="430"/>
      <c r="K2726" s="452"/>
      <c r="L2726" s="452"/>
      <c r="M2726" s="430"/>
      <c r="N2726" s="23"/>
      <c r="O2726" s="23"/>
    </row>
    <row r="2727" spans="1:15" hidden="1">
      <c r="A2727" s="485"/>
      <c r="B2727" s="459"/>
      <c r="C2727" s="432" t="s">
        <v>584</v>
      </c>
      <c r="D2727" s="443" t="s">
        <v>585</v>
      </c>
      <c r="E2727" s="94">
        <f t="shared" si="869"/>
        <v>0</v>
      </c>
      <c r="F2727" s="452"/>
      <c r="G2727" s="452"/>
      <c r="H2727" s="452"/>
      <c r="I2727" s="452"/>
      <c r="J2727" s="430"/>
      <c r="K2727" s="452"/>
      <c r="L2727" s="452"/>
      <c r="M2727" s="430"/>
      <c r="N2727" s="23"/>
      <c r="O2727" s="23"/>
    </row>
    <row r="2728" spans="1:15" hidden="1">
      <c r="A2728" s="485"/>
      <c r="B2728" s="434"/>
      <c r="C2728" s="460" t="s">
        <v>586</v>
      </c>
      <c r="D2728" s="427" t="s">
        <v>587</v>
      </c>
      <c r="E2728" s="94">
        <f t="shared" si="869"/>
        <v>0</v>
      </c>
      <c r="F2728" s="452"/>
      <c r="G2728" s="452"/>
      <c r="H2728" s="452"/>
      <c r="I2728" s="452"/>
      <c r="J2728" s="430"/>
      <c r="K2728" s="452"/>
      <c r="L2728" s="452"/>
      <c r="M2728" s="430"/>
      <c r="N2728" s="23"/>
      <c r="O2728" s="23"/>
    </row>
    <row r="2729" spans="1:15" hidden="1">
      <c r="A2729" s="485"/>
      <c r="B2729" s="425"/>
      <c r="C2729" s="460"/>
      <c r="D2729" s="427"/>
      <c r="E2729" s="94">
        <f t="shared" si="869"/>
        <v>0</v>
      </c>
      <c r="F2729" s="452"/>
      <c r="G2729" s="452"/>
      <c r="H2729" s="452"/>
      <c r="I2729" s="452"/>
      <c r="J2729" s="430"/>
      <c r="K2729" s="452"/>
      <c r="L2729" s="452"/>
      <c r="M2729" s="430"/>
      <c r="N2729" s="23"/>
      <c r="O2729" s="23"/>
    </row>
    <row r="2730" spans="1:15">
      <c r="A2730" s="485"/>
      <c r="B2730" s="461" t="s">
        <v>588</v>
      </c>
      <c r="C2730" s="460"/>
      <c r="D2730" s="427" t="s">
        <v>589</v>
      </c>
      <c r="E2730" s="94">
        <f t="shared" si="869"/>
        <v>0</v>
      </c>
      <c r="F2730" s="452">
        <f t="shared" ref="F2730:M2730" si="875">F2731+F2732+F2733+F2734+F2735+F2736+F2737+F2738+F2739</f>
        <v>0</v>
      </c>
      <c r="G2730" s="452">
        <f t="shared" si="875"/>
        <v>0</v>
      </c>
      <c r="H2730" s="452">
        <f t="shared" si="875"/>
        <v>0</v>
      </c>
      <c r="I2730" s="452">
        <f t="shared" si="875"/>
        <v>0</v>
      </c>
      <c r="J2730" s="452">
        <f t="shared" si="875"/>
        <v>0</v>
      </c>
      <c r="K2730" s="452">
        <f t="shared" si="875"/>
        <v>0</v>
      </c>
      <c r="L2730" s="452">
        <f t="shared" si="875"/>
        <v>0</v>
      </c>
      <c r="M2730" s="452">
        <f t="shared" si="875"/>
        <v>0</v>
      </c>
      <c r="N2730" s="23"/>
      <c r="O2730" s="23"/>
    </row>
    <row r="2731" spans="1:15" ht="0.75" customHeight="1">
      <c r="A2731" s="485"/>
      <c r="B2731" s="425" t="s">
        <v>590</v>
      </c>
      <c r="C2731" s="460"/>
      <c r="D2731" s="427" t="s">
        <v>591</v>
      </c>
      <c r="E2731" s="94">
        <f t="shared" si="869"/>
        <v>0</v>
      </c>
      <c r="F2731" s="452"/>
      <c r="G2731" s="452"/>
      <c r="H2731" s="452"/>
      <c r="I2731" s="452"/>
      <c r="J2731" s="430"/>
      <c r="K2731" s="452"/>
      <c r="L2731" s="452"/>
      <c r="M2731" s="430"/>
      <c r="N2731" s="23"/>
      <c r="O2731" s="23"/>
    </row>
    <row r="2732" spans="1:15" hidden="1">
      <c r="A2732" s="485"/>
      <c r="B2732" s="425" t="s">
        <v>592</v>
      </c>
      <c r="C2732" s="460"/>
      <c r="D2732" s="463" t="s">
        <v>593</v>
      </c>
      <c r="E2732" s="94">
        <f t="shared" si="869"/>
        <v>0</v>
      </c>
      <c r="F2732" s="452"/>
      <c r="G2732" s="452"/>
      <c r="H2732" s="452"/>
      <c r="I2732" s="452"/>
      <c r="J2732" s="430"/>
      <c r="K2732" s="452"/>
      <c r="L2732" s="452"/>
      <c r="M2732" s="430"/>
      <c r="N2732" s="23"/>
      <c r="O2732" s="23"/>
    </row>
    <row r="2733" spans="1:15" hidden="1">
      <c r="A2733" s="485"/>
      <c r="B2733" s="539" t="s">
        <v>594</v>
      </c>
      <c r="C2733" s="470"/>
      <c r="D2733" s="449" t="s">
        <v>595</v>
      </c>
      <c r="E2733" s="94">
        <f t="shared" si="869"/>
        <v>0</v>
      </c>
      <c r="F2733" s="452"/>
      <c r="G2733" s="452"/>
      <c r="H2733" s="452"/>
      <c r="I2733" s="452"/>
      <c r="J2733" s="430"/>
      <c r="K2733" s="452"/>
      <c r="L2733" s="452"/>
      <c r="M2733" s="430"/>
      <c r="N2733" s="23"/>
      <c r="O2733" s="23"/>
    </row>
    <row r="2734" spans="1:15" hidden="1">
      <c r="A2734" s="485"/>
      <c r="B2734" s="434" t="s">
        <v>596</v>
      </c>
      <c r="C2734" s="466"/>
      <c r="D2734" s="443" t="s">
        <v>597</v>
      </c>
      <c r="E2734" s="94">
        <f t="shared" si="869"/>
        <v>0</v>
      </c>
      <c r="F2734" s="452"/>
      <c r="G2734" s="452"/>
      <c r="H2734" s="452"/>
      <c r="I2734" s="452"/>
      <c r="J2734" s="430"/>
      <c r="K2734" s="452"/>
      <c r="L2734" s="452"/>
      <c r="M2734" s="430"/>
      <c r="N2734" s="23"/>
      <c r="O2734" s="23"/>
    </row>
    <row r="2735" spans="1:15" hidden="1">
      <c r="A2735" s="485"/>
      <c r="B2735" s="467" t="s">
        <v>598</v>
      </c>
      <c r="C2735" s="466"/>
      <c r="D2735" s="443" t="s">
        <v>599</v>
      </c>
      <c r="E2735" s="94">
        <f t="shared" si="869"/>
        <v>0</v>
      </c>
      <c r="F2735" s="452"/>
      <c r="G2735" s="452"/>
      <c r="H2735" s="452"/>
      <c r="I2735" s="452"/>
      <c r="J2735" s="430"/>
      <c r="K2735" s="452"/>
      <c r="L2735" s="452"/>
      <c r="M2735" s="430"/>
      <c r="N2735" s="23"/>
      <c r="O2735" s="23"/>
    </row>
    <row r="2736" spans="1:15" hidden="1">
      <c r="A2736" s="485"/>
      <c r="B2736" s="468" t="s">
        <v>600</v>
      </c>
      <c r="C2736" s="469"/>
      <c r="D2736" s="443" t="s">
        <v>601</v>
      </c>
      <c r="E2736" s="94">
        <f t="shared" si="869"/>
        <v>0</v>
      </c>
      <c r="F2736" s="452"/>
      <c r="G2736" s="452"/>
      <c r="H2736" s="452"/>
      <c r="I2736" s="452"/>
      <c r="J2736" s="430"/>
      <c r="K2736" s="452"/>
      <c r="L2736" s="452"/>
      <c r="M2736" s="430"/>
      <c r="N2736" s="23"/>
      <c r="O2736" s="23"/>
    </row>
    <row r="2737" spans="1:15" hidden="1">
      <c r="A2737" s="485"/>
      <c r="B2737" s="468" t="s">
        <v>604</v>
      </c>
      <c r="C2737" s="469"/>
      <c r="D2737" s="443" t="s">
        <v>605</v>
      </c>
      <c r="E2737" s="94">
        <f t="shared" si="869"/>
        <v>0</v>
      </c>
      <c r="F2737" s="452"/>
      <c r="G2737" s="452"/>
      <c r="H2737" s="452"/>
      <c r="I2737" s="452"/>
      <c r="J2737" s="430"/>
      <c r="K2737" s="452"/>
      <c r="L2737" s="452"/>
      <c r="M2737" s="430"/>
      <c r="N2737" s="23"/>
      <c r="O2737" s="23"/>
    </row>
    <row r="2738" spans="1:15" hidden="1">
      <c r="A2738" s="485"/>
      <c r="B2738" s="467" t="s">
        <v>606</v>
      </c>
      <c r="C2738" s="466"/>
      <c r="D2738" s="443" t="s">
        <v>607</v>
      </c>
      <c r="E2738" s="94">
        <f t="shared" si="869"/>
        <v>0</v>
      </c>
      <c r="F2738" s="452"/>
      <c r="G2738" s="452"/>
      <c r="H2738" s="452"/>
      <c r="I2738" s="452"/>
      <c r="J2738" s="430"/>
      <c r="K2738" s="452"/>
      <c r="L2738" s="452"/>
      <c r="M2738" s="430"/>
      <c r="N2738" s="23"/>
      <c r="O2738" s="23"/>
    </row>
    <row r="2739" spans="1:15" hidden="1">
      <c r="A2739" s="485"/>
      <c r="B2739" s="467" t="s">
        <v>608</v>
      </c>
      <c r="C2739" s="466"/>
      <c r="D2739" s="443" t="s">
        <v>609</v>
      </c>
      <c r="E2739" s="94">
        <f t="shared" si="869"/>
        <v>0</v>
      </c>
      <c r="F2739" s="452"/>
      <c r="G2739" s="452"/>
      <c r="H2739" s="452"/>
      <c r="I2739" s="452"/>
      <c r="J2739" s="430"/>
      <c r="K2739" s="452"/>
      <c r="L2739" s="452"/>
      <c r="M2739" s="430"/>
      <c r="N2739" s="23"/>
      <c r="O2739" s="23"/>
    </row>
    <row r="2740" spans="1:15">
      <c r="A2740" s="485"/>
      <c r="B2740" s="467" t="s">
        <v>612</v>
      </c>
      <c r="C2740" s="472"/>
      <c r="D2740" s="443" t="s">
        <v>613</v>
      </c>
      <c r="E2740" s="94">
        <f t="shared" si="869"/>
        <v>0</v>
      </c>
      <c r="F2740" s="452">
        <f t="shared" ref="F2740:M2740" si="876">F2741+F2745</f>
        <v>0</v>
      </c>
      <c r="G2740" s="452">
        <f t="shared" si="876"/>
        <v>0</v>
      </c>
      <c r="H2740" s="452">
        <f t="shared" si="876"/>
        <v>0</v>
      </c>
      <c r="I2740" s="452">
        <f t="shared" si="876"/>
        <v>0</v>
      </c>
      <c r="J2740" s="452">
        <f t="shared" si="876"/>
        <v>0</v>
      </c>
      <c r="K2740" s="452">
        <f t="shared" si="876"/>
        <v>0</v>
      </c>
      <c r="L2740" s="452">
        <f t="shared" si="876"/>
        <v>0</v>
      </c>
      <c r="M2740" s="452">
        <f t="shared" si="876"/>
        <v>0</v>
      </c>
      <c r="N2740" s="23"/>
      <c r="O2740" s="23"/>
    </row>
    <row r="2741" spans="1:15">
      <c r="A2741" s="485"/>
      <c r="B2741" s="431" t="s">
        <v>614</v>
      </c>
      <c r="C2741" s="472"/>
      <c r="D2741" s="443" t="s">
        <v>615</v>
      </c>
      <c r="E2741" s="94">
        <f t="shared" si="869"/>
        <v>0</v>
      </c>
      <c r="F2741" s="452">
        <f t="shared" ref="F2741:M2741" si="877">F2742+F2743</f>
        <v>0</v>
      </c>
      <c r="G2741" s="452">
        <f t="shared" si="877"/>
        <v>0</v>
      </c>
      <c r="H2741" s="452">
        <f t="shared" si="877"/>
        <v>0</v>
      </c>
      <c r="I2741" s="452">
        <f t="shared" si="877"/>
        <v>0</v>
      </c>
      <c r="J2741" s="452">
        <f t="shared" si="877"/>
        <v>0</v>
      </c>
      <c r="K2741" s="452">
        <f t="shared" si="877"/>
        <v>0</v>
      </c>
      <c r="L2741" s="452">
        <f t="shared" si="877"/>
        <v>0</v>
      </c>
      <c r="M2741" s="452">
        <f t="shared" si="877"/>
        <v>0</v>
      </c>
      <c r="N2741" s="23"/>
      <c r="O2741" s="23"/>
    </row>
    <row r="2742" spans="1:15" ht="21.4" hidden="1">
      <c r="A2742" s="485"/>
      <c r="B2742" s="456"/>
      <c r="C2742" s="473" t="s">
        <v>616</v>
      </c>
      <c r="D2742" s="443" t="s">
        <v>617</v>
      </c>
      <c r="E2742" s="94">
        <f t="shared" si="869"/>
        <v>0</v>
      </c>
      <c r="F2742" s="452"/>
      <c r="G2742" s="452"/>
      <c r="H2742" s="452"/>
      <c r="I2742" s="452"/>
      <c r="J2742" s="430"/>
      <c r="K2742" s="452"/>
      <c r="L2742" s="452"/>
      <c r="M2742" s="430"/>
      <c r="N2742" s="23"/>
      <c r="O2742" s="23"/>
    </row>
    <row r="2743" spans="1:15" hidden="1">
      <c r="A2743" s="485"/>
      <c r="B2743" s="474" t="s">
        <v>618</v>
      </c>
      <c r="C2743" s="475"/>
      <c r="D2743" s="427" t="s">
        <v>619</v>
      </c>
      <c r="E2743" s="94">
        <f t="shared" si="869"/>
        <v>0</v>
      </c>
      <c r="F2743" s="452"/>
      <c r="G2743" s="452"/>
      <c r="H2743" s="452"/>
      <c r="I2743" s="452"/>
      <c r="J2743" s="430"/>
      <c r="K2743" s="452"/>
      <c r="L2743" s="452"/>
      <c r="M2743" s="430"/>
      <c r="N2743" s="23"/>
      <c r="O2743" s="23"/>
    </row>
    <row r="2744" spans="1:15" hidden="1">
      <c r="A2744" s="485"/>
      <c r="B2744" s="476"/>
      <c r="C2744" s="455"/>
      <c r="D2744" s="449"/>
      <c r="E2744" s="94">
        <f t="shared" si="869"/>
        <v>0</v>
      </c>
      <c r="F2744" s="452"/>
      <c r="G2744" s="452"/>
      <c r="H2744" s="452"/>
      <c r="I2744" s="452"/>
      <c r="J2744" s="430"/>
      <c r="K2744" s="452"/>
      <c r="L2744" s="452"/>
      <c r="M2744" s="430"/>
      <c r="N2744" s="23"/>
      <c r="O2744" s="23"/>
    </row>
    <row r="2745" spans="1:15">
      <c r="A2745" s="485"/>
      <c r="B2745" s="477" t="s">
        <v>620</v>
      </c>
      <c r="C2745" s="478"/>
      <c r="D2745" s="443" t="s">
        <v>621</v>
      </c>
      <c r="E2745" s="94">
        <f t="shared" si="869"/>
        <v>0</v>
      </c>
      <c r="F2745" s="452">
        <f t="shared" ref="F2745:M2745" si="878">F2746+F2747</f>
        <v>0</v>
      </c>
      <c r="G2745" s="452">
        <f t="shared" si="878"/>
        <v>0</v>
      </c>
      <c r="H2745" s="452">
        <f t="shared" si="878"/>
        <v>0</v>
      </c>
      <c r="I2745" s="452">
        <f t="shared" si="878"/>
        <v>0</v>
      </c>
      <c r="J2745" s="452">
        <f t="shared" si="878"/>
        <v>0</v>
      </c>
      <c r="K2745" s="452">
        <f t="shared" si="878"/>
        <v>0</v>
      </c>
      <c r="L2745" s="452">
        <f t="shared" si="878"/>
        <v>0</v>
      </c>
      <c r="M2745" s="452">
        <f t="shared" si="878"/>
        <v>0</v>
      </c>
      <c r="N2745" s="23"/>
      <c r="O2745" s="23"/>
    </row>
    <row r="2746" spans="1:15" ht="0.75" customHeight="1">
      <c r="A2746" s="485"/>
      <c r="B2746" s="467" t="s">
        <v>622</v>
      </c>
      <c r="C2746" s="466"/>
      <c r="D2746" s="443" t="s">
        <v>623</v>
      </c>
      <c r="E2746" s="94">
        <f t="shared" si="869"/>
        <v>0</v>
      </c>
      <c r="F2746" s="452"/>
      <c r="G2746" s="452"/>
      <c r="H2746" s="452"/>
      <c r="I2746" s="452"/>
      <c r="J2746" s="430"/>
      <c r="K2746" s="452"/>
      <c r="L2746" s="452"/>
      <c r="M2746" s="430"/>
      <c r="N2746" s="23"/>
      <c r="O2746" s="23"/>
    </row>
    <row r="2747" spans="1:15" hidden="1">
      <c r="A2747" s="485"/>
      <c r="B2747" s="434" t="s">
        <v>624</v>
      </c>
      <c r="C2747" s="433"/>
      <c r="D2747" s="427" t="s">
        <v>625</v>
      </c>
      <c r="E2747" s="94">
        <f t="shared" si="869"/>
        <v>0</v>
      </c>
      <c r="F2747" s="452"/>
      <c r="G2747" s="452"/>
      <c r="H2747" s="452"/>
      <c r="I2747" s="452"/>
      <c r="J2747" s="430"/>
      <c r="K2747" s="452"/>
      <c r="L2747" s="452"/>
      <c r="M2747" s="430"/>
      <c r="N2747" s="23"/>
      <c r="O2747" s="23"/>
    </row>
    <row r="2748" spans="1:15">
      <c r="A2748" s="485"/>
      <c r="B2748" s="438" t="s">
        <v>841</v>
      </c>
      <c r="C2748" s="458"/>
      <c r="D2748" s="427" t="s">
        <v>627</v>
      </c>
      <c r="E2748" s="94">
        <f t="shared" si="869"/>
        <v>0</v>
      </c>
      <c r="F2748" s="452">
        <f t="shared" ref="F2748:M2748" si="879">F2749</f>
        <v>0</v>
      </c>
      <c r="G2748" s="452">
        <f t="shared" si="879"/>
        <v>0</v>
      </c>
      <c r="H2748" s="452">
        <f t="shared" si="879"/>
        <v>0</v>
      </c>
      <c r="I2748" s="452">
        <f t="shared" si="879"/>
        <v>0</v>
      </c>
      <c r="J2748" s="452">
        <f t="shared" si="879"/>
        <v>0</v>
      </c>
      <c r="K2748" s="452">
        <f t="shared" si="879"/>
        <v>0</v>
      </c>
      <c r="L2748" s="452">
        <f t="shared" si="879"/>
        <v>0</v>
      </c>
      <c r="M2748" s="452">
        <f t="shared" si="879"/>
        <v>0</v>
      </c>
      <c r="N2748" s="23"/>
      <c r="O2748" s="23"/>
    </row>
    <row r="2749" spans="1:15">
      <c r="A2749" s="417"/>
      <c r="B2749" s="479" t="s">
        <v>628</v>
      </c>
      <c r="C2749" s="480"/>
      <c r="D2749" s="424" t="s">
        <v>629</v>
      </c>
      <c r="E2749" s="94">
        <f t="shared" si="869"/>
        <v>0</v>
      </c>
      <c r="F2749" s="421"/>
      <c r="G2749" s="421"/>
      <c r="H2749" s="421"/>
      <c r="I2749" s="421"/>
      <c r="J2749" s="158"/>
      <c r="K2749" s="421"/>
      <c r="L2749" s="421"/>
      <c r="M2749" s="158"/>
      <c r="N2749" s="23"/>
      <c r="O2749" s="23"/>
    </row>
    <row r="2750" spans="1:15">
      <c r="A2750" s="1300" t="s">
        <v>630</v>
      </c>
      <c r="B2750" s="1301"/>
      <c r="C2750" s="1302"/>
      <c r="D2750" s="481"/>
      <c r="E2750" s="154">
        <f>E2762</f>
        <v>0</v>
      </c>
      <c r="F2750" s="482">
        <f>F2751+F2762+F2788</f>
        <v>0</v>
      </c>
      <c r="G2750" s="482">
        <f>G2751+G2762+G2775+G2788</f>
        <v>0</v>
      </c>
      <c r="H2750" s="482">
        <f>H2751+H2762+H2775+H2788</f>
        <v>0</v>
      </c>
      <c r="I2750" s="482">
        <f>I2751+I2762+I2775+I2788</f>
        <v>0</v>
      </c>
      <c r="J2750" s="482">
        <f>J2751+J2762+J2775+J2788</f>
        <v>0</v>
      </c>
      <c r="K2750" s="482">
        <f>K2751+K2762+K2788+K2775</f>
        <v>0</v>
      </c>
      <c r="L2750" s="482">
        <f>L2751+L2762+L2788+L2775</f>
        <v>0</v>
      </c>
      <c r="M2750" s="482">
        <f>M2751+M2762+M2788+M2775</f>
        <v>0</v>
      </c>
      <c r="N2750" s="23"/>
      <c r="O2750" s="23"/>
    </row>
    <row r="2751" spans="1:15">
      <c r="A2751" s="485"/>
      <c r="B2751" s="486" t="s">
        <v>633</v>
      </c>
      <c r="C2751" s="487"/>
      <c r="D2751" s="449" t="s">
        <v>634</v>
      </c>
      <c r="E2751" s="94">
        <f t="shared" si="869"/>
        <v>0</v>
      </c>
      <c r="F2751" s="452">
        <f t="shared" ref="F2751:M2751" si="880">F2752</f>
        <v>0</v>
      </c>
      <c r="G2751" s="452">
        <f t="shared" si="880"/>
        <v>0</v>
      </c>
      <c r="H2751" s="452">
        <f t="shared" si="880"/>
        <v>0</v>
      </c>
      <c r="I2751" s="452">
        <f t="shared" si="880"/>
        <v>0</v>
      </c>
      <c r="J2751" s="452">
        <f t="shared" si="880"/>
        <v>0</v>
      </c>
      <c r="K2751" s="452">
        <f t="shared" si="880"/>
        <v>0</v>
      </c>
      <c r="L2751" s="452">
        <f t="shared" si="880"/>
        <v>0</v>
      </c>
      <c r="M2751" s="452">
        <f t="shared" si="880"/>
        <v>0</v>
      </c>
      <c r="N2751" s="23"/>
      <c r="O2751" s="23"/>
    </row>
    <row r="2752" spans="1:15">
      <c r="A2752" s="485"/>
      <c r="B2752" s="441" t="s">
        <v>635</v>
      </c>
      <c r="C2752" s="458"/>
      <c r="D2752" s="443" t="s">
        <v>636</v>
      </c>
      <c r="E2752" s="94">
        <f t="shared" si="869"/>
        <v>0</v>
      </c>
      <c r="F2752" s="452">
        <f t="shared" ref="F2752:M2752" si="881">F2753+F2754+F2755+F2756+F2757+F2758+F2759+F2760</f>
        <v>0</v>
      </c>
      <c r="G2752" s="452">
        <f t="shared" si="881"/>
        <v>0</v>
      </c>
      <c r="H2752" s="452">
        <f t="shared" si="881"/>
        <v>0</v>
      </c>
      <c r="I2752" s="452">
        <f t="shared" si="881"/>
        <v>0</v>
      </c>
      <c r="J2752" s="452">
        <f t="shared" si="881"/>
        <v>0</v>
      </c>
      <c r="K2752" s="452">
        <f t="shared" si="881"/>
        <v>0</v>
      </c>
      <c r="L2752" s="452">
        <f t="shared" si="881"/>
        <v>0</v>
      </c>
      <c r="M2752" s="452">
        <f t="shared" si="881"/>
        <v>0</v>
      </c>
      <c r="N2752" s="23"/>
      <c r="O2752" s="23"/>
    </row>
    <row r="2753" spans="1:15" hidden="1">
      <c r="A2753" s="485"/>
      <c r="B2753" s="488"/>
      <c r="C2753" s="489" t="s">
        <v>637</v>
      </c>
      <c r="D2753" s="449" t="s">
        <v>638</v>
      </c>
      <c r="E2753" s="94">
        <f t="shared" si="869"/>
        <v>0</v>
      </c>
      <c r="F2753" s="452"/>
      <c r="G2753" s="452"/>
      <c r="H2753" s="452"/>
      <c r="I2753" s="452"/>
      <c r="J2753" s="430"/>
      <c r="K2753" s="452"/>
      <c r="L2753" s="452"/>
      <c r="M2753" s="430"/>
      <c r="N2753" s="23"/>
      <c r="O2753" s="23"/>
    </row>
    <row r="2754" spans="1:15" ht="31.35" hidden="1">
      <c r="A2754" s="485"/>
      <c r="B2754" s="488"/>
      <c r="C2754" s="490" t="s">
        <v>639</v>
      </c>
      <c r="D2754" s="491" t="s">
        <v>640</v>
      </c>
      <c r="E2754" s="94">
        <f t="shared" si="869"/>
        <v>0</v>
      </c>
      <c r="F2754" s="452"/>
      <c r="G2754" s="452"/>
      <c r="H2754" s="452"/>
      <c r="I2754" s="452"/>
      <c r="J2754" s="430"/>
      <c r="K2754" s="452"/>
      <c r="L2754" s="452"/>
      <c r="M2754" s="430"/>
      <c r="N2754" s="23"/>
      <c r="O2754" s="23"/>
    </row>
    <row r="2755" spans="1:15" ht="21" hidden="1">
      <c r="A2755" s="485"/>
      <c r="B2755" s="488"/>
      <c r="C2755" s="490" t="s">
        <v>641</v>
      </c>
      <c r="D2755" s="491" t="s">
        <v>642</v>
      </c>
      <c r="E2755" s="94">
        <f t="shared" si="869"/>
        <v>0</v>
      </c>
      <c r="F2755" s="452"/>
      <c r="G2755" s="452"/>
      <c r="H2755" s="452"/>
      <c r="I2755" s="452"/>
      <c r="J2755" s="430"/>
      <c r="K2755" s="452"/>
      <c r="L2755" s="452"/>
      <c r="M2755" s="430"/>
      <c r="N2755" s="23"/>
      <c r="O2755" s="23"/>
    </row>
    <row r="2756" spans="1:15" ht="20.65" hidden="1">
      <c r="A2756" s="485"/>
      <c r="B2756" s="488"/>
      <c r="C2756" s="489" t="s">
        <v>643</v>
      </c>
      <c r="D2756" s="449" t="s">
        <v>644</v>
      </c>
      <c r="E2756" s="94">
        <f t="shared" si="869"/>
        <v>0</v>
      </c>
      <c r="F2756" s="452"/>
      <c r="G2756" s="452"/>
      <c r="H2756" s="452"/>
      <c r="I2756" s="452"/>
      <c r="J2756" s="430"/>
      <c r="K2756" s="452"/>
      <c r="L2756" s="452"/>
      <c r="M2756" s="430"/>
      <c r="N2756" s="23"/>
      <c r="O2756" s="23"/>
    </row>
    <row r="2757" spans="1:15" ht="31.35" hidden="1">
      <c r="A2757" s="485"/>
      <c r="B2757" s="457"/>
      <c r="C2757" s="492" t="s">
        <v>645</v>
      </c>
      <c r="D2757" s="463" t="s">
        <v>646</v>
      </c>
      <c r="E2757" s="94">
        <f t="shared" si="869"/>
        <v>0</v>
      </c>
      <c r="F2757" s="452"/>
      <c r="G2757" s="452"/>
      <c r="H2757" s="452"/>
      <c r="I2757" s="452"/>
      <c r="J2757" s="430"/>
      <c r="K2757" s="452"/>
      <c r="L2757" s="452"/>
      <c r="M2757" s="430"/>
      <c r="N2757" s="23"/>
      <c r="O2757" s="23"/>
    </row>
    <row r="2758" spans="1:15" ht="20.65" hidden="1">
      <c r="A2758" s="485"/>
      <c r="B2758" s="493"/>
      <c r="C2758" s="494" t="s">
        <v>647</v>
      </c>
      <c r="D2758" s="495" t="s">
        <v>648</v>
      </c>
      <c r="E2758" s="94">
        <f t="shared" si="869"/>
        <v>0</v>
      </c>
      <c r="F2758" s="452"/>
      <c r="G2758" s="452"/>
      <c r="H2758" s="452"/>
      <c r="I2758" s="452"/>
      <c r="J2758" s="430"/>
      <c r="K2758" s="452"/>
      <c r="L2758" s="452"/>
      <c r="M2758" s="430"/>
      <c r="N2758" s="23"/>
      <c r="O2758" s="23"/>
    </row>
    <row r="2759" spans="1:15" ht="20.65" hidden="1">
      <c r="A2759" s="485"/>
      <c r="B2759" s="496"/>
      <c r="C2759" s="494" t="s">
        <v>649</v>
      </c>
      <c r="D2759" s="495" t="s">
        <v>650</v>
      </c>
      <c r="E2759" s="94">
        <f t="shared" si="869"/>
        <v>0</v>
      </c>
      <c r="F2759" s="452"/>
      <c r="G2759" s="452"/>
      <c r="H2759" s="452"/>
      <c r="I2759" s="452"/>
      <c r="J2759" s="430"/>
      <c r="K2759" s="452"/>
      <c r="L2759" s="452"/>
      <c r="M2759" s="430"/>
      <c r="N2759" s="23"/>
      <c r="O2759" s="23"/>
    </row>
    <row r="2760" spans="1:15" hidden="1">
      <c r="A2760" s="485"/>
      <c r="B2760" s="497"/>
      <c r="C2760" s="435" t="s">
        <v>651</v>
      </c>
      <c r="D2760" s="443" t="s">
        <v>652</v>
      </c>
      <c r="E2760" s="94">
        <f t="shared" si="869"/>
        <v>0</v>
      </c>
      <c r="F2760" s="452"/>
      <c r="G2760" s="452"/>
      <c r="H2760" s="452"/>
      <c r="I2760" s="452"/>
      <c r="J2760" s="430"/>
      <c r="K2760" s="452"/>
      <c r="L2760" s="452"/>
      <c r="M2760" s="430"/>
      <c r="N2760" s="23"/>
      <c r="O2760" s="23"/>
    </row>
    <row r="2761" spans="1:15" hidden="1">
      <c r="A2761" s="485"/>
      <c r="B2761" s="498"/>
      <c r="C2761" s="767"/>
      <c r="D2761" s="449"/>
      <c r="E2761" s="94">
        <f t="shared" si="869"/>
        <v>0</v>
      </c>
      <c r="F2761" s="452"/>
      <c r="G2761" s="452"/>
      <c r="H2761" s="452"/>
      <c r="I2761" s="452"/>
      <c r="J2761" s="430"/>
      <c r="K2761" s="452"/>
      <c r="L2761" s="452"/>
      <c r="M2761" s="430"/>
      <c r="N2761" s="23"/>
      <c r="O2761" s="23"/>
    </row>
    <row r="2762" spans="1:15">
      <c r="A2762" s="485"/>
      <c r="B2762" s="438" t="s">
        <v>657</v>
      </c>
      <c r="C2762" s="500"/>
      <c r="D2762" s="443" t="s">
        <v>658</v>
      </c>
      <c r="E2762" s="94">
        <f>E2763</f>
        <v>0</v>
      </c>
      <c r="F2762" s="452">
        <f t="shared" ref="F2762:M2762" si="882">F2763</f>
        <v>0</v>
      </c>
      <c r="G2762" s="452">
        <f t="shared" si="882"/>
        <v>0</v>
      </c>
      <c r="H2762" s="452">
        <f t="shared" si="882"/>
        <v>0</v>
      </c>
      <c r="I2762" s="452">
        <f t="shared" si="882"/>
        <v>0</v>
      </c>
      <c r="J2762" s="452">
        <f t="shared" si="882"/>
        <v>0</v>
      </c>
      <c r="K2762" s="452">
        <f t="shared" si="882"/>
        <v>0</v>
      </c>
      <c r="L2762" s="452">
        <f t="shared" si="882"/>
        <v>0</v>
      </c>
      <c r="M2762" s="452">
        <f t="shared" si="882"/>
        <v>0</v>
      </c>
      <c r="N2762" s="23"/>
      <c r="O2762" s="23"/>
    </row>
    <row r="2763" spans="1:15">
      <c r="A2763" s="485"/>
      <c r="B2763" s="561" t="s">
        <v>659</v>
      </c>
      <c r="C2763" s="458"/>
      <c r="D2763" s="427" t="s">
        <v>565</v>
      </c>
      <c r="E2763" s="94">
        <f>E2774</f>
        <v>0</v>
      </c>
      <c r="F2763" s="452">
        <f>F2767+F2768+F2769+F2770+F2771+F2772+F2773</f>
        <v>0</v>
      </c>
      <c r="G2763" s="452">
        <f>G2774</f>
        <v>0</v>
      </c>
      <c r="H2763" s="452">
        <f>H2774</f>
        <v>0</v>
      </c>
      <c r="I2763" s="452">
        <f>I2774</f>
        <v>0</v>
      </c>
      <c r="J2763" s="452">
        <f>J2774</f>
        <v>0</v>
      </c>
      <c r="K2763" s="452">
        <f>K2774</f>
        <v>0</v>
      </c>
      <c r="L2763" s="452">
        <f>L2767+L2768+L2769+L2770+L2771+L2772+L2773</f>
        <v>0</v>
      </c>
      <c r="M2763" s="452">
        <f>M2774</f>
        <v>0</v>
      </c>
      <c r="N2763" s="23"/>
      <c r="O2763" s="23"/>
    </row>
    <row r="2764" spans="1:15" ht="0.75" customHeight="1">
      <c r="A2764" s="485"/>
      <c r="B2764" s="502"/>
      <c r="C2764" s="503" t="s">
        <v>660</v>
      </c>
      <c r="D2764" s="562" t="s">
        <v>661</v>
      </c>
      <c r="E2764" s="94">
        <f t="shared" si="869"/>
        <v>0</v>
      </c>
      <c r="F2764" s="452"/>
      <c r="G2764" s="452"/>
      <c r="H2764" s="452"/>
      <c r="I2764" s="452"/>
      <c r="J2764" s="430"/>
      <c r="K2764" s="452"/>
      <c r="L2764" s="452"/>
      <c r="M2764" s="430"/>
      <c r="N2764" s="23"/>
      <c r="O2764" s="23"/>
    </row>
    <row r="2765" spans="1:15" hidden="1">
      <c r="A2765" s="485"/>
      <c r="B2765" s="502"/>
      <c r="C2765" s="503" t="s">
        <v>662</v>
      </c>
      <c r="D2765" s="562" t="s">
        <v>663</v>
      </c>
      <c r="E2765" s="94">
        <f t="shared" si="869"/>
        <v>0</v>
      </c>
      <c r="F2765" s="452"/>
      <c r="G2765" s="452"/>
      <c r="H2765" s="452"/>
      <c r="I2765" s="452"/>
      <c r="J2765" s="430"/>
      <c r="K2765" s="452"/>
      <c r="L2765" s="452"/>
      <c r="M2765" s="430"/>
      <c r="N2765" s="23"/>
      <c r="O2765" s="23"/>
    </row>
    <row r="2766" spans="1:15" hidden="1">
      <c r="A2766" s="485"/>
      <c r="B2766" s="502"/>
      <c r="C2766" s="503" t="s">
        <v>664</v>
      </c>
      <c r="D2766" s="562" t="s">
        <v>665</v>
      </c>
      <c r="E2766" s="94">
        <f t="shared" si="869"/>
        <v>0</v>
      </c>
      <c r="F2766" s="452"/>
      <c r="G2766" s="452"/>
      <c r="H2766" s="452"/>
      <c r="I2766" s="452"/>
      <c r="J2766" s="430"/>
      <c r="K2766" s="452"/>
      <c r="L2766" s="452"/>
      <c r="M2766" s="430"/>
      <c r="N2766" s="23"/>
      <c r="O2766" s="23"/>
    </row>
    <row r="2767" spans="1:15" hidden="1">
      <c r="A2767" s="485"/>
      <c r="B2767" s="501"/>
      <c r="C2767" s="458" t="s">
        <v>666</v>
      </c>
      <c r="D2767" s="427" t="s">
        <v>667</v>
      </c>
      <c r="E2767" s="94">
        <f t="shared" si="869"/>
        <v>0</v>
      </c>
      <c r="F2767" s="452"/>
      <c r="G2767" s="452"/>
      <c r="H2767" s="452"/>
      <c r="I2767" s="452"/>
      <c r="J2767" s="430"/>
      <c r="K2767" s="452"/>
      <c r="L2767" s="452"/>
      <c r="M2767" s="430"/>
      <c r="N2767" s="23"/>
      <c r="O2767" s="23"/>
    </row>
    <row r="2768" spans="1:15" hidden="1">
      <c r="A2768" s="485"/>
      <c r="B2768" s="501"/>
      <c r="C2768" s="458" t="s">
        <v>668</v>
      </c>
      <c r="D2768" s="427" t="s">
        <v>669</v>
      </c>
      <c r="E2768" s="94">
        <f t="shared" si="869"/>
        <v>0</v>
      </c>
      <c r="F2768" s="452"/>
      <c r="G2768" s="452"/>
      <c r="H2768" s="452"/>
      <c r="I2768" s="452"/>
      <c r="J2768" s="430"/>
      <c r="K2768" s="452"/>
      <c r="L2768" s="452"/>
      <c r="M2768" s="430"/>
      <c r="N2768" s="23"/>
      <c r="O2768" s="23"/>
    </row>
    <row r="2769" spans="1:15" hidden="1">
      <c r="A2769" s="485"/>
      <c r="B2769" s="501"/>
      <c r="C2769" s="458" t="s">
        <v>670</v>
      </c>
      <c r="D2769" s="427" t="s">
        <v>671</v>
      </c>
      <c r="E2769" s="94">
        <f t="shared" si="869"/>
        <v>0</v>
      </c>
      <c r="F2769" s="452"/>
      <c r="G2769" s="452"/>
      <c r="H2769" s="452"/>
      <c r="I2769" s="452"/>
      <c r="J2769" s="430"/>
      <c r="K2769" s="452"/>
      <c r="L2769" s="452"/>
      <c r="M2769" s="430"/>
      <c r="N2769" s="23"/>
      <c r="O2769" s="23"/>
    </row>
    <row r="2770" spans="1:15" hidden="1">
      <c r="A2770" s="485"/>
      <c r="B2770" s="501"/>
      <c r="C2770" s="458" t="s">
        <v>672</v>
      </c>
      <c r="D2770" s="427" t="s">
        <v>673</v>
      </c>
      <c r="E2770" s="94">
        <f t="shared" si="869"/>
        <v>0</v>
      </c>
      <c r="F2770" s="452"/>
      <c r="G2770" s="452"/>
      <c r="H2770" s="452"/>
      <c r="I2770" s="452"/>
      <c r="J2770" s="430"/>
      <c r="K2770" s="452"/>
      <c r="L2770" s="452"/>
      <c r="M2770" s="430"/>
      <c r="N2770" s="23"/>
      <c r="O2770" s="23"/>
    </row>
    <row r="2771" spans="1:15" hidden="1">
      <c r="A2771" s="485"/>
      <c r="B2771" s="501"/>
      <c r="C2771" s="458" t="s">
        <v>674</v>
      </c>
      <c r="D2771" s="427" t="s">
        <v>567</v>
      </c>
      <c r="E2771" s="94">
        <f t="shared" si="869"/>
        <v>0</v>
      </c>
      <c r="F2771" s="452"/>
      <c r="G2771" s="452"/>
      <c r="H2771" s="452"/>
      <c r="I2771" s="452"/>
      <c r="J2771" s="430"/>
      <c r="K2771" s="452"/>
      <c r="L2771" s="452"/>
      <c r="M2771" s="430"/>
      <c r="N2771" s="23"/>
      <c r="O2771" s="23"/>
    </row>
    <row r="2772" spans="1:15" hidden="1">
      <c r="A2772" s="485"/>
      <c r="B2772" s="501"/>
      <c r="C2772" s="458" t="s">
        <v>675</v>
      </c>
      <c r="D2772" s="427" t="s">
        <v>676</v>
      </c>
      <c r="E2772" s="94">
        <f t="shared" si="869"/>
        <v>0</v>
      </c>
      <c r="F2772" s="452"/>
      <c r="G2772" s="452"/>
      <c r="H2772" s="452"/>
      <c r="I2772" s="452"/>
      <c r="J2772" s="430"/>
      <c r="K2772" s="452"/>
      <c r="L2772" s="452"/>
      <c r="M2772" s="430"/>
      <c r="N2772" s="23"/>
      <c r="O2772" s="23"/>
    </row>
    <row r="2773" spans="1:15" hidden="1">
      <c r="A2773" s="485"/>
      <c r="B2773" s="501"/>
      <c r="C2773" s="458" t="s">
        <v>677</v>
      </c>
      <c r="D2773" s="427" t="s">
        <v>678</v>
      </c>
      <c r="E2773" s="94">
        <f t="shared" si="869"/>
        <v>0</v>
      </c>
      <c r="F2773" s="452"/>
      <c r="G2773" s="452"/>
      <c r="H2773" s="452"/>
      <c r="I2773" s="452"/>
      <c r="J2773" s="430"/>
      <c r="K2773" s="452"/>
      <c r="L2773" s="452"/>
      <c r="M2773" s="430"/>
      <c r="N2773" s="23"/>
      <c r="O2773" s="23"/>
    </row>
    <row r="2774" spans="1:15" ht="12" customHeight="1">
      <c r="A2774" s="485"/>
      <c r="B2774" s="441" t="s">
        <v>1011</v>
      </c>
      <c r="C2774" s="506"/>
      <c r="D2774" s="427" t="s">
        <v>678</v>
      </c>
      <c r="E2774" s="94">
        <f t="shared" si="869"/>
        <v>0</v>
      </c>
      <c r="F2774" s="452"/>
      <c r="G2774" s="452"/>
      <c r="H2774" s="452"/>
      <c r="I2774" s="452"/>
      <c r="J2774" s="452"/>
      <c r="K2774" s="452"/>
      <c r="L2774" s="452"/>
      <c r="M2774" s="452"/>
      <c r="N2774" s="23"/>
      <c r="O2774" s="23"/>
    </row>
    <row r="2775" spans="1:15">
      <c r="A2775" s="485"/>
      <c r="B2775" s="438" t="s">
        <v>679</v>
      </c>
      <c r="C2775" s="506"/>
      <c r="D2775" s="427" t="s">
        <v>680</v>
      </c>
      <c r="E2775" s="94">
        <f t="shared" si="869"/>
        <v>0</v>
      </c>
      <c r="F2775" s="452">
        <f>F2776+F2777+F2778+F2779+F2780+F2781+F2782+F2783+F2784+F2785+F2786</f>
        <v>0</v>
      </c>
      <c r="G2775" s="452">
        <f>G2776+G2777+G2778+G2779+G2780+G2781+G2782+G2783+G2784+G2785+G2786+G2787</f>
        <v>0</v>
      </c>
      <c r="H2775" s="452">
        <f>H2776+H2777+H2778+H2779+H2780+H2781+H2782+H2783+H2784+H2785+H2786+H2787</f>
        <v>0</v>
      </c>
      <c r="I2775" s="452">
        <f>I2776+I2777+I2778+I2779+I2780+I2781+I2782+I2783+I2784+I2785+I2786+I2787</f>
        <v>0</v>
      </c>
      <c r="J2775" s="452">
        <f>J2776+J2777+J2778+J2779+J2780+J2781+J2782+J2783+J2784+J2785+J2786+J2787</f>
        <v>0</v>
      </c>
      <c r="K2775" s="452">
        <f>K2776+K2777+K2778+K2779+K2780+K2781+K2782+K2783+K2784+K2785+K2786</f>
        <v>0</v>
      </c>
      <c r="L2775" s="452">
        <f>L2787</f>
        <v>0</v>
      </c>
      <c r="M2775" s="452">
        <f>M2776+M2777+M2778+M2779+M2780+M2781+M2782+M2783+M2784+M2785+M2786</f>
        <v>0</v>
      </c>
      <c r="N2775" s="23"/>
      <c r="O2775" s="23"/>
    </row>
    <row r="2776" spans="1:15" hidden="1">
      <c r="A2776" s="485"/>
      <c r="B2776" s="438" t="s">
        <v>681</v>
      </c>
      <c r="C2776" s="506"/>
      <c r="D2776" s="427" t="s">
        <v>682</v>
      </c>
      <c r="E2776" s="94">
        <f t="shared" si="869"/>
        <v>0</v>
      </c>
      <c r="F2776" s="452"/>
      <c r="G2776" s="452"/>
      <c r="H2776" s="452"/>
      <c r="I2776" s="452"/>
      <c r="J2776" s="430"/>
      <c r="K2776" s="452"/>
      <c r="L2776" s="452"/>
      <c r="M2776" s="430"/>
      <c r="N2776" s="23"/>
      <c r="O2776" s="23"/>
    </row>
    <row r="2777" spans="1:15" hidden="1">
      <c r="A2777" s="485"/>
      <c r="B2777" s="438" t="s">
        <v>683</v>
      </c>
      <c r="C2777" s="458"/>
      <c r="D2777" s="427" t="s">
        <v>684</v>
      </c>
      <c r="E2777" s="94">
        <f t="shared" si="869"/>
        <v>0</v>
      </c>
      <c r="F2777" s="452"/>
      <c r="G2777" s="452"/>
      <c r="H2777" s="452"/>
      <c r="I2777" s="452"/>
      <c r="J2777" s="430"/>
      <c r="K2777" s="452"/>
      <c r="L2777" s="452"/>
      <c r="M2777" s="430"/>
      <c r="N2777" s="23"/>
      <c r="O2777" s="23"/>
    </row>
    <row r="2778" spans="1:15" hidden="1">
      <c r="A2778" s="485"/>
      <c r="B2778" s="438" t="s">
        <v>685</v>
      </c>
      <c r="C2778" s="506"/>
      <c r="D2778" s="427" t="s">
        <v>686</v>
      </c>
      <c r="E2778" s="94">
        <f t="shared" si="869"/>
        <v>0</v>
      </c>
      <c r="F2778" s="452"/>
      <c r="G2778" s="452"/>
      <c r="H2778" s="452"/>
      <c r="I2778" s="452"/>
      <c r="J2778" s="430"/>
      <c r="K2778" s="452"/>
      <c r="L2778" s="452"/>
      <c r="M2778" s="430"/>
      <c r="N2778" s="23"/>
      <c r="O2778" s="23"/>
    </row>
    <row r="2779" spans="1:15" hidden="1">
      <c r="A2779" s="485"/>
      <c r="B2779" s="438" t="s">
        <v>687</v>
      </c>
      <c r="C2779" s="507"/>
      <c r="D2779" s="427" t="s">
        <v>688</v>
      </c>
      <c r="E2779" s="94">
        <f t="shared" si="869"/>
        <v>0</v>
      </c>
      <c r="F2779" s="452"/>
      <c r="G2779" s="452"/>
      <c r="H2779" s="452"/>
      <c r="I2779" s="452"/>
      <c r="J2779" s="430"/>
      <c r="K2779" s="452"/>
      <c r="L2779" s="452"/>
      <c r="M2779" s="430"/>
      <c r="N2779" s="23"/>
      <c r="O2779" s="23"/>
    </row>
    <row r="2780" spans="1:15" hidden="1">
      <c r="A2780" s="485"/>
      <c r="B2780" s="508" t="s">
        <v>689</v>
      </c>
      <c r="C2780" s="509"/>
      <c r="D2780" s="427" t="s">
        <v>690</v>
      </c>
      <c r="E2780" s="94">
        <f t="shared" ref="E2780:E2815" si="883">G2780+H2780+I2780+J2780</f>
        <v>0</v>
      </c>
      <c r="F2780" s="452"/>
      <c r="G2780" s="452"/>
      <c r="H2780" s="452"/>
      <c r="I2780" s="452"/>
      <c r="J2780" s="430"/>
      <c r="K2780" s="452"/>
      <c r="L2780" s="452"/>
      <c r="M2780" s="430"/>
      <c r="N2780" s="23"/>
      <c r="O2780" s="23"/>
    </row>
    <row r="2781" spans="1:15" hidden="1">
      <c r="A2781" s="485"/>
      <c r="B2781" s="510" t="s">
        <v>691</v>
      </c>
      <c r="C2781" s="458"/>
      <c r="D2781" s="427" t="s">
        <v>692</v>
      </c>
      <c r="E2781" s="94">
        <f t="shared" si="883"/>
        <v>0</v>
      </c>
      <c r="F2781" s="452"/>
      <c r="G2781" s="452"/>
      <c r="H2781" s="452"/>
      <c r="I2781" s="452"/>
      <c r="J2781" s="430"/>
      <c r="K2781" s="452"/>
      <c r="L2781" s="452"/>
      <c r="M2781" s="430"/>
      <c r="N2781" s="23"/>
      <c r="O2781" s="23"/>
    </row>
    <row r="2782" spans="1:15" hidden="1">
      <c r="A2782" s="485"/>
      <c r="B2782" s="508" t="s">
        <v>693</v>
      </c>
      <c r="C2782" s="506"/>
      <c r="D2782" s="427" t="s">
        <v>694</v>
      </c>
      <c r="E2782" s="94">
        <f t="shared" si="883"/>
        <v>0</v>
      </c>
      <c r="F2782" s="452"/>
      <c r="G2782" s="452"/>
      <c r="H2782" s="452"/>
      <c r="I2782" s="452"/>
      <c r="J2782" s="430"/>
      <c r="K2782" s="452"/>
      <c r="L2782" s="452"/>
      <c r="M2782" s="430"/>
      <c r="N2782" s="23"/>
      <c r="O2782" s="23"/>
    </row>
    <row r="2783" spans="1:15" hidden="1">
      <c r="A2783" s="485"/>
      <c r="B2783" s="508" t="s">
        <v>695</v>
      </c>
      <c r="C2783" s="506"/>
      <c r="D2783" s="427" t="s">
        <v>696</v>
      </c>
      <c r="E2783" s="94">
        <f t="shared" si="883"/>
        <v>0</v>
      </c>
      <c r="F2783" s="452"/>
      <c r="G2783" s="452"/>
      <c r="H2783" s="452"/>
      <c r="I2783" s="452"/>
      <c r="J2783" s="430"/>
      <c r="K2783" s="452"/>
      <c r="L2783" s="452"/>
      <c r="M2783" s="430"/>
      <c r="N2783" s="23"/>
      <c r="O2783" s="23"/>
    </row>
    <row r="2784" spans="1:15" hidden="1">
      <c r="A2784" s="485"/>
      <c r="B2784" s="438" t="s">
        <v>697</v>
      </c>
      <c r="C2784" s="458"/>
      <c r="D2784" s="427" t="s">
        <v>698</v>
      </c>
      <c r="E2784" s="94">
        <f t="shared" si="883"/>
        <v>0</v>
      </c>
      <c r="F2784" s="452"/>
      <c r="G2784" s="452"/>
      <c r="H2784" s="452"/>
      <c r="I2784" s="452"/>
      <c r="J2784" s="430"/>
      <c r="K2784" s="452"/>
      <c r="L2784" s="452"/>
      <c r="M2784" s="430"/>
      <c r="N2784" s="23"/>
      <c r="O2784" s="23"/>
    </row>
    <row r="2785" spans="1:15" hidden="1">
      <c r="A2785" s="485"/>
      <c r="B2785" s="508" t="s">
        <v>699</v>
      </c>
      <c r="C2785" s="506"/>
      <c r="D2785" s="427" t="s">
        <v>700</v>
      </c>
      <c r="E2785" s="94">
        <f t="shared" si="883"/>
        <v>0</v>
      </c>
      <c r="F2785" s="452"/>
      <c r="G2785" s="452"/>
      <c r="H2785" s="452"/>
      <c r="I2785" s="452"/>
      <c r="J2785" s="430"/>
      <c r="K2785" s="452"/>
      <c r="L2785" s="452"/>
      <c r="M2785" s="430"/>
      <c r="N2785" s="23"/>
      <c r="O2785" s="23"/>
    </row>
    <row r="2786" spans="1:15" hidden="1">
      <c r="A2786" s="485"/>
      <c r="B2786" s="511" t="s">
        <v>701</v>
      </c>
      <c r="C2786" s="458"/>
      <c r="D2786" s="427" t="s">
        <v>702</v>
      </c>
      <c r="E2786" s="94">
        <f t="shared" si="883"/>
        <v>0</v>
      </c>
      <c r="F2786" s="452"/>
      <c r="G2786" s="452"/>
      <c r="H2786" s="452"/>
      <c r="I2786" s="452"/>
      <c r="J2786" s="430"/>
      <c r="K2786" s="452"/>
      <c r="L2786" s="452"/>
      <c r="M2786" s="430"/>
      <c r="N2786" s="23"/>
      <c r="O2786" s="23"/>
    </row>
    <row r="2787" spans="1:15" ht="13.5" customHeight="1">
      <c r="A2787" s="485"/>
      <c r="B2787" s="438" t="s">
        <v>681</v>
      </c>
      <c r="C2787" s="506"/>
      <c r="D2787" s="427" t="s">
        <v>682</v>
      </c>
      <c r="E2787" s="94">
        <f t="shared" si="883"/>
        <v>0</v>
      </c>
      <c r="F2787" s="452"/>
      <c r="G2787" s="452">
        <v>0</v>
      </c>
      <c r="H2787" s="452">
        <v>0</v>
      </c>
      <c r="I2787" s="452">
        <v>0</v>
      </c>
      <c r="J2787" s="430">
        <v>0</v>
      </c>
      <c r="K2787" s="452">
        <v>0</v>
      </c>
      <c r="L2787" s="452">
        <v>0</v>
      </c>
      <c r="M2787" s="430">
        <v>0</v>
      </c>
      <c r="N2787" s="23"/>
      <c r="O2787" s="23"/>
    </row>
    <row r="2788" spans="1:15">
      <c r="A2788" s="485"/>
      <c r="B2788" s="467" t="s">
        <v>714</v>
      </c>
      <c r="C2788" s="466"/>
      <c r="D2788" s="443" t="s">
        <v>715</v>
      </c>
      <c r="E2788" s="94">
        <f t="shared" si="883"/>
        <v>0</v>
      </c>
      <c r="F2788" s="452">
        <f t="shared" ref="F2788:M2788" si="884">F2789+F2799</f>
        <v>0</v>
      </c>
      <c r="G2788" s="452">
        <f t="shared" si="884"/>
        <v>0</v>
      </c>
      <c r="H2788" s="452">
        <f t="shared" si="884"/>
        <v>0</v>
      </c>
      <c r="I2788" s="452">
        <f t="shared" si="884"/>
        <v>0</v>
      </c>
      <c r="J2788" s="452">
        <f t="shared" si="884"/>
        <v>0</v>
      </c>
      <c r="K2788" s="452">
        <f t="shared" si="884"/>
        <v>0</v>
      </c>
      <c r="L2788" s="452">
        <f t="shared" si="884"/>
        <v>0</v>
      </c>
      <c r="M2788" s="452">
        <f t="shared" si="884"/>
        <v>0</v>
      </c>
      <c r="N2788" s="23"/>
      <c r="O2788" s="23"/>
    </row>
    <row r="2789" spans="1:15">
      <c r="A2789" s="485"/>
      <c r="B2789" s="461" t="s">
        <v>716</v>
      </c>
      <c r="C2789" s="426"/>
      <c r="D2789" s="427" t="s">
        <v>717</v>
      </c>
      <c r="E2789" s="94">
        <f t="shared" si="883"/>
        <v>0</v>
      </c>
      <c r="F2789" s="452">
        <f t="shared" ref="F2789:M2789" si="885">F2790+F2795+F2797</f>
        <v>0</v>
      </c>
      <c r="G2789" s="452">
        <f t="shared" si="885"/>
        <v>0</v>
      </c>
      <c r="H2789" s="452">
        <f t="shared" si="885"/>
        <v>0</v>
      </c>
      <c r="I2789" s="452">
        <f t="shared" si="885"/>
        <v>0</v>
      </c>
      <c r="J2789" s="452">
        <f t="shared" si="885"/>
        <v>0</v>
      </c>
      <c r="K2789" s="452">
        <f t="shared" si="885"/>
        <v>0</v>
      </c>
      <c r="L2789" s="452">
        <f t="shared" si="885"/>
        <v>0</v>
      </c>
      <c r="M2789" s="452">
        <f t="shared" si="885"/>
        <v>0</v>
      </c>
      <c r="N2789" s="23"/>
      <c r="O2789" s="23"/>
    </row>
    <row r="2790" spans="1:15">
      <c r="A2790" s="485"/>
      <c r="B2790" s="425" t="s">
        <v>718</v>
      </c>
      <c r="C2790" s="426"/>
      <c r="D2790" s="427" t="s">
        <v>719</v>
      </c>
      <c r="E2790" s="94">
        <f t="shared" si="883"/>
        <v>0</v>
      </c>
      <c r="F2790" s="452">
        <f t="shared" ref="F2790:M2790" si="886">F2791+F2792+F2793+F2794</f>
        <v>0</v>
      </c>
      <c r="G2790" s="452">
        <f t="shared" si="886"/>
        <v>0</v>
      </c>
      <c r="H2790" s="452">
        <f t="shared" si="886"/>
        <v>0</v>
      </c>
      <c r="I2790" s="452">
        <f t="shared" si="886"/>
        <v>0</v>
      </c>
      <c r="J2790" s="452">
        <f t="shared" si="886"/>
        <v>0</v>
      </c>
      <c r="K2790" s="452">
        <f t="shared" si="886"/>
        <v>0</v>
      </c>
      <c r="L2790" s="452">
        <f t="shared" si="886"/>
        <v>0</v>
      </c>
      <c r="M2790" s="452">
        <f t="shared" si="886"/>
        <v>0</v>
      </c>
      <c r="N2790" s="23"/>
      <c r="O2790" s="23"/>
    </row>
    <row r="2791" spans="1:15">
      <c r="A2791" s="537"/>
      <c r="B2791" s="429"/>
      <c r="C2791" s="426" t="s">
        <v>720</v>
      </c>
      <c r="D2791" s="427" t="s">
        <v>721</v>
      </c>
      <c r="E2791" s="94">
        <f t="shared" si="883"/>
        <v>0</v>
      </c>
      <c r="F2791" s="428"/>
      <c r="G2791" s="428"/>
      <c r="H2791" s="428"/>
      <c r="I2791" s="428"/>
      <c r="J2791" s="430"/>
      <c r="K2791" s="428"/>
      <c r="L2791" s="428"/>
      <c r="M2791" s="430"/>
      <c r="N2791" s="23"/>
      <c r="O2791" s="23"/>
    </row>
    <row r="2792" spans="1:15">
      <c r="A2792" s="537"/>
      <c r="B2792" s="429"/>
      <c r="C2792" s="426" t="s">
        <v>722</v>
      </c>
      <c r="D2792" s="427" t="s">
        <v>723</v>
      </c>
      <c r="E2792" s="94">
        <f t="shared" si="883"/>
        <v>0</v>
      </c>
      <c r="F2792" s="428"/>
      <c r="G2792" s="428"/>
      <c r="H2792" s="428"/>
      <c r="I2792" s="428"/>
      <c r="J2792" s="430"/>
      <c r="K2792" s="428"/>
      <c r="L2792" s="428"/>
      <c r="M2792" s="430"/>
      <c r="N2792" s="23"/>
      <c r="O2792" s="23"/>
    </row>
    <row r="2793" spans="1:15">
      <c r="A2793" s="537"/>
      <c r="B2793" s="429"/>
      <c r="C2793" s="432" t="s">
        <v>724</v>
      </c>
      <c r="D2793" s="427" t="s">
        <v>725</v>
      </c>
      <c r="E2793" s="94">
        <f t="shared" si="883"/>
        <v>0</v>
      </c>
      <c r="F2793" s="428"/>
      <c r="G2793" s="428"/>
      <c r="H2793" s="428"/>
      <c r="I2793" s="428"/>
      <c r="J2793" s="430"/>
      <c r="K2793" s="428"/>
      <c r="L2793" s="428"/>
      <c r="M2793" s="430"/>
      <c r="N2793" s="23"/>
      <c r="O2793" s="23"/>
    </row>
    <row r="2794" spans="1:15">
      <c r="A2794" s="537"/>
      <c r="B2794" s="429"/>
      <c r="C2794" s="432" t="s">
        <v>726</v>
      </c>
      <c r="D2794" s="427" t="s">
        <v>727</v>
      </c>
      <c r="E2794" s="94">
        <f t="shared" si="883"/>
        <v>0</v>
      </c>
      <c r="F2794" s="428"/>
      <c r="G2794" s="428"/>
      <c r="H2794" s="428"/>
      <c r="I2794" s="428"/>
      <c r="J2794" s="430"/>
      <c r="K2794" s="428"/>
      <c r="L2794" s="428"/>
      <c r="M2794" s="430"/>
      <c r="N2794" s="23"/>
      <c r="O2794" s="23"/>
    </row>
    <row r="2795" spans="1:15">
      <c r="A2795" s="485"/>
      <c r="B2795" s="434" t="s">
        <v>728</v>
      </c>
      <c r="C2795" s="466"/>
      <c r="D2795" s="443" t="s">
        <v>729</v>
      </c>
      <c r="E2795" s="94">
        <f t="shared" si="883"/>
        <v>0</v>
      </c>
      <c r="F2795" s="428">
        <f t="shared" ref="F2795:M2795" si="887">F2796</f>
        <v>0</v>
      </c>
      <c r="G2795" s="428">
        <f t="shared" si="887"/>
        <v>0</v>
      </c>
      <c r="H2795" s="428">
        <f t="shared" si="887"/>
        <v>0</v>
      </c>
      <c r="I2795" s="428">
        <f t="shared" si="887"/>
        <v>0</v>
      </c>
      <c r="J2795" s="428">
        <f t="shared" si="887"/>
        <v>0</v>
      </c>
      <c r="K2795" s="428">
        <f t="shared" si="887"/>
        <v>0</v>
      </c>
      <c r="L2795" s="428">
        <f t="shared" si="887"/>
        <v>0</v>
      </c>
      <c r="M2795" s="428">
        <f t="shared" si="887"/>
        <v>0</v>
      </c>
      <c r="N2795" s="23"/>
      <c r="O2795" s="23"/>
    </row>
    <row r="2796" spans="1:15">
      <c r="A2796" s="485"/>
      <c r="B2796" s="434"/>
      <c r="C2796" s="466" t="s">
        <v>730</v>
      </c>
      <c r="D2796" s="443" t="s">
        <v>731</v>
      </c>
      <c r="E2796" s="94">
        <f t="shared" si="883"/>
        <v>0</v>
      </c>
      <c r="F2796" s="428"/>
      <c r="G2796" s="428"/>
      <c r="H2796" s="428"/>
      <c r="I2796" s="428"/>
      <c r="J2796" s="430"/>
      <c r="K2796" s="428"/>
      <c r="L2796" s="428"/>
      <c r="M2796" s="430"/>
      <c r="N2796" s="23"/>
      <c r="O2796" s="23"/>
    </row>
    <row r="2797" spans="1:15" ht="9.75" customHeight="1">
      <c r="A2797" s="485"/>
      <c r="B2797" s="434" t="s">
        <v>732</v>
      </c>
      <c r="C2797" s="466"/>
      <c r="D2797" s="443" t="s">
        <v>733</v>
      </c>
      <c r="E2797" s="94">
        <f t="shared" si="883"/>
        <v>0</v>
      </c>
      <c r="F2797" s="428"/>
      <c r="G2797" s="428"/>
      <c r="H2797" s="428"/>
      <c r="I2797" s="428"/>
      <c r="J2797" s="430"/>
      <c r="K2797" s="428"/>
      <c r="L2797" s="428"/>
      <c r="M2797" s="430"/>
      <c r="N2797" s="23"/>
      <c r="O2797" s="23"/>
    </row>
    <row r="2798" spans="1:15" hidden="1">
      <c r="A2798" s="485"/>
      <c r="B2798" s="434"/>
      <c r="C2798" s="466"/>
      <c r="D2798" s="443"/>
      <c r="E2798" s="94">
        <f t="shared" si="883"/>
        <v>0</v>
      </c>
      <c r="F2798" s="428"/>
      <c r="G2798" s="428"/>
      <c r="H2798" s="428"/>
      <c r="I2798" s="428"/>
      <c r="J2798" s="430"/>
      <c r="K2798" s="428"/>
      <c r="L2798" s="428"/>
      <c r="M2798" s="430"/>
      <c r="N2798" s="23"/>
      <c r="O2798" s="23"/>
    </row>
    <row r="2799" spans="1:15">
      <c r="A2799" s="485"/>
      <c r="B2799" s="429" t="s">
        <v>734</v>
      </c>
      <c r="C2799" s="466"/>
      <c r="D2799" s="443" t="s">
        <v>735</v>
      </c>
      <c r="E2799" s="94">
        <f t="shared" si="883"/>
        <v>0</v>
      </c>
      <c r="F2799" s="428">
        <f t="shared" ref="F2799:M2800" si="888">F2800</f>
        <v>0</v>
      </c>
      <c r="G2799" s="428">
        <f t="shared" si="888"/>
        <v>0</v>
      </c>
      <c r="H2799" s="428">
        <f t="shared" si="888"/>
        <v>0</v>
      </c>
      <c r="I2799" s="428">
        <f t="shared" si="888"/>
        <v>0</v>
      </c>
      <c r="J2799" s="428">
        <f t="shared" si="888"/>
        <v>0</v>
      </c>
      <c r="K2799" s="428">
        <f t="shared" si="888"/>
        <v>0</v>
      </c>
      <c r="L2799" s="428">
        <f t="shared" si="888"/>
        <v>0</v>
      </c>
      <c r="M2799" s="428">
        <f t="shared" si="888"/>
        <v>0</v>
      </c>
      <c r="N2799" s="23"/>
      <c r="O2799" s="23"/>
    </row>
    <row r="2800" spans="1:15">
      <c r="A2800" s="485"/>
      <c r="B2800" s="518" t="s">
        <v>736</v>
      </c>
      <c r="C2800" s="519"/>
      <c r="D2800" s="443" t="s">
        <v>737</v>
      </c>
      <c r="E2800" s="94">
        <f t="shared" si="883"/>
        <v>0</v>
      </c>
      <c r="F2800" s="428">
        <f t="shared" si="888"/>
        <v>0</v>
      </c>
      <c r="G2800" s="428">
        <f t="shared" si="888"/>
        <v>0</v>
      </c>
      <c r="H2800" s="428">
        <f t="shared" si="888"/>
        <v>0</v>
      </c>
      <c r="I2800" s="428">
        <f t="shared" si="888"/>
        <v>0</v>
      </c>
      <c r="J2800" s="428">
        <f t="shared" si="888"/>
        <v>0</v>
      </c>
      <c r="K2800" s="428">
        <f t="shared" si="888"/>
        <v>0</v>
      </c>
      <c r="L2800" s="428">
        <f t="shared" si="888"/>
        <v>0</v>
      </c>
      <c r="M2800" s="428">
        <f t="shared" si="888"/>
        <v>0</v>
      </c>
      <c r="N2800" s="23"/>
      <c r="O2800" s="23"/>
    </row>
    <row r="2801" spans="1:15" ht="11.25" customHeight="1">
      <c r="A2801" s="485"/>
      <c r="B2801" s="434"/>
      <c r="C2801" s="466" t="s">
        <v>738</v>
      </c>
      <c r="D2801" s="443" t="s">
        <v>739</v>
      </c>
      <c r="E2801" s="94">
        <f t="shared" si="883"/>
        <v>0</v>
      </c>
      <c r="F2801" s="428"/>
      <c r="G2801" s="428"/>
      <c r="H2801" s="428"/>
      <c r="I2801" s="428"/>
      <c r="J2801" s="430"/>
      <c r="K2801" s="428"/>
      <c r="L2801" s="428"/>
      <c r="M2801" s="430"/>
      <c r="N2801" s="23"/>
      <c r="O2801" s="23"/>
    </row>
    <row r="2802" spans="1:15" hidden="1">
      <c r="A2802" s="485"/>
      <c r="B2802" s="434"/>
      <c r="C2802" s="466"/>
      <c r="D2802" s="443"/>
      <c r="E2802" s="94">
        <f t="shared" si="883"/>
        <v>0</v>
      </c>
      <c r="F2802" s="428"/>
      <c r="G2802" s="428"/>
      <c r="H2802" s="428"/>
      <c r="I2802" s="428"/>
      <c r="J2802" s="430"/>
      <c r="K2802" s="428"/>
      <c r="L2802" s="428"/>
      <c r="M2802" s="430"/>
      <c r="N2802" s="23"/>
      <c r="O2802" s="23"/>
    </row>
    <row r="2803" spans="1:15">
      <c r="A2803" s="485"/>
      <c r="B2803" s="429" t="s">
        <v>626</v>
      </c>
      <c r="C2803" s="466"/>
      <c r="D2803" s="443" t="s">
        <v>627</v>
      </c>
      <c r="E2803" s="94">
        <f t="shared" si="883"/>
        <v>0</v>
      </c>
      <c r="F2803" s="428">
        <f t="shared" ref="F2803:M2803" si="889">F2804</f>
        <v>0</v>
      </c>
      <c r="G2803" s="428">
        <f t="shared" si="889"/>
        <v>0</v>
      </c>
      <c r="H2803" s="428">
        <f t="shared" si="889"/>
        <v>0</v>
      </c>
      <c r="I2803" s="428">
        <f t="shared" si="889"/>
        <v>0</v>
      </c>
      <c r="J2803" s="428">
        <f t="shared" si="889"/>
        <v>0</v>
      </c>
      <c r="K2803" s="428">
        <f t="shared" si="889"/>
        <v>0</v>
      </c>
      <c r="L2803" s="428">
        <f t="shared" si="889"/>
        <v>0</v>
      </c>
      <c r="M2803" s="428">
        <f t="shared" si="889"/>
        <v>0</v>
      </c>
      <c r="N2803" s="23"/>
      <c r="O2803" s="23"/>
    </row>
    <row r="2804" spans="1:15">
      <c r="A2804" s="485"/>
      <c r="B2804" s="434" t="s">
        <v>628</v>
      </c>
      <c r="C2804" s="466"/>
      <c r="D2804" s="443" t="s">
        <v>629</v>
      </c>
      <c r="E2804" s="94">
        <f t="shared" si="883"/>
        <v>0</v>
      </c>
      <c r="F2804" s="428"/>
      <c r="G2804" s="428"/>
      <c r="H2804" s="428"/>
      <c r="I2804" s="428"/>
      <c r="J2804" s="430"/>
      <c r="K2804" s="428"/>
      <c r="L2804" s="428"/>
      <c r="M2804" s="430"/>
      <c r="N2804" s="23"/>
      <c r="O2804" s="23"/>
    </row>
    <row r="2805" spans="1:15">
      <c r="A2805" s="520" t="s">
        <v>755</v>
      </c>
      <c r="B2805" s="521"/>
      <c r="C2805" s="521"/>
      <c r="D2805" s="522"/>
      <c r="E2805" s="94">
        <f t="shared" si="883"/>
        <v>0</v>
      </c>
      <c r="F2805" s="63"/>
      <c r="G2805" s="63">
        <f>G2806+G2807+G2808+G2809+G2810</f>
        <v>0</v>
      </c>
      <c r="H2805" s="63">
        <f t="shared" ref="H2805:M2805" si="890">H2806+H2807+H2808+H2809+H2810</f>
        <v>0</v>
      </c>
      <c r="I2805" s="63">
        <f t="shared" si="890"/>
        <v>0</v>
      </c>
      <c r="J2805" s="63">
        <f t="shared" si="890"/>
        <v>0</v>
      </c>
      <c r="K2805" s="63">
        <f t="shared" si="890"/>
        <v>0</v>
      </c>
      <c r="L2805" s="63">
        <f t="shared" si="890"/>
        <v>0</v>
      </c>
      <c r="M2805" s="63">
        <f t="shared" si="890"/>
        <v>0</v>
      </c>
      <c r="N2805" s="23"/>
      <c r="O2805" s="23"/>
    </row>
    <row r="2806" spans="1:15">
      <c r="A2806" s="570"/>
      <c r="B2806" s="1352" t="s">
        <v>1012</v>
      </c>
      <c r="C2806" s="1352"/>
      <c r="D2806" s="522" t="s">
        <v>1013</v>
      </c>
      <c r="E2806" s="94">
        <f t="shared" si="883"/>
        <v>0</v>
      </c>
      <c r="F2806" s="63"/>
      <c r="G2806" s="63"/>
      <c r="H2806" s="63"/>
      <c r="I2806" s="63"/>
      <c r="J2806" s="151"/>
      <c r="K2806" s="63"/>
      <c r="L2806" s="63"/>
      <c r="M2806" s="151"/>
      <c r="N2806" s="23"/>
      <c r="O2806" s="23"/>
    </row>
    <row r="2807" spans="1:15">
      <c r="A2807" s="981"/>
      <c r="B2807" s="527" t="s">
        <v>1014</v>
      </c>
      <c r="C2807" s="571"/>
      <c r="D2807" s="522" t="s">
        <v>1015</v>
      </c>
      <c r="E2807" s="94">
        <f t="shared" si="883"/>
        <v>0</v>
      </c>
      <c r="F2807" s="63"/>
      <c r="G2807" s="63"/>
      <c r="H2807" s="63"/>
      <c r="I2807" s="63"/>
      <c r="J2807" s="151"/>
      <c r="K2807" s="63"/>
      <c r="L2807" s="63"/>
      <c r="M2807" s="151"/>
      <c r="N2807" s="23"/>
      <c r="O2807" s="23"/>
    </row>
    <row r="2808" spans="1:15">
      <c r="A2808" s="570"/>
      <c r="B2808" s="527" t="s">
        <v>1016</v>
      </c>
      <c r="C2808" s="571"/>
      <c r="D2808" s="522" t="s">
        <v>1017</v>
      </c>
      <c r="E2808" s="94">
        <f t="shared" si="883"/>
        <v>0</v>
      </c>
      <c r="F2808" s="63"/>
      <c r="G2808" s="63">
        <f>G2774</f>
        <v>0</v>
      </c>
      <c r="H2808" s="63">
        <v>0</v>
      </c>
      <c r="I2808" s="63"/>
      <c r="J2808" s="151">
        <v>0</v>
      </c>
      <c r="K2808" s="63">
        <v>0</v>
      </c>
      <c r="L2808" s="63">
        <v>0</v>
      </c>
      <c r="M2808" s="151">
        <v>0</v>
      </c>
      <c r="N2808" s="23"/>
      <c r="O2808" s="23"/>
    </row>
    <row r="2809" spans="1:15">
      <c r="A2809" s="570"/>
      <c r="B2809" s="527" t="s">
        <v>1018</v>
      </c>
      <c r="C2809" s="571"/>
      <c r="D2809" s="522" t="s">
        <v>1019</v>
      </c>
      <c r="E2809" s="94">
        <f t="shared" si="883"/>
        <v>0</v>
      </c>
      <c r="F2809" s="63"/>
      <c r="G2809" s="63"/>
      <c r="H2809" s="63"/>
      <c r="I2809" s="63"/>
      <c r="J2809" s="151"/>
      <c r="K2809" s="63"/>
      <c r="L2809" s="63"/>
      <c r="M2809" s="151"/>
      <c r="N2809" s="23"/>
      <c r="O2809" s="23"/>
    </row>
    <row r="2810" spans="1:15">
      <c r="A2810" s="570"/>
      <c r="B2810" s="571" t="s">
        <v>1020</v>
      </c>
      <c r="C2810" s="571"/>
      <c r="D2810" s="522" t="s">
        <v>1021</v>
      </c>
      <c r="E2810" s="94">
        <f t="shared" si="883"/>
        <v>0</v>
      </c>
      <c r="F2810" s="63"/>
      <c r="G2810" s="63"/>
      <c r="H2810" s="63"/>
      <c r="I2810" s="63"/>
      <c r="J2810" s="151"/>
      <c r="K2810" s="63"/>
      <c r="L2810" s="63"/>
      <c r="M2810" s="151"/>
      <c r="N2810" s="23"/>
      <c r="O2810" s="23"/>
    </row>
    <row r="2811" spans="1:15" hidden="1">
      <c r="A2811" s="798"/>
      <c r="B2811" s="799"/>
      <c r="C2811" s="799"/>
      <c r="D2811" s="522"/>
      <c r="E2811" s="94">
        <f t="shared" si="883"/>
        <v>0</v>
      </c>
      <c r="F2811" s="63"/>
      <c r="G2811" s="63"/>
      <c r="H2811" s="63"/>
      <c r="I2811" s="63"/>
      <c r="J2811" s="151"/>
      <c r="K2811" s="63"/>
      <c r="L2811" s="63"/>
      <c r="M2811" s="151"/>
      <c r="N2811" s="23"/>
      <c r="O2811" s="23"/>
    </row>
    <row r="2812" spans="1:15">
      <c r="A2812" s="982" t="s">
        <v>1022</v>
      </c>
      <c r="B2812" s="983"/>
      <c r="C2812" s="983"/>
      <c r="D2812" s="99" t="s">
        <v>1023</v>
      </c>
      <c r="E2812" s="100">
        <f t="shared" si="883"/>
        <v>-144349</v>
      </c>
      <c r="F2812" s="101"/>
      <c r="G2812" s="101">
        <f t="shared" ref="G2812:M2812" si="891">G2814</f>
        <v>-139793</v>
      </c>
      <c r="H2812" s="101">
        <f t="shared" si="891"/>
        <v>-1761</v>
      </c>
      <c r="I2812" s="101">
        <f t="shared" si="891"/>
        <v>-1985</v>
      </c>
      <c r="J2812" s="101">
        <f t="shared" si="891"/>
        <v>-810</v>
      </c>
      <c r="K2812" s="101">
        <f t="shared" si="891"/>
        <v>0</v>
      </c>
      <c r="L2812" s="101">
        <f t="shared" si="891"/>
        <v>0</v>
      </c>
      <c r="M2812" s="101">
        <f t="shared" si="891"/>
        <v>0</v>
      </c>
      <c r="N2812" s="23"/>
      <c r="O2812" s="23"/>
    </row>
    <row r="2813" spans="1:15">
      <c r="A2813" s="984" t="s">
        <v>1024</v>
      </c>
      <c r="B2813" s="985"/>
      <c r="C2813" s="985"/>
      <c r="D2813" s="522" t="s">
        <v>1025</v>
      </c>
      <c r="E2813" s="94"/>
      <c r="F2813" s="63"/>
      <c r="G2813" s="63"/>
      <c r="H2813" s="63"/>
      <c r="I2813" s="63"/>
      <c r="J2813" s="151"/>
      <c r="K2813" s="63"/>
      <c r="L2813" s="63"/>
      <c r="M2813" s="151"/>
      <c r="N2813" s="23"/>
      <c r="O2813" s="23"/>
    </row>
    <row r="2814" spans="1:15">
      <c r="A2814" s="986" t="s">
        <v>1026</v>
      </c>
      <c r="B2814" s="987"/>
      <c r="C2814" s="987"/>
      <c r="D2814" s="99" t="s">
        <v>1027</v>
      </c>
      <c r="E2814" s="100">
        <f t="shared" si="883"/>
        <v>-144349</v>
      </c>
      <c r="F2814" s="100">
        <f t="shared" ref="F2814:M2814" si="892">F13-F591</f>
        <v>0</v>
      </c>
      <c r="G2814" s="100">
        <f t="shared" si="892"/>
        <v>-139793</v>
      </c>
      <c r="H2814" s="100">
        <f t="shared" si="892"/>
        <v>-1761</v>
      </c>
      <c r="I2814" s="100">
        <f t="shared" si="892"/>
        <v>-1985</v>
      </c>
      <c r="J2814" s="100">
        <f t="shared" si="892"/>
        <v>-810</v>
      </c>
      <c r="K2814" s="100">
        <f t="shared" si="892"/>
        <v>0</v>
      </c>
      <c r="L2814" s="100">
        <f t="shared" si="892"/>
        <v>0</v>
      </c>
      <c r="M2814" s="100">
        <f t="shared" si="892"/>
        <v>0</v>
      </c>
      <c r="N2814" s="23"/>
      <c r="O2814" s="23"/>
    </row>
    <row r="2815" spans="1:15" ht="11.25" customHeight="1">
      <c r="A2815" s="988" t="s">
        <v>1028</v>
      </c>
      <c r="B2815" s="104"/>
      <c r="C2815" s="104"/>
      <c r="D2815" s="99" t="s">
        <v>1029</v>
      </c>
      <c r="E2815" s="100">
        <f t="shared" si="883"/>
        <v>144349</v>
      </c>
      <c r="F2815" s="100">
        <f t="shared" ref="F2815:M2815" si="893">F591-F13</f>
        <v>0</v>
      </c>
      <c r="G2815" s="100">
        <f t="shared" si="893"/>
        <v>139793</v>
      </c>
      <c r="H2815" s="100">
        <f t="shared" si="893"/>
        <v>1761</v>
      </c>
      <c r="I2815" s="100">
        <f t="shared" si="893"/>
        <v>1985</v>
      </c>
      <c r="J2815" s="100">
        <f t="shared" si="893"/>
        <v>810</v>
      </c>
      <c r="K2815" s="100">
        <f t="shared" si="893"/>
        <v>0</v>
      </c>
      <c r="L2815" s="100">
        <f t="shared" si="893"/>
        <v>0</v>
      </c>
      <c r="M2815" s="100">
        <f t="shared" si="893"/>
        <v>0</v>
      </c>
      <c r="N2815" s="23"/>
      <c r="O2815" s="23"/>
    </row>
    <row r="2816" spans="1:15" ht="11.25" customHeight="1">
      <c r="A2816" s="989"/>
      <c r="B2816" s="989"/>
      <c r="C2816" s="989"/>
      <c r="D2816" s="990"/>
      <c r="E2816" s="991"/>
      <c r="F2816" s="991"/>
      <c r="G2816" s="991"/>
      <c r="H2816" s="991"/>
      <c r="I2816" s="991"/>
      <c r="J2816" s="991"/>
      <c r="K2816" s="991"/>
      <c r="L2816" s="991"/>
      <c r="M2816" s="991"/>
      <c r="N2816" s="23"/>
      <c r="O2816" s="23"/>
    </row>
    <row r="2817" spans="1:15" ht="11.25" customHeight="1">
      <c r="A2817" s="989"/>
      <c r="B2817" s="989"/>
      <c r="C2817" s="989"/>
      <c r="D2817" s="990"/>
      <c r="E2817" s="991"/>
      <c r="F2817" s="991"/>
      <c r="G2817" s="991"/>
      <c r="H2817" s="991"/>
      <c r="I2817" s="991"/>
      <c r="J2817" s="991"/>
      <c r="K2817" s="991"/>
      <c r="L2817" s="991"/>
      <c r="M2817" s="991"/>
      <c r="N2817" s="23"/>
      <c r="O2817" s="23"/>
    </row>
    <row r="2818" spans="1:15" ht="16.5" customHeight="1">
      <c r="A2818" s="207"/>
      <c r="B2818" s="207"/>
      <c r="C2818" s="207"/>
      <c r="D2818" s="207"/>
      <c r="E2818" s="208"/>
      <c r="F2818" s="208"/>
      <c r="G2818" s="208"/>
      <c r="H2818" s="208"/>
      <c r="I2818" s="208"/>
      <c r="J2818" s="208"/>
      <c r="K2818" s="208"/>
      <c r="L2818" s="208"/>
      <c r="M2818" s="208"/>
      <c r="N2818" s="23"/>
      <c r="O2818" s="23"/>
    </row>
    <row r="2819" spans="1:15" ht="15.75" customHeight="1">
      <c r="A2819" s="209"/>
      <c r="B2819" s="209"/>
      <c r="C2819" s="209" t="s">
        <v>1030</v>
      </c>
      <c r="D2819" s="209"/>
      <c r="E2819" s="210"/>
      <c r="F2819" s="210"/>
      <c r="G2819" s="210"/>
      <c r="H2819" s="210"/>
      <c r="I2819" s="210"/>
      <c r="J2819" s="210"/>
      <c r="K2819" s="210"/>
      <c r="L2819" s="210"/>
      <c r="M2819" s="210"/>
      <c r="N2819" s="23"/>
      <c r="O2819" s="23"/>
    </row>
    <row r="2820" spans="1:15">
      <c r="A2820" s="260" t="s">
        <v>503</v>
      </c>
      <c r="B2820" s="261"/>
      <c r="C2820" s="262"/>
      <c r="D2820" s="263" t="s">
        <v>504</v>
      </c>
      <c r="E2820" s="264">
        <f>G2820+H2820+I2820+J2820</f>
        <v>392769.08</v>
      </c>
      <c r="F2820" s="265">
        <f t="shared" ref="F2820:M2820" si="894">F2890+F3152+F3284+F3641+F3732</f>
        <v>0</v>
      </c>
      <c r="G2820" s="265">
        <f t="shared" si="894"/>
        <v>110294</v>
      </c>
      <c r="H2820" s="265">
        <f t="shared" si="894"/>
        <v>110714.08</v>
      </c>
      <c r="I2820" s="265">
        <f t="shared" si="894"/>
        <v>93185</v>
      </c>
      <c r="J2820" s="265">
        <f t="shared" si="894"/>
        <v>78576</v>
      </c>
      <c r="K2820" s="265">
        <f t="shared" si="894"/>
        <v>393695</v>
      </c>
      <c r="L2820" s="265">
        <f t="shared" si="894"/>
        <v>400587</v>
      </c>
      <c r="M2820" s="265">
        <f t="shared" si="894"/>
        <v>408114</v>
      </c>
      <c r="N2820" s="23"/>
      <c r="O2820" s="23"/>
    </row>
    <row r="2821" spans="1:15" hidden="1">
      <c r="A2821" s="266"/>
      <c r="B2821" s="267"/>
      <c r="C2821" s="268"/>
      <c r="D2821" s="269"/>
      <c r="E2821" s="22" t="e">
        <f>G2821+H2821+I2821+J2821</f>
        <v>#REF!</v>
      </c>
      <c r="F2821" s="41" t="e">
        <f>F2824+#REF!</f>
        <v>#REF!</v>
      </c>
      <c r="G2821" s="41" t="e">
        <f>G2824+#REF!</f>
        <v>#REF!</v>
      </c>
      <c r="H2821" s="41" t="e">
        <f>H2824+#REF!</f>
        <v>#REF!</v>
      </c>
      <c r="I2821" s="41" t="e">
        <f>I2824+#REF!</f>
        <v>#REF!</v>
      </c>
      <c r="J2821" s="41" t="e">
        <f>J2824+#REF!</f>
        <v>#REF!</v>
      </c>
      <c r="K2821" s="41" t="e">
        <f>K2824+#REF!</f>
        <v>#REF!</v>
      </c>
      <c r="L2821" s="41" t="e">
        <f>L2824+#REF!</f>
        <v>#REF!</v>
      </c>
      <c r="M2821" s="41" t="e">
        <f>M2824+#REF!</f>
        <v>#REF!</v>
      </c>
      <c r="N2821" s="23"/>
      <c r="O2821" s="23"/>
    </row>
    <row r="2822" spans="1:15" hidden="1">
      <c r="A2822" s="266"/>
      <c r="B2822" s="267"/>
      <c r="C2822" s="268"/>
      <c r="D2822" s="269"/>
      <c r="E2822" s="22">
        <f t="shared" ref="E2822:M2822" si="895">E2823-E2824</f>
        <v>-161984.65000000002</v>
      </c>
      <c r="F2822" s="22">
        <f t="shared" si="895"/>
        <v>0</v>
      </c>
      <c r="G2822" s="22">
        <f t="shared" si="895"/>
        <v>-47457</v>
      </c>
      <c r="H2822" s="22">
        <f t="shared" si="895"/>
        <v>-49890.080000000002</v>
      </c>
      <c r="I2822" s="22">
        <f t="shared" si="895"/>
        <v>-34829.570000000007</v>
      </c>
      <c r="J2822" s="22">
        <f t="shared" si="895"/>
        <v>-29808</v>
      </c>
      <c r="K2822" s="22">
        <f t="shared" si="895"/>
        <v>-332871</v>
      </c>
      <c r="L2822" s="22">
        <f t="shared" si="895"/>
        <v>-342219</v>
      </c>
      <c r="M2822" s="22">
        <f t="shared" si="895"/>
        <v>-359346</v>
      </c>
      <c r="N2822" s="23"/>
      <c r="O2822" s="23"/>
    </row>
    <row r="2823" spans="1:15" hidden="1">
      <c r="A2823" s="266"/>
      <c r="B2823" s="267"/>
      <c r="C2823" s="268"/>
      <c r="D2823" s="269"/>
      <c r="E2823" s="22">
        <v>230797</v>
      </c>
      <c r="F2823" s="41"/>
      <c r="G2823" s="41">
        <v>62837</v>
      </c>
      <c r="H2823" s="41">
        <v>60824</v>
      </c>
      <c r="I2823" s="41">
        <v>58368</v>
      </c>
      <c r="J2823" s="41">
        <v>48768</v>
      </c>
      <c r="K2823" s="41">
        <v>60824</v>
      </c>
      <c r="L2823" s="41">
        <v>58368</v>
      </c>
      <c r="M2823" s="41">
        <v>48768</v>
      </c>
      <c r="N2823" s="23"/>
      <c r="O2823" s="23"/>
    </row>
    <row r="2824" spans="1:15">
      <c r="A2824" s="275"/>
      <c r="B2824" s="276" t="s">
        <v>507</v>
      </c>
      <c r="C2824" s="277"/>
      <c r="D2824" s="278"/>
      <c r="E2824" s="279">
        <f t="shared" ref="E2824:E2892" si="896">G2824+H2824+I2824+J2824</f>
        <v>392781.65</v>
      </c>
      <c r="F2824" s="280">
        <f>F2825+F2879+F2887</f>
        <v>0</v>
      </c>
      <c r="G2824" s="280">
        <f>G2826+G2827+G2828+G2837+G2839+G2853+G2860+G2867+G2879+G2887+G2833</f>
        <v>110294</v>
      </c>
      <c r="H2824" s="280">
        <f t="shared" ref="H2824:M2824" si="897">H2826+H2827+H2828+H2837+H2839+H2853+H2860+H2867+H2879+H2887</f>
        <v>110714.08</v>
      </c>
      <c r="I2824" s="280">
        <f t="shared" si="897"/>
        <v>93197.57</v>
      </c>
      <c r="J2824" s="280">
        <f t="shared" si="897"/>
        <v>78576</v>
      </c>
      <c r="K2824" s="280">
        <f t="shared" si="897"/>
        <v>393695</v>
      </c>
      <c r="L2824" s="280">
        <f t="shared" si="897"/>
        <v>400587</v>
      </c>
      <c r="M2824" s="280">
        <f t="shared" si="897"/>
        <v>408114</v>
      </c>
      <c r="N2824" s="23"/>
      <c r="O2824" s="23"/>
    </row>
    <row r="2825" spans="1:15">
      <c r="A2825" s="281"/>
      <c r="B2825" s="273" t="s">
        <v>508</v>
      </c>
      <c r="C2825" s="282"/>
      <c r="D2825" s="283" t="s">
        <v>509</v>
      </c>
      <c r="E2825" s="100">
        <f t="shared" si="896"/>
        <v>382170.58</v>
      </c>
      <c r="F2825" s="101">
        <f t="shared" ref="F2825:M2825" si="898">F2826+F2827+F2828+F2833+F2837+F2839+F2853+F2860+F2867</f>
        <v>0</v>
      </c>
      <c r="G2825" s="284">
        <f t="shared" si="898"/>
        <v>107294</v>
      </c>
      <c r="H2825" s="284">
        <f t="shared" si="898"/>
        <v>108345.25</v>
      </c>
      <c r="I2825" s="284">
        <f t="shared" si="898"/>
        <v>90421.33</v>
      </c>
      <c r="J2825" s="284">
        <f t="shared" si="898"/>
        <v>76110</v>
      </c>
      <c r="K2825" s="284">
        <f t="shared" si="898"/>
        <v>376670</v>
      </c>
      <c r="L2825" s="284">
        <f t="shared" si="898"/>
        <v>381920</v>
      </c>
      <c r="M2825" s="284">
        <f t="shared" si="898"/>
        <v>387601</v>
      </c>
      <c r="N2825" s="23"/>
      <c r="O2825" s="23"/>
    </row>
    <row r="2826" spans="1:15">
      <c r="A2826" s="285"/>
      <c r="B2826" s="273"/>
      <c r="C2826" s="286" t="s">
        <v>510</v>
      </c>
      <c r="D2826" s="287" t="s">
        <v>511</v>
      </c>
      <c r="E2826" s="100">
        <f t="shared" si="896"/>
        <v>172513</v>
      </c>
      <c r="F2826" s="284">
        <f t="shared" ref="F2826:M2826" si="899">F2894+F2960+F3028+F3156+F3220+F3288+F3366+F3486+F3567+F3645+F3736+F3871+F3938+F4008</f>
        <v>0</v>
      </c>
      <c r="G2826" s="284">
        <f t="shared" si="899"/>
        <v>48270</v>
      </c>
      <c r="H2826" s="284">
        <f t="shared" si="899"/>
        <v>45570</v>
      </c>
      <c r="I2826" s="284">
        <f t="shared" si="899"/>
        <v>42540</v>
      </c>
      <c r="J2826" s="284">
        <f t="shared" si="899"/>
        <v>36133</v>
      </c>
      <c r="K2826" s="284">
        <f t="shared" si="899"/>
        <v>170910</v>
      </c>
      <c r="L2826" s="284">
        <f t="shared" si="899"/>
        <v>173735</v>
      </c>
      <c r="M2826" s="284">
        <f t="shared" si="899"/>
        <v>173999</v>
      </c>
      <c r="N2826" s="23"/>
      <c r="O2826" s="23"/>
    </row>
    <row r="2827" spans="1:15">
      <c r="A2827" s="285"/>
      <c r="B2827" s="288"/>
      <c r="C2827" s="289" t="s">
        <v>512</v>
      </c>
      <c r="D2827" s="290" t="s">
        <v>513</v>
      </c>
      <c r="E2827" s="100">
        <f t="shared" si="896"/>
        <v>71686.61</v>
      </c>
      <c r="F2827" s="284">
        <f>F2895+F2961+F3029+F3157+F3221+F3289+F3367+F3487+F3568+F3646+F3737+F3872+F3939+F4009</f>
        <v>0</v>
      </c>
      <c r="G2827" s="284">
        <f t="shared" ref="G2827:M2827" si="900">G2895+G2961+G3029+G3157+G3221+G3289+G3367+G3487+G3568+G3646+G3718+G3737+G3872+G3939+G4009</f>
        <v>22390</v>
      </c>
      <c r="H2827" s="284">
        <f t="shared" si="900"/>
        <v>21992.45</v>
      </c>
      <c r="I2827" s="284">
        <f t="shared" si="900"/>
        <v>16007.16</v>
      </c>
      <c r="J2827" s="284">
        <f t="shared" si="900"/>
        <v>11297</v>
      </c>
      <c r="K2827" s="284">
        <f t="shared" si="900"/>
        <v>58623</v>
      </c>
      <c r="L2827" s="284">
        <f t="shared" si="900"/>
        <v>61007</v>
      </c>
      <c r="M2827" s="284">
        <f t="shared" si="900"/>
        <v>63238</v>
      </c>
      <c r="N2827" s="23"/>
      <c r="O2827" s="23"/>
    </row>
    <row r="2828" spans="1:15">
      <c r="A2828" s="285"/>
      <c r="B2828" s="291" t="s">
        <v>514</v>
      </c>
      <c r="C2828" s="292"/>
      <c r="D2828" s="290" t="s">
        <v>515</v>
      </c>
      <c r="E2828" s="100">
        <f t="shared" si="896"/>
        <v>17889</v>
      </c>
      <c r="F2828" s="284">
        <f t="shared" ref="F2828:M2828" si="901">F2829+F2830+F2831</f>
        <v>0</v>
      </c>
      <c r="G2828" s="284">
        <f t="shared" si="901"/>
        <v>4500</v>
      </c>
      <c r="H2828" s="284">
        <f t="shared" si="901"/>
        <v>4500</v>
      </c>
      <c r="I2828" s="284">
        <f t="shared" si="901"/>
        <v>4250</v>
      </c>
      <c r="J2828" s="284">
        <f t="shared" si="901"/>
        <v>4639</v>
      </c>
      <c r="K2828" s="284">
        <f t="shared" si="901"/>
        <v>16766</v>
      </c>
      <c r="L2828" s="284">
        <f t="shared" si="901"/>
        <v>15007</v>
      </c>
      <c r="M2828" s="284">
        <f t="shared" si="901"/>
        <v>12890</v>
      </c>
      <c r="N2828" s="23"/>
      <c r="O2828" s="23"/>
    </row>
    <row r="2829" spans="1:15">
      <c r="A2829" s="285"/>
      <c r="B2829" s="293" t="s">
        <v>516</v>
      </c>
      <c r="C2829" s="292"/>
      <c r="D2829" s="290" t="s">
        <v>517</v>
      </c>
      <c r="E2829" s="22">
        <f t="shared" si="896"/>
        <v>17889</v>
      </c>
      <c r="F2829" s="28">
        <f t="shared" ref="F2829:M2831" si="902">F3031</f>
        <v>0</v>
      </c>
      <c r="G2829" s="28">
        <f t="shared" si="902"/>
        <v>4500</v>
      </c>
      <c r="H2829" s="28">
        <f t="shared" si="902"/>
        <v>4500</v>
      </c>
      <c r="I2829" s="28">
        <f t="shared" si="902"/>
        <v>4250</v>
      </c>
      <c r="J2829" s="28">
        <f t="shared" si="902"/>
        <v>4639</v>
      </c>
      <c r="K2829" s="28">
        <f t="shared" si="902"/>
        <v>16766</v>
      </c>
      <c r="L2829" s="28">
        <f t="shared" si="902"/>
        <v>15007</v>
      </c>
      <c r="M2829" s="28">
        <f t="shared" si="902"/>
        <v>12890</v>
      </c>
      <c r="N2829" s="23"/>
      <c r="O2829" s="23"/>
    </row>
    <row r="2830" spans="1:15">
      <c r="A2830" s="285"/>
      <c r="B2830" s="294" t="s">
        <v>518</v>
      </c>
      <c r="C2830" s="295"/>
      <c r="D2830" s="290" t="s">
        <v>129</v>
      </c>
      <c r="E2830" s="22">
        <f t="shared" si="896"/>
        <v>0</v>
      </c>
      <c r="F2830" s="28">
        <f t="shared" si="902"/>
        <v>0</v>
      </c>
      <c r="G2830" s="28">
        <f t="shared" si="902"/>
        <v>0</v>
      </c>
      <c r="H2830" s="28">
        <f t="shared" si="902"/>
        <v>0</v>
      </c>
      <c r="I2830" s="28">
        <f t="shared" si="902"/>
        <v>0</v>
      </c>
      <c r="J2830" s="28">
        <f t="shared" si="902"/>
        <v>0</v>
      </c>
      <c r="K2830" s="28">
        <f t="shared" si="902"/>
        <v>0</v>
      </c>
      <c r="L2830" s="28">
        <f t="shared" si="902"/>
        <v>0</v>
      </c>
      <c r="M2830" s="28">
        <f t="shared" si="902"/>
        <v>0</v>
      </c>
      <c r="N2830" s="23"/>
      <c r="O2830" s="23"/>
    </row>
    <row r="2831" spans="1:15">
      <c r="A2831" s="285"/>
      <c r="B2831" s="293" t="s">
        <v>519</v>
      </c>
      <c r="C2831" s="296"/>
      <c r="D2831" s="290" t="s">
        <v>520</v>
      </c>
      <c r="E2831" s="22">
        <f t="shared" si="896"/>
        <v>0</v>
      </c>
      <c r="F2831" s="28">
        <f t="shared" si="902"/>
        <v>0</v>
      </c>
      <c r="G2831" s="28">
        <f t="shared" si="902"/>
        <v>0</v>
      </c>
      <c r="H2831" s="28">
        <f t="shared" si="902"/>
        <v>0</v>
      </c>
      <c r="I2831" s="28">
        <f t="shared" si="902"/>
        <v>0</v>
      </c>
      <c r="J2831" s="28">
        <f t="shared" si="902"/>
        <v>0</v>
      </c>
      <c r="K2831" s="28">
        <f t="shared" si="902"/>
        <v>0</v>
      </c>
      <c r="L2831" s="28">
        <f t="shared" si="902"/>
        <v>0</v>
      </c>
      <c r="M2831" s="28">
        <f t="shared" si="902"/>
        <v>0</v>
      </c>
      <c r="N2831" s="23"/>
      <c r="O2831" s="23"/>
    </row>
    <row r="2832" spans="1:15">
      <c r="A2832" s="285"/>
      <c r="B2832" s="293"/>
      <c r="C2832" s="296"/>
      <c r="D2832" s="290"/>
      <c r="E2832" s="22">
        <f t="shared" si="896"/>
        <v>0</v>
      </c>
      <c r="F2832" s="284"/>
      <c r="G2832" s="284"/>
      <c r="H2832" s="284"/>
      <c r="I2832" s="284"/>
      <c r="J2832" s="297"/>
      <c r="K2832" s="284"/>
      <c r="L2832" s="284"/>
      <c r="M2832" s="297"/>
      <c r="N2832" s="23"/>
      <c r="O2832" s="23"/>
    </row>
    <row r="2833" spans="1:15">
      <c r="A2833" s="285"/>
      <c r="B2833" s="293" t="s">
        <v>521</v>
      </c>
      <c r="C2833" s="296"/>
      <c r="D2833" s="290" t="s">
        <v>522</v>
      </c>
      <c r="E2833" s="100">
        <f t="shared" si="896"/>
        <v>0</v>
      </c>
      <c r="F2833" s="284">
        <f t="shared" ref="F2833:M2833" si="903">F2834+F2835+F2836</f>
        <v>0</v>
      </c>
      <c r="G2833" s="284">
        <f t="shared" si="903"/>
        <v>0</v>
      </c>
      <c r="H2833" s="284">
        <f t="shared" si="903"/>
        <v>0</v>
      </c>
      <c r="I2833" s="284">
        <f t="shared" si="903"/>
        <v>0</v>
      </c>
      <c r="J2833" s="284">
        <f t="shared" si="903"/>
        <v>0</v>
      </c>
      <c r="K2833" s="284">
        <f t="shared" si="903"/>
        <v>0</v>
      </c>
      <c r="L2833" s="284">
        <f t="shared" si="903"/>
        <v>0</v>
      </c>
      <c r="M2833" s="284">
        <f t="shared" si="903"/>
        <v>0</v>
      </c>
      <c r="N2833" s="23"/>
      <c r="O2833" s="23"/>
    </row>
    <row r="2834" spans="1:15">
      <c r="A2834" s="285"/>
      <c r="B2834" s="293"/>
      <c r="C2834" s="296" t="s">
        <v>523</v>
      </c>
      <c r="D2834" s="290" t="s">
        <v>524</v>
      </c>
      <c r="E2834" s="22">
        <f t="shared" si="896"/>
        <v>0</v>
      </c>
      <c r="F2834" s="284"/>
      <c r="G2834" s="284"/>
      <c r="H2834" s="284"/>
      <c r="I2834" s="284"/>
      <c r="J2834" s="297"/>
      <c r="K2834" s="284"/>
      <c r="L2834" s="284"/>
      <c r="M2834" s="297"/>
      <c r="N2834" s="23"/>
      <c r="O2834" s="23"/>
    </row>
    <row r="2835" spans="1:15">
      <c r="A2835" s="285"/>
      <c r="B2835" s="293"/>
      <c r="C2835" s="298" t="s">
        <v>525</v>
      </c>
      <c r="D2835" s="299" t="s">
        <v>526</v>
      </c>
      <c r="E2835" s="22">
        <f t="shared" si="896"/>
        <v>0</v>
      </c>
      <c r="F2835" s="284"/>
      <c r="G2835" s="284"/>
      <c r="H2835" s="284"/>
      <c r="I2835" s="284"/>
      <c r="J2835" s="297"/>
      <c r="K2835" s="284"/>
      <c r="L2835" s="284"/>
      <c r="M2835" s="297"/>
      <c r="N2835" s="23"/>
      <c r="O2835" s="23"/>
    </row>
    <row r="2836" spans="1:15">
      <c r="A2836" s="285"/>
      <c r="B2836" s="300"/>
      <c r="C2836" s="292" t="s">
        <v>527</v>
      </c>
      <c r="D2836" s="301" t="s">
        <v>528</v>
      </c>
      <c r="E2836" s="22">
        <f t="shared" si="896"/>
        <v>0</v>
      </c>
      <c r="F2836" s="284"/>
      <c r="G2836" s="284">
        <f>G3948</f>
        <v>0</v>
      </c>
      <c r="H2836" s="284"/>
      <c r="I2836" s="284"/>
      <c r="J2836" s="297"/>
      <c r="K2836" s="284"/>
      <c r="L2836" s="284"/>
      <c r="M2836" s="297"/>
      <c r="N2836" s="23"/>
      <c r="O2836" s="23"/>
    </row>
    <row r="2837" spans="1:15">
      <c r="A2837" s="285"/>
      <c r="B2837" s="302" t="s">
        <v>529</v>
      </c>
      <c r="C2837" s="303"/>
      <c r="D2837" s="304" t="s">
        <v>530</v>
      </c>
      <c r="E2837" s="100">
        <f t="shared" si="896"/>
        <v>300</v>
      </c>
      <c r="F2837" s="284">
        <f t="shared" ref="F2837:M2837" si="904">F2838</f>
        <v>0</v>
      </c>
      <c r="G2837" s="284">
        <f t="shared" si="904"/>
        <v>0</v>
      </c>
      <c r="H2837" s="284">
        <f t="shared" si="904"/>
        <v>300</v>
      </c>
      <c r="I2837" s="284">
        <f t="shared" si="904"/>
        <v>0</v>
      </c>
      <c r="J2837" s="284">
        <f t="shared" si="904"/>
        <v>0</v>
      </c>
      <c r="K2837" s="284">
        <f t="shared" si="904"/>
        <v>500</v>
      </c>
      <c r="L2837" s="284">
        <f t="shared" si="904"/>
        <v>500</v>
      </c>
      <c r="M2837" s="284">
        <f t="shared" si="904"/>
        <v>500</v>
      </c>
      <c r="N2837" s="23"/>
      <c r="O2837" s="23"/>
    </row>
    <row r="2838" spans="1:15">
      <c r="A2838" s="285"/>
      <c r="B2838" s="305" t="s">
        <v>531</v>
      </c>
      <c r="C2838" s="306"/>
      <c r="D2838" s="304" t="s">
        <v>532</v>
      </c>
      <c r="E2838" s="100">
        <f t="shared" si="896"/>
        <v>300</v>
      </c>
      <c r="F2838" s="284">
        <f t="shared" ref="F2838:M2838" si="905">F2972</f>
        <v>0</v>
      </c>
      <c r="G2838" s="284">
        <f t="shared" si="905"/>
        <v>0</v>
      </c>
      <c r="H2838" s="284">
        <f t="shared" si="905"/>
        <v>300</v>
      </c>
      <c r="I2838" s="284">
        <f t="shared" si="905"/>
        <v>0</v>
      </c>
      <c r="J2838" s="284">
        <f t="shared" si="905"/>
        <v>0</v>
      </c>
      <c r="K2838" s="284">
        <f t="shared" si="905"/>
        <v>500</v>
      </c>
      <c r="L2838" s="284">
        <f t="shared" si="905"/>
        <v>500</v>
      </c>
      <c r="M2838" s="284">
        <f t="shared" si="905"/>
        <v>500</v>
      </c>
      <c r="N2838" s="23"/>
      <c r="O2838" s="23"/>
    </row>
    <row r="2839" spans="1:15" ht="21">
      <c r="A2839" s="285"/>
      <c r="B2839" s="305"/>
      <c r="C2839" s="296" t="s">
        <v>533</v>
      </c>
      <c r="D2839" s="304" t="s">
        <v>534</v>
      </c>
      <c r="E2839" s="100">
        <f t="shared" si="896"/>
        <v>79291</v>
      </c>
      <c r="F2839" s="284">
        <f t="shared" ref="F2839:M2839" si="906">F2840</f>
        <v>0</v>
      </c>
      <c r="G2839" s="284">
        <f t="shared" si="906"/>
        <v>19455</v>
      </c>
      <c r="H2839" s="284">
        <f t="shared" si="906"/>
        <v>19602</v>
      </c>
      <c r="I2839" s="284">
        <f t="shared" si="906"/>
        <v>20306</v>
      </c>
      <c r="J2839" s="284">
        <f t="shared" si="906"/>
        <v>19928</v>
      </c>
      <c r="K2839" s="284">
        <f t="shared" si="906"/>
        <v>73967</v>
      </c>
      <c r="L2839" s="284">
        <f t="shared" si="906"/>
        <v>73967</v>
      </c>
      <c r="M2839" s="284">
        <f t="shared" si="906"/>
        <v>79167</v>
      </c>
      <c r="N2839" s="23"/>
      <c r="O2839" s="23"/>
    </row>
    <row r="2840" spans="1:15">
      <c r="A2840" s="285"/>
      <c r="B2840" s="1292" t="s">
        <v>535</v>
      </c>
      <c r="C2840" s="1293"/>
      <c r="D2840" s="307" t="s">
        <v>536</v>
      </c>
      <c r="E2840" s="22">
        <f t="shared" si="896"/>
        <v>79291</v>
      </c>
      <c r="F2840" s="155">
        <f>F2841+F2842+F2843+F2844+F2845+F2846+F2847+F2848+F2849+F2850</f>
        <v>0</v>
      </c>
      <c r="G2840" s="155">
        <f>G2841+G2842+G2843+G2844+G2845+G2846+G2847+G2848+G2849+G2850+G2851+G2852</f>
        <v>19455</v>
      </c>
      <c r="H2840" s="155">
        <f>H2841+H2842+H2843+H2844+H2845+H2846+H2847+H2848+H2849+H2850+H2851+H2852</f>
        <v>19602</v>
      </c>
      <c r="I2840" s="155">
        <f>I2841+I2842+I2843+I2844+I2845+I2846+I2847+I2848+I2849+I2850+I2851</f>
        <v>20306</v>
      </c>
      <c r="J2840" s="155">
        <f>J2841+J2842+J2843+J2844+J2845+J2846+J2847+J2848+J2849+J2850+J2851</f>
        <v>19928</v>
      </c>
      <c r="K2840" s="155">
        <f>K2841+K2842+K2843+K2844+K2845+K2846+K2847+K2848+K2849+K2850+K2851</f>
        <v>73967</v>
      </c>
      <c r="L2840" s="155">
        <f>L2841+L2842+L2843+L2844+L2845+L2846+L2847+L2848+L2849+L2850+L2851</f>
        <v>73967</v>
      </c>
      <c r="M2840" s="155">
        <f>M2841+M2842+M2843+M2844+M2845+M2846+M2847+M2848+M2849+M2850+M2851</f>
        <v>79167</v>
      </c>
      <c r="N2840" s="23"/>
      <c r="O2840" s="23"/>
    </row>
    <row r="2841" spans="1:15">
      <c r="A2841" s="285"/>
      <c r="B2841" s="308"/>
      <c r="C2841" s="309" t="s">
        <v>537</v>
      </c>
      <c r="D2841" s="310" t="s">
        <v>538</v>
      </c>
      <c r="E2841" s="22">
        <f t="shared" si="896"/>
        <v>45580</v>
      </c>
      <c r="F2841" s="155">
        <f t="shared" ref="F2841:M2841" si="907">F2975+F3501+F3582</f>
        <v>0</v>
      </c>
      <c r="G2841" s="155">
        <f t="shared" si="907"/>
        <v>11553</v>
      </c>
      <c r="H2841" s="155">
        <f t="shared" si="907"/>
        <v>11207</v>
      </c>
      <c r="I2841" s="155">
        <f t="shared" si="907"/>
        <v>11420</v>
      </c>
      <c r="J2841" s="155">
        <f t="shared" si="907"/>
        <v>11400</v>
      </c>
      <c r="K2841" s="155">
        <f t="shared" si="907"/>
        <v>45330</v>
      </c>
      <c r="L2841" s="155">
        <f t="shared" si="907"/>
        <v>45330</v>
      </c>
      <c r="M2841" s="155">
        <f t="shared" si="907"/>
        <v>45330</v>
      </c>
      <c r="N2841" s="23"/>
      <c r="O2841" s="23"/>
    </row>
    <row r="2842" spans="1:15">
      <c r="A2842" s="285"/>
      <c r="B2842" s="311"/>
      <c r="C2842" s="312" t="s">
        <v>539</v>
      </c>
      <c r="D2842" s="301" t="s">
        <v>540</v>
      </c>
      <c r="E2842" s="22">
        <f t="shared" si="896"/>
        <v>0</v>
      </c>
      <c r="F2842" s="155">
        <f t="shared" ref="F2842:M2842" si="908">F3382</f>
        <v>0</v>
      </c>
      <c r="G2842" s="155">
        <f t="shared" si="908"/>
        <v>0</v>
      </c>
      <c r="H2842" s="155">
        <f t="shared" si="908"/>
        <v>0</v>
      </c>
      <c r="I2842" s="155">
        <f t="shared" si="908"/>
        <v>0</v>
      </c>
      <c r="J2842" s="155">
        <f t="shared" si="908"/>
        <v>0</v>
      </c>
      <c r="K2842" s="155">
        <f t="shared" si="908"/>
        <v>0</v>
      </c>
      <c r="L2842" s="155">
        <f t="shared" si="908"/>
        <v>0</v>
      </c>
      <c r="M2842" s="155">
        <f t="shared" si="908"/>
        <v>0</v>
      </c>
      <c r="N2842" s="23"/>
      <c r="O2842" s="23"/>
    </row>
    <row r="2843" spans="1:15">
      <c r="A2843" s="285"/>
      <c r="B2843" s="313"/>
      <c r="C2843" s="992" t="s">
        <v>541</v>
      </c>
      <c r="D2843" s="307" t="s">
        <v>542</v>
      </c>
      <c r="E2843" s="22">
        <f t="shared" si="896"/>
        <v>0</v>
      </c>
      <c r="F2843" s="155"/>
      <c r="G2843" s="155"/>
      <c r="H2843" s="155"/>
      <c r="I2843" s="155"/>
      <c r="J2843" s="315"/>
      <c r="K2843" s="155"/>
      <c r="L2843" s="155"/>
      <c r="M2843" s="315"/>
      <c r="N2843" s="23"/>
      <c r="O2843" s="23"/>
    </row>
    <row r="2844" spans="1:15">
      <c r="A2844" s="285"/>
      <c r="B2844" s="293"/>
      <c r="C2844" s="292" t="s">
        <v>543</v>
      </c>
      <c r="D2844" s="290" t="s">
        <v>544</v>
      </c>
      <c r="E2844" s="22">
        <f t="shared" si="896"/>
        <v>0</v>
      </c>
      <c r="F2844" s="155"/>
      <c r="G2844" s="155"/>
      <c r="H2844" s="155"/>
      <c r="I2844" s="155"/>
      <c r="J2844" s="315"/>
      <c r="K2844" s="155"/>
      <c r="L2844" s="155"/>
      <c r="M2844" s="315"/>
      <c r="N2844" s="23"/>
      <c r="O2844" s="23"/>
    </row>
    <row r="2845" spans="1:15">
      <c r="A2845" s="285"/>
      <c r="B2845" s="293"/>
      <c r="C2845" s="298" t="s">
        <v>545</v>
      </c>
      <c r="D2845" s="290" t="s">
        <v>546</v>
      </c>
      <c r="E2845" s="22">
        <f t="shared" si="896"/>
        <v>200</v>
      </c>
      <c r="F2845" s="155">
        <f t="shared" ref="F2845:M2845" si="909">F2979</f>
        <v>0</v>
      </c>
      <c r="G2845" s="155">
        <f t="shared" si="909"/>
        <v>0</v>
      </c>
      <c r="H2845" s="155">
        <f t="shared" si="909"/>
        <v>0</v>
      </c>
      <c r="I2845" s="155">
        <f t="shared" si="909"/>
        <v>200</v>
      </c>
      <c r="J2845" s="155">
        <f t="shared" si="909"/>
        <v>0</v>
      </c>
      <c r="K2845" s="155">
        <f t="shared" si="909"/>
        <v>0</v>
      </c>
      <c r="L2845" s="155">
        <f t="shared" si="909"/>
        <v>0</v>
      </c>
      <c r="M2845" s="155">
        <f t="shared" si="909"/>
        <v>0</v>
      </c>
      <c r="N2845" s="23"/>
      <c r="O2845" s="23"/>
    </row>
    <row r="2846" spans="1:15" ht="21">
      <c r="A2846" s="285"/>
      <c r="B2846" s="293"/>
      <c r="C2846" s="296" t="s">
        <v>547</v>
      </c>
      <c r="D2846" s="290" t="s">
        <v>548</v>
      </c>
      <c r="E2846" s="22">
        <f t="shared" si="896"/>
        <v>0</v>
      </c>
      <c r="F2846" s="155"/>
      <c r="G2846" s="155"/>
      <c r="H2846" s="155"/>
      <c r="I2846" s="155"/>
      <c r="J2846" s="315"/>
      <c r="K2846" s="155"/>
      <c r="L2846" s="155"/>
      <c r="M2846" s="315"/>
      <c r="N2846" s="23"/>
      <c r="O2846" s="23"/>
    </row>
    <row r="2847" spans="1:15" ht="21">
      <c r="A2847" s="285"/>
      <c r="B2847" s="293"/>
      <c r="C2847" s="296" t="s">
        <v>549</v>
      </c>
      <c r="D2847" s="290" t="s">
        <v>550</v>
      </c>
      <c r="E2847" s="22">
        <f t="shared" si="896"/>
        <v>0</v>
      </c>
      <c r="F2847" s="155"/>
      <c r="G2847" s="155"/>
      <c r="H2847" s="155"/>
      <c r="I2847" s="155"/>
      <c r="J2847" s="315"/>
      <c r="K2847" s="155"/>
      <c r="L2847" s="155"/>
      <c r="M2847" s="315"/>
      <c r="N2847" s="23"/>
      <c r="O2847" s="23"/>
    </row>
    <row r="2848" spans="1:15" ht="21">
      <c r="A2848" s="285"/>
      <c r="B2848" s="316"/>
      <c r="C2848" s="296" t="s">
        <v>551</v>
      </c>
      <c r="D2848" s="290" t="s">
        <v>552</v>
      </c>
      <c r="E2848" s="22">
        <f t="shared" si="896"/>
        <v>27511</v>
      </c>
      <c r="F2848" s="155">
        <f>F3388</f>
        <v>0</v>
      </c>
      <c r="G2848" s="155">
        <f t="shared" ref="G2848:M2848" si="910">G3388+G3589</f>
        <v>6402</v>
      </c>
      <c r="H2848" s="155">
        <f t="shared" si="910"/>
        <v>6895</v>
      </c>
      <c r="I2848" s="155">
        <f t="shared" si="910"/>
        <v>7186</v>
      </c>
      <c r="J2848" s="155">
        <f t="shared" si="910"/>
        <v>7028</v>
      </c>
      <c r="K2848" s="155">
        <f t="shared" si="910"/>
        <v>28637</v>
      </c>
      <c r="L2848" s="155">
        <f t="shared" si="910"/>
        <v>28637</v>
      </c>
      <c r="M2848" s="155">
        <f t="shared" si="910"/>
        <v>28637</v>
      </c>
      <c r="N2848" s="23"/>
      <c r="O2848" s="23"/>
    </row>
    <row r="2849" spans="1:15" ht="21.75" customHeight="1">
      <c r="A2849" s="285"/>
      <c r="B2849" s="316"/>
      <c r="C2849" s="296" t="s">
        <v>553</v>
      </c>
      <c r="D2849" s="290" t="s">
        <v>554</v>
      </c>
      <c r="E2849" s="22">
        <f t="shared" si="896"/>
        <v>6000</v>
      </c>
      <c r="F2849" s="284"/>
      <c r="G2849" s="284">
        <f>G3389</f>
        <v>1500</v>
      </c>
      <c r="H2849" s="284">
        <f t="shared" ref="H2849:M2849" si="911">H3389</f>
        <v>1500</v>
      </c>
      <c r="I2849" s="284">
        <f t="shared" si="911"/>
        <v>1500</v>
      </c>
      <c r="J2849" s="284">
        <f t="shared" si="911"/>
        <v>1500</v>
      </c>
      <c r="K2849" s="284">
        <f t="shared" si="911"/>
        <v>0</v>
      </c>
      <c r="L2849" s="284">
        <f t="shared" si="911"/>
        <v>0</v>
      </c>
      <c r="M2849" s="284">
        <f t="shared" si="911"/>
        <v>5200</v>
      </c>
      <c r="N2849" s="23"/>
      <c r="O2849" s="23"/>
    </row>
    <row r="2850" spans="1:15">
      <c r="A2850" s="285"/>
      <c r="B2850" s="316"/>
      <c r="C2850" s="296" t="s">
        <v>555</v>
      </c>
      <c r="D2850" s="290" t="s">
        <v>556</v>
      </c>
      <c r="E2850" s="22">
        <f t="shared" si="896"/>
        <v>0</v>
      </c>
      <c r="F2850" s="155">
        <f t="shared" ref="F2850:M2850" si="912">F3895</f>
        <v>0</v>
      </c>
      <c r="G2850" s="155">
        <f t="shared" si="912"/>
        <v>0</v>
      </c>
      <c r="H2850" s="155">
        <f t="shared" si="912"/>
        <v>0</v>
      </c>
      <c r="I2850" s="155">
        <f t="shared" si="912"/>
        <v>0</v>
      </c>
      <c r="J2850" s="155">
        <f t="shared" si="912"/>
        <v>0</v>
      </c>
      <c r="K2850" s="155">
        <f t="shared" si="912"/>
        <v>0</v>
      </c>
      <c r="L2850" s="155">
        <f t="shared" si="912"/>
        <v>0</v>
      </c>
      <c r="M2850" s="155">
        <f t="shared" si="912"/>
        <v>0</v>
      </c>
      <c r="N2850" s="23"/>
      <c r="O2850" s="23"/>
    </row>
    <row r="2851" spans="1:15" ht="31.35">
      <c r="A2851" s="285"/>
      <c r="B2851" s="316"/>
      <c r="C2851" s="317" t="s">
        <v>557</v>
      </c>
      <c r="D2851" s="290" t="s">
        <v>558</v>
      </c>
      <c r="E2851" s="22">
        <f t="shared" si="896"/>
        <v>0</v>
      </c>
      <c r="F2851" s="155"/>
      <c r="G2851" s="155">
        <f>G3313</f>
        <v>0</v>
      </c>
      <c r="H2851" s="155">
        <f t="shared" ref="H2851:M2851" si="913">H3313</f>
        <v>0</v>
      </c>
      <c r="I2851" s="155">
        <f t="shared" si="913"/>
        <v>0</v>
      </c>
      <c r="J2851" s="155">
        <f t="shared" si="913"/>
        <v>0</v>
      </c>
      <c r="K2851" s="155">
        <f t="shared" si="913"/>
        <v>0</v>
      </c>
      <c r="L2851" s="155">
        <f t="shared" si="913"/>
        <v>0</v>
      </c>
      <c r="M2851" s="155">
        <f t="shared" si="913"/>
        <v>0</v>
      </c>
      <c r="N2851" s="23"/>
      <c r="O2851" s="23"/>
    </row>
    <row r="2852" spans="1:15" ht="31.5" customHeight="1">
      <c r="A2852" s="285"/>
      <c r="B2852" s="316"/>
      <c r="C2852" s="317" t="s">
        <v>1031</v>
      </c>
      <c r="D2852" s="290" t="s">
        <v>560</v>
      </c>
      <c r="E2852" s="22">
        <f t="shared" si="896"/>
        <v>0</v>
      </c>
      <c r="F2852" s="155"/>
      <c r="G2852" s="155">
        <v>0</v>
      </c>
      <c r="H2852" s="155">
        <f>H3592</f>
        <v>0</v>
      </c>
      <c r="I2852" s="155"/>
      <c r="J2852" s="155"/>
      <c r="K2852" s="155"/>
      <c r="L2852" s="155"/>
      <c r="M2852" s="155"/>
      <c r="N2852" s="23"/>
      <c r="O2852" s="23"/>
    </row>
    <row r="2853" spans="1:15">
      <c r="A2853" s="285"/>
      <c r="B2853" s="316"/>
      <c r="C2853" s="298" t="s">
        <v>561</v>
      </c>
      <c r="D2853" s="290" t="s">
        <v>562</v>
      </c>
      <c r="E2853" s="100">
        <f t="shared" si="896"/>
        <v>0</v>
      </c>
      <c r="F2853" s="284">
        <f t="shared" ref="F2853:M2853" si="914">F2854+F2857</f>
        <v>0</v>
      </c>
      <c r="G2853" s="284">
        <f t="shared" si="914"/>
        <v>0</v>
      </c>
      <c r="H2853" s="284">
        <f t="shared" si="914"/>
        <v>0</v>
      </c>
      <c r="I2853" s="284">
        <f t="shared" si="914"/>
        <v>0</v>
      </c>
      <c r="J2853" s="284">
        <f t="shared" si="914"/>
        <v>0</v>
      </c>
      <c r="K2853" s="284">
        <f t="shared" si="914"/>
        <v>0</v>
      </c>
      <c r="L2853" s="284">
        <f t="shared" si="914"/>
        <v>0</v>
      </c>
      <c r="M2853" s="284">
        <f t="shared" si="914"/>
        <v>0</v>
      </c>
      <c r="N2853" s="23"/>
      <c r="O2853" s="23"/>
    </row>
    <row r="2854" spans="1:15">
      <c r="A2854" s="285"/>
      <c r="B2854" s="316" t="s">
        <v>563</v>
      </c>
      <c r="C2854" s="296" t="s">
        <v>564</v>
      </c>
      <c r="D2854" s="290" t="s">
        <v>565</v>
      </c>
      <c r="E2854" s="22">
        <f t="shared" si="896"/>
        <v>0</v>
      </c>
      <c r="F2854" s="155">
        <f t="shared" ref="F2854:M2854" si="915">F2855</f>
        <v>0</v>
      </c>
      <c r="G2854" s="155">
        <f>G2855+G2856</f>
        <v>0</v>
      </c>
      <c r="H2854" s="155">
        <f>H2855+H2856</f>
        <v>0</v>
      </c>
      <c r="I2854" s="155">
        <f>I2855+I2856</f>
        <v>0</v>
      </c>
      <c r="J2854" s="155">
        <f>J2855+J2856</f>
        <v>0</v>
      </c>
      <c r="K2854" s="155">
        <f t="shared" si="915"/>
        <v>0</v>
      </c>
      <c r="L2854" s="155">
        <f t="shared" si="915"/>
        <v>0</v>
      </c>
      <c r="M2854" s="155">
        <f t="shared" si="915"/>
        <v>0</v>
      </c>
      <c r="N2854" s="23"/>
      <c r="O2854" s="23"/>
    </row>
    <row r="2855" spans="1:15">
      <c r="A2855" s="285"/>
      <c r="B2855" s="316"/>
      <c r="C2855" s="298" t="s">
        <v>566</v>
      </c>
      <c r="D2855" s="290" t="s">
        <v>567</v>
      </c>
      <c r="E2855" s="22">
        <f t="shared" si="896"/>
        <v>0</v>
      </c>
      <c r="F2855" s="155"/>
      <c r="G2855" s="155">
        <f t="shared" ref="G2855:M2855" si="916">G2921+G3513+G3595+G3723+G3763</f>
        <v>0</v>
      </c>
      <c r="H2855" s="155">
        <f t="shared" si="916"/>
        <v>0</v>
      </c>
      <c r="I2855" s="155">
        <f t="shared" si="916"/>
        <v>0</v>
      </c>
      <c r="J2855" s="155">
        <f t="shared" si="916"/>
        <v>0</v>
      </c>
      <c r="K2855" s="155">
        <f t="shared" si="916"/>
        <v>0</v>
      </c>
      <c r="L2855" s="155">
        <f t="shared" si="916"/>
        <v>0</v>
      </c>
      <c r="M2855" s="155">
        <f t="shared" si="916"/>
        <v>0</v>
      </c>
      <c r="N2855" s="23"/>
      <c r="O2855" s="23"/>
    </row>
    <row r="2856" spans="1:15" ht="22.5" customHeight="1">
      <c r="A2856" s="285"/>
      <c r="B2856" s="316"/>
      <c r="C2856" s="296" t="s">
        <v>1032</v>
      </c>
      <c r="D2856" s="290" t="s">
        <v>569</v>
      </c>
      <c r="E2856" s="22">
        <f t="shared" si="896"/>
        <v>0</v>
      </c>
      <c r="F2856" s="155"/>
      <c r="G2856" s="155"/>
      <c r="H2856" s="155">
        <f>H3596</f>
        <v>0</v>
      </c>
      <c r="I2856" s="155"/>
      <c r="J2856" s="155"/>
      <c r="K2856" s="155"/>
      <c r="L2856" s="155"/>
      <c r="M2856" s="155"/>
      <c r="N2856" s="23"/>
      <c r="O2856" s="23"/>
    </row>
    <row r="2857" spans="1:15">
      <c r="A2857" s="285"/>
      <c r="B2857" s="322" t="s">
        <v>570</v>
      </c>
      <c r="C2857" s="323"/>
      <c r="D2857" s="324" t="s">
        <v>571</v>
      </c>
      <c r="E2857" s="22">
        <f t="shared" si="896"/>
        <v>0</v>
      </c>
      <c r="F2857" s="155">
        <f t="shared" ref="F2857:M2857" si="917">F2858+F2859</f>
        <v>0</v>
      </c>
      <c r="G2857" s="155">
        <f t="shared" si="917"/>
        <v>0</v>
      </c>
      <c r="H2857" s="155">
        <f t="shared" si="917"/>
        <v>0</v>
      </c>
      <c r="I2857" s="155">
        <f t="shared" si="917"/>
        <v>0</v>
      </c>
      <c r="J2857" s="155">
        <f t="shared" si="917"/>
        <v>0</v>
      </c>
      <c r="K2857" s="155">
        <f t="shared" si="917"/>
        <v>0</v>
      </c>
      <c r="L2857" s="155">
        <f t="shared" si="917"/>
        <v>0</v>
      </c>
      <c r="M2857" s="155">
        <f t="shared" si="917"/>
        <v>0</v>
      </c>
      <c r="N2857" s="23"/>
      <c r="O2857" s="23"/>
    </row>
    <row r="2858" spans="1:15">
      <c r="A2858" s="285"/>
      <c r="B2858" s="322"/>
      <c r="C2858" s="323" t="s">
        <v>572</v>
      </c>
      <c r="D2858" s="324" t="s">
        <v>573</v>
      </c>
      <c r="E2858" s="22">
        <f t="shared" si="896"/>
        <v>0</v>
      </c>
      <c r="F2858" s="284"/>
      <c r="G2858" s="284"/>
      <c r="H2858" s="284"/>
      <c r="I2858" s="284"/>
      <c r="J2858" s="297"/>
      <c r="K2858" s="284"/>
      <c r="L2858" s="284"/>
      <c r="M2858" s="297"/>
      <c r="N2858" s="23"/>
      <c r="O2858" s="23"/>
    </row>
    <row r="2859" spans="1:15">
      <c r="A2859" s="285"/>
      <c r="B2859" s="993"/>
      <c r="C2859" s="994" t="s">
        <v>574</v>
      </c>
      <c r="D2859" s="327" t="s">
        <v>575</v>
      </c>
      <c r="E2859" s="22">
        <f t="shared" si="896"/>
        <v>0</v>
      </c>
      <c r="F2859" s="284"/>
      <c r="G2859" s="284"/>
      <c r="H2859" s="284"/>
      <c r="I2859" s="284"/>
      <c r="J2859" s="297"/>
      <c r="K2859" s="284"/>
      <c r="L2859" s="284"/>
      <c r="M2859" s="297"/>
      <c r="N2859" s="23"/>
      <c r="O2859" s="23"/>
    </row>
    <row r="2860" spans="1:15">
      <c r="A2860" s="285"/>
      <c r="B2860" s="328" t="s">
        <v>576</v>
      </c>
      <c r="C2860" s="293"/>
      <c r="D2860" s="307" t="s">
        <v>577</v>
      </c>
      <c r="E2860" s="100">
        <f t="shared" si="896"/>
        <v>34375.97</v>
      </c>
      <c r="F2860" s="284">
        <f t="shared" ref="F2860:M2860" si="918">F2861</f>
        <v>0</v>
      </c>
      <c r="G2860" s="284">
        <f t="shared" si="918"/>
        <v>12020</v>
      </c>
      <c r="H2860" s="284">
        <f t="shared" si="918"/>
        <v>14336.8</v>
      </c>
      <c r="I2860" s="284">
        <f t="shared" si="918"/>
        <v>4974.17</v>
      </c>
      <c r="J2860" s="284">
        <f t="shared" si="918"/>
        <v>3045</v>
      </c>
      <c r="K2860" s="284">
        <f t="shared" si="918"/>
        <v>50389</v>
      </c>
      <c r="L2860" s="284">
        <f t="shared" si="918"/>
        <v>50689</v>
      </c>
      <c r="M2860" s="284">
        <f t="shared" si="918"/>
        <v>50792</v>
      </c>
      <c r="N2860" s="23"/>
      <c r="O2860" s="23"/>
    </row>
    <row r="2861" spans="1:15">
      <c r="A2861" s="285"/>
      <c r="B2861" s="329" t="s">
        <v>578</v>
      </c>
      <c r="C2861" s="292"/>
      <c r="D2861" s="290" t="s">
        <v>579</v>
      </c>
      <c r="E2861" s="154">
        <f t="shared" si="896"/>
        <v>34375.97</v>
      </c>
      <c r="F2861" s="155">
        <f t="shared" ref="F2861:M2861" si="919">F2862+F2863+F2864+F2865</f>
        <v>0</v>
      </c>
      <c r="G2861" s="155">
        <f t="shared" si="919"/>
        <v>12020</v>
      </c>
      <c r="H2861" s="155">
        <f t="shared" si="919"/>
        <v>14336.8</v>
      </c>
      <c r="I2861" s="155">
        <f t="shared" si="919"/>
        <v>4974.17</v>
      </c>
      <c r="J2861" s="155">
        <f t="shared" si="919"/>
        <v>3045</v>
      </c>
      <c r="K2861" s="155">
        <f t="shared" si="919"/>
        <v>50389</v>
      </c>
      <c r="L2861" s="155">
        <f t="shared" si="919"/>
        <v>50689</v>
      </c>
      <c r="M2861" s="155">
        <f t="shared" si="919"/>
        <v>50792</v>
      </c>
      <c r="N2861" s="23"/>
      <c r="O2861" s="23"/>
    </row>
    <row r="2862" spans="1:15">
      <c r="A2862" s="285"/>
      <c r="B2862" s="330"/>
      <c r="C2862" s="292" t="s">
        <v>580</v>
      </c>
      <c r="D2862" s="290" t="s">
        <v>581</v>
      </c>
      <c r="E2862" s="154">
        <f t="shared" si="896"/>
        <v>5137.38</v>
      </c>
      <c r="F2862" s="155">
        <f>F3602</f>
        <v>0</v>
      </c>
      <c r="G2862" s="155">
        <f t="shared" ref="G2862:M2862" si="920">G3602+G3322+G2927</f>
        <v>1380</v>
      </c>
      <c r="H2862" s="155">
        <f t="shared" si="920"/>
        <v>1396.8</v>
      </c>
      <c r="I2862" s="155">
        <f t="shared" si="920"/>
        <v>1098.58</v>
      </c>
      <c r="J2862" s="155">
        <f t="shared" si="920"/>
        <v>1262</v>
      </c>
      <c r="K2862" s="155">
        <f t="shared" si="920"/>
        <v>5343</v>
      </c>
      <c r="L2862" s="155">
        <f t="shared" si="920"/>
        <v>5543</v>
      </c>
      <c r="M2862" s="155">
        <f t="shared" si="920"/>
        <v>5646</v>
      </c>
      <c r="N2862" s="23"/>
      <c r="O2862" s="23"/>
    </row>
    <row r="2863" spans="1:15">
      <c r="A2863" s="285"/>
      <c r="B2863" s="305"/>
      <c r="C2863" s="331" t="s">
        <v>582</v>
      </c>
      <c r="D2863" s="332" t="s">
        <v>583</v>
      </c>
      <c r="E2863" s="154">
        <f t="shared" si="896"/>
        <v>29238.59</v>
      </c>
      <c r="F2863" s="155">
        <f>F3603</f>
        <v>0</v>
      </c>
      <c r="G2863" s="155">
        <f>G3603+G3323</f>
        <v>10640</v>
      </c>
      <c r="H2863" s="155">
        <f t="shared" ref="H2863:M2863" si="921">H3603+H3323</f>
        <v>12940</v>
      </c>
      <c r="I2863" s="155">
        <f t="shared" si="921"/>
        <v>3875.59</v>
      </c>
      <c r="J2863" s="155">
        <f t="shared" si="921"/>
        <v>1783</v>
      </c>
      <c r="K2863" s="155">
        <f t="shared" si="921"/>
        <v>45046</v>
      </c>
      <c r="L2863" s="155">
        <f t="shared" si="921"/>
        <v>45146</v>
      </c>
      <c r="M2863" s="155">
        <f t="shared" si="921"/>
        <v>45146</v>
      </c>
      <c r="N2863" s="23"/>
      <c r="O2863" s="23"/>
    </row>
    <row r="2864" spans="1:15">
      <c r="A2864" s="285"/>
      <c r="B2864" s="333"/>
      <c r="C2864" s="298" t="s">
        <v>584</v>
      </c>
      <c r="D2864" s="332" t="s">
        <v>585</v>
      </c>
      <c r="E2864" s="22">
        <f t="shared" si="896"/>
        <v>0</v>
      </c>
      <c r="F2864" s="284"/>
      <c r="G2864" s="284"/>
      <c r="H2864" s="284"/>
      <c r="I2864" s="284"/>
      <c r="J2864" s="297"/>
      <c r="K2864" s="284"/>
      <c r="L2864" s="284"/>
      <c r="M2864" s="297"/>
      <c r="N2864" s="23"/>
      <c r="O2864" s="23"/>
    </row>
    <row r="2865" spans="1:15">
      <c r="A2865" s="285"/>
      <c r="B2865" s="293"/>
      <c r="C2865" s="334" t="s">
        <v>586</v>
      </c>
      <c r="D2865" s="290" t="s">
        <v>587</v>
      </c>
      <c r="E2865" s="22">
        <f t="shared" si="896"/>
        <v>0</v>
      </c>
      <c r="F2865" s="284">
        <f t="shared" ref="F2865:M2865" si="922">F2930+F3325+F3605+F3681+F3974</f>
        <v>0</v>
      </c>
      <c r="G2865" s="284">
        <f t="shared" si="922"/>
        <v>0</v>
      </c>
      <c r="H2865" s="284">
        <f t="shared" si="922"/>
        <v>0</v>
      </c>
      <c r="I2865" s="284">
        <f t="shared" si="922"/>
        <v>0</v>
      </c>
      <c r="J2865" s="284">
        <f t="shared" si="922"/>
        <v>0</v>
      </c>
      <c r="K2865" s="284">
        <f t="shared" si="922"/>
        <v>0</v>
      </c>
      <c r="L2865" s="284">
        <f t="shared" si="922"/>
        <v>0</v>
      </c>
      <c r="M2865" s="284">
        <f t="shared" si="922"/>
        <v>0</v>
      </c>
      <c r="N2865" s="23"/>
      <c r="O2865" s="23"/>
    </row>
    <row r="2866" spans="1:15">
      <c r="A2866" s="285"/>
      <c r="B2866" s="291"/>
      <c r="C2866" s="334"/>
      <c r="D2866" s="290"/>
      <c r="E2866" s="22">
        <f t="shared" si="896"/>
        <v>0</v>
      </c>
      <c r="F2866" s="284"/>
      <c r="G2866" s="284"/>
      <c r="H2866" s="284"/>
      <c r="I2866" s="284"/>
      <c r="J2866" s="297"/>
      <c r="K2866" s="284"/>
      <c r="L2866" s="284"/>
      <c r="M2866" s="297"/>
      <c r="N2866" s="23"/>
      <c r="O2866" s="23"/>
    </row>
    <row r="2867" spans="1:15">
      <c r="A2867" s="285"/>
      <c r="B2867" s="288" t="s">
        <v>588</v>
      </c>
      <c r="C2867" s="334"/>
      <c r="D2867" s="335" t="s">
        <v>589</v>
      </c>
      <c r="E2867" s="100">
        <f t="shared" si="896"/>
        <v>6115</v>
      </c>
      <c r="F2867" s="284">
        <f>F2868+F2869+F2870+F2871+F2872+F2873+F2875+F2876+F2877</f>
        <v>0</v>
      </c>
      <c r="G2867" s="284">
        <f>G2868+G2869+G2870+G2871+G2872+G2873+G2875+G2876+G2877+G2878+G2874</f>
        <v>659</v>
      </c>
      <c r="H2867" s="284">
        <f t="shared" ref="H2867:M2867" si="923">H2868+H2869+H2870+H2871+H2872+H2873+H2875+H2876+H2877+H2878+H2874</f>
        <v>2044</v>
      </c>
      <c r="I2867" s="284">
        <f t="shared" si="923"/>
        <v>2344</v>
      </c>
      <c r="J2867" s="284">
        <f t="shared" si="923"/>
        <v>1068</v>
      </c>
      <c r="K2867" s="284">
        <f t="shared" si="923"/>
        <v>5515</v>
      </c>
      <c r="L2867" s="284">
        <f t="shared" si="923"/>
        <v>7015</v>
      </c>
      <c r="M2867" s="284">
        <f t="shared" si="923"/>
        <v>7015</v>
      </c>
      <c r="N2867" s="23"/>
      <c r="O2867" s="23"/>
    </row>
    <row r="2868" spans="1:15">
      <c r="A2868" s="285"/>
      <c r="B2868" s="336" t="s">
        <v>590</v>
      </c>
      <c r="C2868" s="337"/>
      <c r="D2868" s="332" t="s">
        <v>591</v>
      </c>
      <c r="E2868" s="154">
        <f t="shared" si="896"/>
        <v>0</v>
      </c>
      <c r="F2868" s="155"/>
      <c r="G2868" s="155">
        <f>G3328</f>
        <v>0</v>
      </c>
      <c r="H2868" s="155">
        <f t="shared" ref="H2868:M2868" si="924">H3328</f>
        <v>0</v>
      </c>
      <c r="I2868" s="155">
        <f t="shared" si="924"/>
        <v>0</v>
      </c>
      <c r="J2868" s="155">
        <f t="shared" si="924"/>
        <v>0</v>
      </c>
      <c r="K2868" s="155">
        <f t="shared" si="924"/>
        <v>0</v>
      </c>
      <c r="L2868" s="155">
        <f t="shared" si="924"/>
        <v>0</v>
      </c>
      <c r="M2868" s="155">
        <f t="shared" si="924"/>
        <v>0</v>
      </c>
      <c r="N2868" s="23"/>
      <c r="O2868" s="23"/>
    </row>
    <row r="2869" spans="1:15">
      <c r="A2869" s="285"/>
      <c r="B2869" s="336" t="s">
        <v>592</v>
      </c>
      <c r="C2869" s="337"/>
      <c r="D2869" s="338" t="s">
        <v>593</v>
      </c>
      <c r="E2869" s="154">
        <f>G2869+H2869+I2869+J2869</f>
        <v>0</v>
      </c>
      <c r="F2869" s="155">
        <f>F3260</f>
        <v>0</v>
      </c>
      <c r="G2869" s="155">
        <f t="shared" ref="G2869:M2869" si="925">G3260+G3776</f>
        <v>0</v>
      </c>
      <c r="H2869" s="155">
        <f t="shared" si="925"/>
        <v>0</v>
      </c>
      <c r="I2869" s="155">
        <f t="shared" si="925"/>
        <v>0</v>
      </c>
      <c r="J2869" s="155">
        <f t="shared" si="925"/>
        <v>0</v>
      </c>
      <c r="K2869" s="155">
        <f t="shared" si="925"/>
        <v>0</v>
      </c>
      <c r="L2869" s="155">
        <f t="shared" si="925"/>
        <v>0</v>
      </c>
      <c r="M2869" s="155">
        <f t="shared" si="925"/>
        <v>0</v>
      </c>
      <c r="N2869" s="23"/>
      <c r="O2869" s="23"/>
    </row>
    <row r="2870" spans="1:15">
      <c r="A2870" s="285"/>
      <c r="B2870" s="995" t="s">
        <v>594</v>
      </c>
      <c r="C2870" s="996"/>
      <c r="D2870" s="327" t="s">
        <v>595</v>
      </c>
      <c r="E2870" s="154">
        <f t="shared" si="896"/>
        <v>815</v>
      </c>
      <c r="F2870" s="155"/>
      <c r="G2870" s="155">
        <f>G2935+G3527+G3610</f>
        <v>0</v>
      </c>
      <c r="H2870" s="155">
        <f t="shared" ref="H2870:M2870" si="926">H2935+H3527+H3610</f>
        <v>300</v>
      </c>
      <c r="I2870" s="155">
        <f t="shared" si="926"/>
        <v>300</v>
      </c>
      <c r="J2870" s="155">
        <f t="shared" si="926"/>
        <v>215</v>
      </c>
      <c r="K2870" s="155">
        <f t="shared" si="926"/>
        <v>700</v>
      </c>
      <c r="L2870" s="155">
        <f t="shared" si="926"/>
        <v>700</v>
      </c>
      <c r="M2870" s="155">
        <f t="shared" si="926"/>
        <v>700</v>
      </c>
      <c r="N2870" s="23"/>
      <c r="O2870" s="23"/>
    </row>
    <row r="2871" spans="1:15">
      <c r="A2871" s="285"/>
      <c r="B2871" s="341" t="s">
        <v>596</v>
      </c>
      <c r="C2871" s="342"/>
      <c r="D2871" s="332" t="s">
        <v>597</v>
      </c>
      <c r="E2871" s="154">
        <f t="shared" si="896"/>
        <v>1785</v>
      </c>
      <c r="F2871" s="155">
        <f t="shared" ref="F2871:M2872" si="927">F3528</f>
        <v>0</v>
      </c>
      <c r="G2871" s="155">
        <f t="shared" si="927"/>
        <v>0</v>
      </c>
      <c r="H2871" s="155">
        <f t="shared" si="927"/>
        <v>500</v>
      </c>
      <c r="I2871" s="155">
        <f t="shared" si="927"/>
        <v>1000</v>
      </c>
      <c r="J2871" s="155">
        <f t="shared" si="927"/>
        <v>285</v>
      </c>
      <c r="K2871" s="155">
        <f t="shared" si="927"/>
        <v>1000</v>
      </c>
      <c r="L2871" s="155">
        <f t="shared" si="927"/>
        <v>2500</v>
      </c>
      <c r="M2871" s="155">
        <f t="shared" si="927"/>
        <v>2500</v>
      </c>
      <c r="N2871" s="23"/>
      <c r="O2871" s="23"/>
    </row>
    <row r="2872" spans="1:15">
      <c r="A2872" s="285"/>
      <c r="B2872" s="343" t="s">
        <v>598</v>
      </c>
      <c r="C2872" s="342"/>
      <c r="D2872" s="332" t="s">
        <v>599</v>
      </c>
      <c r="E2872" s="154">
        <f t="shared" si="896"/>
        <v>2180</v>
      </c>
      <c r="F2872" s="155">
        <f t="shared" si="927"/>
        <v>0</v>
      </c>
      <c r="G2872" s="155">
        <f t="shared" si="927"/>
        <v>600</v>
      </c>
      <c r="H2872" s="155">
        <f t="shared" si="927"/>
        <v>585</v>
      </c>
      <c r="I2872" s="155">
        <f t="shared" si="927"/>
        <v>585</v>
      </c>
      <c r="J2872" s="155">
        <f t="shared" si="927"/>
        <v>410</v>
      </c>
      <c r="K2872" s="155">
        <f t="shared" si="927"/>
        <v>2180</v>
      </c>
      <c r="L2872" s="155">
        <f t="shared" si="927"/>
        <v>2180</v>
      </c>
      <c r="M2872" s="155">
        <f t="shared" si="927"/>
        <v>2180</v>
      </c>
      <c r="N2872" s="23"/>
      <c r="O2872" s="23"/>
    </row>
    <row r="2873" spans="1:15">
      <c r="A2873" s="285"/>
      <c r="B2873" s="344" t="s">
        <v>600</v>
      </c>
      <c r="C2873" s="345"/>
      <c r="D2873" s="332" t="s">
        <v>601</v>
      </c>
      <c r="E2873" s="154">
        <f t="shared" si="896"/>
        <v>0</v>
      </c>
      <c r="F2873" s="155"/>
      <c r="G2873" s="155">
        <f>G3982+G2938</f>
        <v>0</v>
      </c>
      <c r="H2873" s="155">
        <f t="shared" ref="H2873:M2873" si="928">H3982+H2938</f>
        <v>0</v>
      </c>
      <c r="I2873" s="155">
        <f t="shared" si="928"/>
        <v>0</v>
      </c>
      <c r="J2873" s="155">
        <f t="shared" si="928"/>
        <v>0</v>
      </c>
      <c r="K2873" s="155">
        <f t="shared" si="928"/>
        <v>0</v>
      </c>
      <c r="L2873" s="155">
        <f t="shared" si="928"/>
        <v>0</v>
      </c>
      <c r="M2873" s="155">
        <f t="shared" si="928"/>
        <v>0</v>
      </c>
      <c r="N2873" s="23"/>
      <c r="O2873" s="23"/>
    </row>
    <row r="2874" spans="1:15" ht="27" customHeight="1">
      <c r="A2874" s="285"/>
      <c r="B2874" s="1294" t="s">
        <v>602</v>
      </c>
      <c r="C2874" s="1295"/>
      <c r="D2874" s="997" t="s">
        <v>603</v>
      </c>
      <c r="E2874" s="154">
        <f t="shared" si="896"/>
        <v>1100</v>
      </c>
      <c r="F2874" s="155"/>
      <c r="G2874" s="155">
        <f>G3531</f>
        <v>0</v>
      </c>
      <c r="H2874" s="155">
        <f t="shared" ref="H2874:M2874" si="929">H3531</f>
        <v>600</v>
      </c>
      <c r="I2874" s="155">
        <f t="shared" si="929"/>
        <v>400</v>
      </c>
      <c r="J2874" s="155">
        <f t="shared" si="929"/>
        <v>100</v>
      </c>
      <c r="K2874" s="155">
        <f t="shared" si="929"/>
        <v>1500</v>
      </c>
      <c r="L2874" s="155">
        <f t="shared" si="929"/>
        <v>1500</v>
      </c>
      <c r="M2874" s="155">
        <f t="shared" si="929"/>
        <v>1500</v>
      </c>
      <c r="N2874" s="23"/>
      <c r="O2874" s="23"/>
    </row>
    <row r="2875" spans="1:15">
      <c r="A2875" s="285"/>
      <c r="B2875" s="344" t="s">
        <v>604</v>
      </c>
      <c r="C2875" s="345"/>
      <c r="D2875" s="332" t="s">
        <v>605</v>
      </c>
      <c r="E2875" s="154">
        <f t="shared" si="896"/>
        <v>0</v>
      </c>
      <c r="F2875" s="155"/>
      <c r="G2875" s="155"/>
      <c r="H2875" s="155"/>
      <c r="I2875" s="155"/>
      <c r="J2875" s="155"/>
      <c r="K2875" s="155"/>
      <c r="L2875" s="155"/>
      <c r="M2875" s="155"/>
      <c r="N2875" s="23"/>
      <c r="O2875" s="23"/>
    </row>
    <row r="2876" spans="1:15">
      <c r="A2876" s="285"/>
      <c r="B2876" s="343" t="s">
        <v>606</v>
      </c>
      <c r="C2876" s="342"/>
      <c r="D2876" s="332" t="s">
        <v>607</v>
      </c>
      <c r="E2876" s="154">
        <f t="shared" si="896"/>
        <v>0</v>
      </c>
      <c r="F2876" s="155"/>
      <c r="G2876" s="155"/>
      <c r="H2876" s="155"/>
      <c r="I2876" s="155"/>
      <c r="J2876" s="315"/>
      <c r="K2876" s="155"/>
      <c r="L2876" s="155"/>
      <c r="M2876" s="315"/>
      <c r="N2876" s="23"/>
      <c r="O2876" s="23"/>
    </row>
    <row r="2877" spans="1:15">
      <c r="A2877" s="285"/>
      <c r="B2877" s="343" t="s">
        <v>608</v>
      </c>
      <c r="C2877" s="342"/>
      <c r="D2877" s="332" t="s">
        <v>609</v>
      </c>
      <c r="E2877" s="154">
        <f t="shared" si="896"/>
        <v>0</v>
      </c>
      <c r="F2877" s="155"/>
      <c r="G2877" s="155"/>
      <c r="H2877" s="155"/>
      <c r="I2877" s="155"/>
      <c r="J2877" s="315"/>
      <c r="K2877" s="155"/>
      <c r="L2877" s="155"/>
      <c r="M2877" s="315"/>
      <c r="N2877" s="23"/>
      <c r="O2877" s="87"/>
    </row>
    <row r="2878" spans="1:15">
      <c r="A2878" s="285"/>
      <c r="B2878" s="343" t="s">
        <v>610</v>
      </c>
      <c r="C2878" s="347"/>
      <c r="D2878" s="332" t="s">
        <v>1033</v>
      </c>
      <c r="E2878" s="154">
        <f t="shared" si="896"/>
        <v>235</v>
      </c>
      <c r="F2878" s="155"/>
      <c r="G2878" s="155">
        <f>G3617+G2942+G3535</f>
        <v>59</v>
      </c>
      <c r="H2878" s="155">
        <f t="shared" ref="H2878:M2878" si="930">H3617+H2942+H3535</f>
        <v>59</v>
      </c>
      <c r="I2878" s="155">
        <f t="shared" si="930"/>
        <v>59</v>
      </c>
      <c r="J2878" s="155">
        <f t="shared" si="930"/>
        <v>58</v>
      </c>
      <c r="K2878" s="155">
        <f t="shared" si="930"/>
        <v>135</v>
      </c>
      <c r="L2878" s="155">
        <f t="shared" si="930"/>
        <v>135</v>
      </c>
      <c r="M2878" s="155">
        <f t="shared" si="930"/>
        <v>135</v>
      </c>
      <c r="N2878" s="23"/>
      <c r="O2878" s="87"/>
    </row>
    <row r="2879" spans="1:15">
      <c r="A2879" s="285"/>
      <c r="B2879" s="294" t="s">
        <v>612</v>
      </c>
      <c r="C2879" s="348"/>
      <c r="D2879" s="307" t="s">
        <v>613</v>
      </c>
      <c r="E2879" s="100">
        <f t="shared" si="896"/>
        <v>11466</v>
      </c>
      <c r="F2879" s="284">
        <f t="shared" ref="F2879:M2879" si="931">F3008</f>
        <v>0</v>
      </c>
      <c r="G2879" s="284">
        <f t="shared" si="931"/>
        <v>3000</v>
      </c>
      <c r="H2879" s="284">
        <f t="shared" si="931"/>
        <v>2900</v>
      </c>
      <c r="I2879" s="284">
        <f t="shared" si="931"/>
        <v>3100</v>
      </c>
      <c r="J2879" s="284">
        <f t="shared" si="931"/>
        <v>2466</v>
      </c>
      <c r="K2879" s="284">
        <f t="shared" si="931"/>
        <v>17025</v>
      </c>
      <c r="L2879" s="284">
        <f t="shared" si="931"/>
        <v>18667</v>
      </c>
      <c r="M2879" s="284">
        <f t="shared" si="931"/>
        <v>20513</v>
      </c>
      <c r="N2879" s="23"/>
      <c r="O2879" s="23"/>
    </row>
    <row r="2880" spans="1:15">
      <c r="A2880" s="285"/>
      <c r="B2880" s="316" t="s">
        <v>614</v>
      </c>
      <c r="C2880" s="348"/>
      <c r="D2880" s="307" t="s">
        <v>615</v>
      </c>
      <c r="E2880" s="22">
        <f t="shared" si="896"/>
        <v>0</v>
      </c>
      <c r="F2880" s="155">
        <f t="shared" ref="F2880:M2880" si="932">F2881+F2882</f>
        <v>0</v>
      </c>
      <c r="G2880" s="155">
        <f t="shared" si="932"/>
        <v>0</v>
      </c>
      <c r="H2880" s="155">
        <f t="shared" si="932"/>
        <v>0</v>
      </c>
      <c r="I2880" s="155">
        <f t="shared" si="932"/>
        <v>0</v>
      </c>
      <c r="J2880" s="155">
        <f t="shared" si="932"/>
        <v>0</v>
      </c>
      <c r="K2880" s="155">
        <f t="shared" si="932"/>
        <v>0</v>
      </c>
      <c r="L2880" s="155">
        <f t="shared" si="932"/>
        <v>0</v>
      </c>
      <c r="M2880" s="155">
        <f t="shared" si="932"/>
        <v>0</v>
      </c>
      <c r="N2880" s="23"/>
      <c r="O2880" s="23"/>
    </row>
    <row r="2881" spans="1:15" ht="0.75" customHeight="1">
      <c r="A2881" s="285"/>
      <c r="B2881" s="329"/>
      <c r="C2881" s="998" t="s">
        <v>616</v>
      </c>
      <c r="D2881" s="307" t="s">
        <v>617</v>
      </c>
      <c r="E2881" s="22">
        <f t="shared" si="896"/>
        <v>0</v>
      </c>
      <c r="F2881" s="284"/>
      <c r="G2881" s="284"/>
      <c r="H2881" s="284"/>
      <c r="I2881" s="284"/>
      <c r="J2881" s="297"/>
      <c r="K2881" s="284"/>
      <c r="L2881" s="284"/>
      <c r="M2881" s="297"/>
      <c r="N2881" s="23"/>
      <c r="O2881" s="23"/>
    </row>
    <row r="2882" spans="1:15" hidden="1">
      <c r="A2882" s="285"/>
      <c r="B2882" s="349" t="s">
        <v>618</v>
      </c>
      <c r="C2882" s="350"/>
      <c r="D2882" s="290" t="s">
        <v>619</v>
      </c>
      <c r="E2882" s="22">
        <f t="shared" si="896"/>
        <v>0</v>
      </c>
      <c r="F2882" s="284"/>
      <c r="G2882" s="284"/>
      <c r="H2882" s="284"/>
      <c r="I2882" s="284"/>
      <c r="J2882" s="297"/>
      <c r="K2882" s="284"/>
      <c r="L2882" s="284"/>
      <c r="M2882" s="297"/>
      <c r="N2882" s="23"/>
      <c r="O2882" s="23"/>
    </row>
    <row r="2883" spans="1:15" hidden="1">
      <c r="A2883" s="285"/>
      <c r="B2883" s="351"/>
      <c r="C2883" s="352"/>
      <c r="D2883" s="301"/>
      <c r="E2883" s="22">
        <f t="shared" si="896"/>
        <v>0</v>
      </c>
      <c r="F2883" s="284"/>
      <c r="G2883" s="284"/>
      <c r="H2883" s="284"/>
      <c r="I2883" s="284"/>
      <c r="J2883" s="297"/>
      <c r="K2883" s="284"/>
      <c r="L2883" s="284"/>
      <c r="M2883" s="297"/>
      <c r="N2883" s="23"/>
      <c r="O2883" s="23"/>
    </row>
    <row r="2884" spans="1:15">
      <c r="A2884" s="285"/>
      <c r="B2884" s="353" t="s">
        <v>620</v>
      </c>
      <c r="C2884" s="354"/>
      <c r="D2884" s="307" t="s">
        <v>621</v>
      </c>
      <c r="E2884" s="100">
        <f t="shared" si="896"/>
        <v>11466</v>
      </c>
      <c r="F2884" s="284">
        <f t="shared" ref="F2884:M2884" si="933">F2885+F2886</f>
        <v>0</v>
      </c>
      <c r="G2884" s="284">
        <f t="shared" si="933"/>
        <v>3000</v>
      </c>
      <c r="H2884" s="284">
        <f t="shared" si="933"/>
        <v>2900</v>
      </c>
      <c r="I2884" s="284">
        <f t="shared" si="933"/>
        <v>3100</v>
      </c>
      <c r="J2884" s="284">
        <f t="shared" si="933"/>
        <v>2466</v>
      </c>
      <c r="K2884" s="284">
        <f t="shared" si="933"/>
        <v>17025</v>
      </c>
      <c r="L2884" s="284">
        <f t="shared" si="933"/>
        <v>18667</v>
      </c>
      <c r="M2884" s="284">
        <f t="shared" si="933"/>
        <v>20513</v>
      </c>
      <c r="N2884" s="23"/>
      <c r="O2884" s="23"/>
    </row>
    <row r="2885" spans="1:15">
      <c r="A2885" s="285"/>
      <c r="B2885" s="343" t="s">
        <v>622</v>
      </c>
      <c r="C2885" s="342"/>
      <c r="D2885" s="332" t="s">
        <v>623</v>
      </c>
      <c r="E2885" s="154">
        <f t="shared" si="896"/>
        <v>0</v>
      </c>
      <c r="F2885" s="155">
        <f t="shared" ref="F2885:M2886" si="934">F3014</f>
        <v>0</v>
      </c>
      <c r="G2885" s="155">
        <f t="shared" si="934"/>
        <v>0</v>
      </c>
      <c r="H2885" s="155">
        <f t="shared" si="934"/>
        <v>0</v>
      </c>
      <c r="I2885" s="155">
        <f t="shared" si="934"/>
        <v>0</v>
      </c>
      <c r="J2885" s="155">
        <f t="shared" si="934"/>
        <v>0</v>
      </c>
      <c r="K2885" s="155">
        <f t="shared" si="934"/>
        <v>0</v>
      </c>
      <c r="L2885" s="155">
        <f t="shared" si="934"/>
        <v>0</v>
      </c>
      <c r="M2885" s="155">
        <f t="shared" si="934"/>
        <v>0</v>
      </c>
      <c r="N2885" s="23"/>
      <c r="O2885" s="23"/>
    </row>
    <row r="2886" spans="1:15">
      <c r="A2886" s="285"/>
      <c r="B2886" s="341" t="s">
        <v>624</v>
      </c>
      <c r="C2886" s="355"/>
      <c r="D2886" s="332" t="s">
        <v>625</v>
      </c>
      <c r="E2886" s="154">
        <f t="shared" si="896"/>
        <v>11466</v>
      </c>
      <c r="F2886" s="155">
        <f t="shared" si="934"/>
        <v>0</v>
      </c>
      <c r="G2886" s="155">
        <f t="shared" si="934"/>
        <v>3000</v>
      </c>
      <c r="H2886" s="155">
        <f t="shared" si="934"/>
        <v>2900</v>
      </c>
      <c r="I2886" s="155">
        <f t="shared" si="934"/>
        <v>3100</v>
      </c>
      <c r="J2886" s="155">
        <f t="shared" si="934"/>
        <v>2466</v>
      </c>
      <c r="K2886" s="155">
        <f t="shared" si="934"/>
        <v>17025</v>
      </c>
      <c r="L2886" s="155">
        <f t="shared" si="934"/>
        <v>18667</v>
      </c>
      <c r="M2886" s="155">
        <f t="shared" si="934"/>
        <v>20513</v>
      </c>
      <c r="N2886" s="23"/>
      <c r="O2886" s="23"/>
    </row>
    <row r="2887" spans="1:15">
      <c r="A2887" s="285"/>
      <c r="B2887" s="356" t="s">
        <v>626</v>
      </c>
      <c r="C2887" s="331"/>
      <c r="D2887" s="290" t="s">
        <v>627</v>
      </c>
      <c r="E2887" s="100">
        <f t="shared" si="896"/>
        <v>-854.93000000000006</v>
      </c>
      <c r="F2887" s="284">
        <f t="shared" ref="F2887:M2887" si="935">F2888</f>
        <v>0</v>
      </c>
      <c r="G2887" s="284">
        <f t="shared" si="935"/>
        <v>0</v>
      </c>
      <c r="H2887" s="284">
        <f t="shared" si="935"/>
        <v>-531.17000000000007</v>
      </c>
      <c r="I2887" s="284">
        <f t="shared" si="935"/>
        <v>-323.76</v>
      </c>
      <c r="J2887" s="284">
        <f t="shared" si="935"/>
        <v>0</v>
      </c>
      <c r="K2887" s="284">
        <f t="shared" si="935"/>
        <v>0</v>
      </c>
      <c r="L2887" s="284">
        <f t="shared" si="935"/>
        <v>0</v>
      </c>
      <c r="M2887" s="284">
        <f t="shared" si="935"/>
        <v>0</v>
      </c>
      <c r="N2887" s="23"/>
      <c r="O2887" s="23"/>
    </row>
    <row r="2888" spans="1:15">
      <c r="A2888" s="285"/>
      <c r="B2888" s="357" t="s">
        <v>628</v>
      </c>
      <c r="C2888" s="331"/>
      <c r="D2888" s="290" t="s">
        <v>629</v>
      </c>
      <c r="E2888" s="154">
        <f t="shared" si="896"/>
        <v>-854.93000000000006</v>
      </c>
      <c r="F2888" s="155">
        <f>F2952+F3346+F3626</f>
        <v>0</v>
      </c>
      <c r="G2888" s="155">
        <f>G2952+G3423+G3545</f>
        <v>0</v>
      </c>
      <c r="H2888" s="155">
        <f>H2952+H3423+H3545+H2901+H3627</f>
        <v>-531.17000000000007</v>
      </c>
      <c r="I2888" s="155">
        <f>I2952+I3423+I3545+I3627</f>
        <v>-323.76</v>
      </c>
      <c r="J2888" s="155">
        <f>J2952+J3423+J3545+J3627+J3701+J3346</f>
        <v>0</v>
      </c>
      <c r="K2888" s="155">
        <f>K2952+K3423+K3545</f>
        <v>0</v>
      </c>
      <c r="L2888" s="155">
        <f>L2952+L3423+L3545</f>
        <v>0</v>
      </c>
      <c r="M2888" s="155">
        <f>M2952+M3423+M3545+M3627</f>
        <v>0</v>
      </c>
      <c r="N2888" s="23"/>
      <c r="O2888" s="23"/>
    </row>
    <row r="2889" spans="1:15" hidden="1">
      <c r="A2889" s="397"/>
      <c r="B2889" s="398"/>
      <c r="C2889" s="398"/>
      <c r="D2889" s="85"/>
      <c r="E2889" s="22">
        <f t="shared" si="896"/>
        <v>0</v>
      </c>
      <c r="F2889" s="41"/>
      <c r="G2889" s="41"/>
      <c r="H2889" s="41"/>
      <c r="I2889" s="41"/>
      <c r="J2889" s="42"/>
      <c r="K2889" s="41"/>
      <c r="L2889" s="41"/>
      <c r="M2889" s="42"/>
      <c r="N2889" s="23"/>
      <c r="O2889" s="23"/>
    </row>
    <row r="2890" spans="1:15">
      <c r="A2890" s="1285" t="s">
        <v>740</v>
      </c>
      <c r="B2890" s="1286"/>
      <c r="C2890" s="1287"/>
      <c r="D2890" s="399" t="s">
        <v>741</v>
      </c>
      <c r="E2890" s="999">
        <f t="shared" si="896"/>
        <v>88839</v>
      </c>
      <c r="F2890" s="401">
        <f t="shared" ref="F2890:M2890" si="936">F2891+F2957+F3025+F3086</f>
        <v>0</v>
      </c>
      <c r="G2890" s="401">
        <f t="shared" si="936"/>
        <v>24435</v>
      </c>
      <c r="H2890" s="401">
        <f t="shared" si="936"/>
        <v>22972</v>
      </c>
      <c r="I2890" s="401">
        <f t="shared" si="936"/>
        <v>20570</v>
      </c>
      <c r="J2890" s="401">
        <f t="shared" si="936"/>
        <v>20862</v>
      </c>
      <c r="K2890" s="401">
        <f t="shared" si="936"/>
        <v>88117</v>
      </c>
      <c r="L2890" s="401">
        <f t="shared" si="936"/>
        <v>89841</v>
      </c>
      <c r="M2890" s="401">
        <f t="shared" si="936"/>
        <v>90529</v>
      </c>
      <c r="N2890" s="23"/>
      <c r="O2890" s="23"/>
    </row>
    <row r="2891" spans="1:15">
      <c r="A2891" s="402" t="s">
        <v>742</v>
      </c>
      <c r="B2891" s="403"/>
      <c r="C2891" s="404"/>
      <c r="D2891" s="405" t="s">
        <v>636</v>
      </c>
      <c r="E2891" s="406">
        <f t="shared" si="896"/>
        <v>55477</v>
      </c>
      <c r="F2891" s="407">
        <f t="shared" ref="F2891:M2891" si="937">F2954</f>
        <v>0</v>
      </c>
      <c r="G2891" s="407">
        <f t="shared" si="937"/>
        <v>16030</v>
      </c>
      <c r="H2891" s="407">
        <f t="shared" si="937"/>
        <v>14395</v>
      </c>
      <c r="I2891" s="407">
        <f t="shared" si="937"/>
        <v>12145</v>
      </c>
      <c r="J2891" s="407">
        <f t="shared" si="937"/>
        <v>12907</v>
      </c>
      <c r="K2891" s="407">
        <f t="shared" si="937"/>
        <v>50321</v>
      </c>
      <c r="L2891" s="407">
        <f t="shared" si="937"/>
        <v>52162</v>
      </c>
      <c r="M2891" s="407">
        <f t="shared" si="937"/>
        <v>53121</v>
      </c>
      <c r="N2891" s="23"/>
      <c r="O2891" s="23"/>
    </row>
    <row r="2892" spans="1:15">
      <c r="A2892" s="275"/>
      <c r="B2892" s="276" t="s">
        <v>507</v>
      </c>
      <c r="C2892" s="277"/>
      <c r="D2892" s="278"/>
      <c r="E2892" s="279">
        <f t="shared" si="896"/>
        <v>55477</v>
      </c>
      <c r="F2892" s="280">
        <f>F2893</f>
        <v>0</v>
      </c>
      <c r="G2892" s="280">
        <f t="shared" ref="G2892:M2892" si="938">G2893+G2943+G2951</f>
        <v>16030</v>
      </c>
      <c r="H2892" s="280">
        <f t="shared" si="938"/>
        <v>14395</v>
      </c>
      <c r="I2892" s="280">
        <f t="shared" si="938"/>
        <v>12145</v>
      </c>
      <c r="J2892" s="280">
        <f t="shared" si="938"/>
        <v>12907</v>
      </c>
      <c r="K2892" s="280">
        <f t="shared" si="938"/>
        <v>50321</v>
      </c>
      <c r="L2892" s="280">
        <f t="shared" si="938"/>
        <v>52162</v>
      </c>
      <c r="M2892" s="280">
        <f t="shared" si="938"/>
        <v>53121</v>
      </c>
      <c r="N2892" s="23"/>
      <c r="O2892" s="23"/>
    </row>
    <row r="2893" spans="1:15">
      <c r="A2893" s="414"/>
      <c r="B2893" s="411" t="s">
        <v>508</v>
      </c>
      <c r="C2893" s="415"/>
      <c r="D2893" s="416" t="s">
        <v>509</v>
      </c>
      <c r="E2893" s="154">
        <f t="shared" ref="E2893:E2957" si="939">G2893+H2893+I2893+J2893</f>
        <v>55477</v>
      </c>
      <c r="F2893" s="101">
        <f t="shared" ref="F2893:M2893" si="940">F2894+F2895+F2896+F2901+F2905+F2907+F2919+F2925+F2932</f>
        <v>0</v>
      </c>
      <c r="G2893" s="101">
        <f t="shared" si="940"/>
        <v>16030</v>
      </c>
      <c r="H2893" s="101">
        <f t="shared" si="940"/>
        <v>14395</v>
      </c>
      <c r="I2893" s="101">
        <f t="shared" si="940"/>
        <v>12145</v>
      </c>
      <c r="J2893" s="101">
        <f t="shared" si="940"/>
        <v>12907</v>
      </c>
      <c r="K2893" s="101">
        <f t="shared" si="940"/>
        <v>50321</v>
      </c>
      <c r="L2893" s="101">
        <f t="shared" si="940"/>
        <v>52162</v>
      </c>
      <c r="M2893" s="101">
        <f t="shared" si="940"/>
        <v>53121</v>
      </c>
      <c r="N2893" s="23"/>
      <c r="O2893" s="23"/>
    </row>
    <row r="2894" spans="1:15">
      <c r="A2894" s="417"/>
      <c r="B2894" s="418"/>
      <c r="C2894" s="419" t="s">
        <v>510</v>
      </c>
      <c r="D2894" s="420" t="s">
        <v>511</v>
      </c>
      <c r="E2894" s="94">
        <f t="shared" si="939"/>
        <v>40700</v>
      </c>
      <c r="F2894" s="421"/>
      <c r="G2894" s="63">
        <f>G731</f>
        <v>11200</v>
      </c>
      <c r="H2894" s="63">
        <f t="shared" ref="H2894:M2895" si="941">H731</f>
        <v>10800</v>
      </c>
      <c r="I2894" s="63">
        <f t="shared" si="941"/>
        <v>9050</v>
      </c>
      <c r="J2894" s="63">
        <f t="shared" si="941"/>
        <v>9650</v>
      </c>
      <c r="K2894" s="63">
        <f t="shared" si="941"/>
        <v>42000</v>
      </c>
      <c r="L2894" s="63">
        <f t="shared" si="941"/>
        <v>42000</v>
      </c>
      <c r="M2894" s="63">
        <f t="shared" si="941"/>
        <v>42000</v>
      </c>
      <c r="N2894" s="23"/>
      <c r="O2894" s="23"/>
    </row>
    <row r="2895" spans="1:15">
      <c r="A2895" s="417"/>
      <c r="B2895" s="422"/>
      <c r="C2895" s="423" t="s">
        <v>512</v>
      </c>
      <c r="D2895" s="424" t="s">
        <v>513</v>
      </c>
      <c r="E2895" s="94">
        <f t="shared" si="939"/>
        <v>14677</v>
      </c>
      <c r="F2895" s="421"/>
      <c r="G2895" s="63">
        <f>G732</f>
        <v>4805</v>
      </c>
      <c r="H2895" s="63">
        <f t="shared" si="941"/>
        <v>3570</v>
      </c>
      <c r="I2895" s="63">
        <f t="shared" si="941"/>
        <v>3070</v>
      </c>
      <c r="J2895" s="63">
        <f t="shared" si="941"/>
        <v>3232</v>
      </c>
      <c r="K2895" s="63">
        <f t="shared" si="941"/>
        <v>8321</v>
      </c>
      <c r="L2895" s="63">
        <f t="shared" si="941"/>
        <v>10162</v>
      </c>
      <c r="M2895" s="63">
        <f t="shared" si="941"/>
        <v>11121</v>
      </c>
      <c r="N2895" s="23"/>
      <c r="O2895" s="23"/>
    </row>
    <row r="2896" spans="1:15" ht="12" customHeight="1">
      <c r="A2896" s="417"/>
      <c r="B2896" s="1000" t="s">
        <v>514</v>
      </c>
      <c r="C2896" s="393"/>
      <c r="D2896" s="332" t="s">
        <v>515</v>
      </c>
      <c r="E2896" s="154">
        <f t="shared" si="939"/>
        <v>0</v>
      </c>
      <c r="F2896" s="155">
        <f t="shared" ref="F2896:M2896" si="942">F2897+F2898+F2899</f>
        <v>0</v>
      </c>
      <c r="G2896" s="155">
        <f t="shared" si="942"/>
        <v>0</v>
      </c>
      <c r="H2896" s="155">
        <f t="shared" si="942"/>
        <v>0</v>
      </c>
      <c r="I2896" s="155">
        <f t="shared" si="942"/>
        <v>0</v>
      </c>
      <c r="J2896" s="155">
        <f t="shared" si="942"/>
        <v>0</v>
      </c>
      <c r="K2896" s="155">
        <f t="shared" si="942"/>
        <v>0</v>
      </c>
      <c r="L2896" s="155">
        <f t="shared" si="942"/>
        <v>0</v>
      </c>
      <c r="M2896" s="155">
        <f t="shared" si="942"/>
        <v>0</v>
      </c>
      <c r="N2896" s="23"/>
      <c r="O2896" s="23"/>
    </row>
    <row r="2897" spans="1:15" hidden="1">
      <c r="A2897" s="417"/>
      <c r="B2897" s="804" t="s">
        <v>516</v>
      </c>
      <c r="C2897" s="779"/>
      <c r="D2897" s="424" t="s">
        <v>517</v>
      </c>
      <c r="E2897" s="94">
        <f t="shared" si="939"/>
        <v>0</v>
      </c>
      <c r="F2897" s="63"/>
      <c r="G2897" s="63"/>
      <c r="H2897" s="63"/>
      <c r="I2897" s="63"/>
      <c r="J2897" s="158"/>
      <c r="K2897" s="63"/>
      <c r="L2897" s="63"/>
      <c r="M2897" s="158"/>
      <c r="N2897" s="23"/>
      <c r="O2897" s="23"/>
    </row>
    <row r="2898" spans="1:15" hidden="1">
      <c r="A2898" s="417"/>
      <c r="B2898" s="805" t="s">
        <v>518</v>
      </c>
      <c r="C2898" s="782"/>
      <c r="D2898" s="424" t="s">
        <v>129</v>
      </c>
      <c r="E2898" s="94">
        <f t="shared" si="939"/>
        <v>0</v>
      </c>
      <c r="F2898" s="63"/>
      <c r="G2898" s="63"/>
      <c r="H2898" s="63"/>
      <c r="I2898" s="63"/>
      <c r="J2898" s="158"/>
      <c r="K2898" s="63"/>
      <c r="L2898" s="63"/>
      <c r="M2898" s="158"/>
      <c r="N2898" s="23"/>
      <c r="O2898" s="23"/>
    </row>
    <row r="2899" spans="1:15" hidden="1">
      <c r="A2899" s="417"/>
      <c r="B2899" s="804" t="s">
        <v>519</v>
      </c>
      <c r="C2899" s="781"/>
      <c r="D2899" s="424" t="s">
        <v>520</v>
      </c>
      <c r="E2899" s="94">
        <f t="shared" si="939"/>
        <v>0</v>
      </c>
      <c r="F2899" s="63"/>
      <c r="G2899" s="63"/>
      <c r="H2899" s="63"/>
      <c r="I2899" s="63"/>
      <c r="J2899" s="158"/>
      <c r="K2899" s="63"/>
      <c r="L2899" s="63"/>
      <c r="M2899" s="158"/>
      <c r="N2899" s="23"/>
      <c r="O2899" s="23"/>
    </row>
    <row r="2900" spans="1:15" hidden="1">
      <c r="A2900" s="417"/>
      <c r="B2900" s="780"/>
      <c r="C2900" s="781"/>
      <c r="D2900" s="424"/>
      <c r="E2900" s="154">
        <f t="shared" si="939"/>
        <v>0</v>
      </c>
      <c r="F2900" s="63"/>
      <c r="G2900" s="63"/>
      <c r="H2900" s="63"/>
      <c r="I2900" s="63"/>
      <c r="J2900" s="158"/>
      <c r="K2900" s="63"/>
      <c r="L2900" s="63"/>
      <c r="M2900" s="158"/>
      <c r="N2900" s="23"/>
      <c r="O2900" s="23"/>
    </row>
    <row r="2901" spans="1:15" ht="12" customHeight="1">
      <c r="A2901" s="417"/>
      <c r="B2901" s="396" t="s">
        <v>521</v>
      </c>
      <c r="C2901" s="355"/>
      <c r="D2901" s="332" t="s">
        <v>522</v>
      </c>
      <c r="E2901" s="154">
        <f t="shared" si="939"/>
        <v>0</v>
      </c>
      <c r="F2901" s="155">
        <f t="shared" ref="F2901:M2901" si="943">F2902+F2903+F2904</f>
        <v>0</v>
      </c>
      <c r="G2901" s="155">
        <f t="shared" si="943"/>
        <v>0</v>
      </c>
      <c r="H2901" s="155">
        <f t="shared" si="943"/>
        <v>0</v>
      </c>
      <c r="I2901" s="155">
        <f t="shared" si="943"/>
        <v>0</v>
      </c>
      <c r="J2901" s="155">
        <f t="shared" si="943"/>
        <v>0</v>
      </c>
      <c r="K2901" s="155">
        <f t="shared" si="943"/>
        <v>0</v>
      </c>
      <c r="L2901" s="155">
        <f t="shared" si="943"/>
        <v>0</v>
      </c>
      <c r="M2901" s="155">
        <f t="shared" si="943"/>
        <v>0</v>
      </c>
      <c r="N2901" s="23"/>
      <c r="O2901" s="23"/>
    </row>
    <row r="2902" spans="1:15" hidden="1">
      <c r="A2902" s="417"/>
      <c r="B2902" s="780"/>
      <c r="C2902" s="781" t="s">
        <v>523</v>
      </c>
      <c r="D2902" s="424" t="s">
        <v>524</v>
      </c>
      <c r="E2902" s="94">
        <f t="shared" si="939"/>
        <v>0</v>
      </c>
      <c r="F2902" s="63"/>
      <c r="G2902" s="63"/>
      <c r="H2902" s="63"/>
      <c r="I2902" s="63"/>
      <c r="J2902" s="158"/>
      <c r="K2902" s="63"/>
      <c r="L2902" s="63"/>
      <c r="M2902" s="158"/>
      <c r="N2902" s="23"/>
      <c r="O2902" s="23"/>
    </row>
    <row r="2903" spans="1:15" hidden="1">
      <c r="A2903" s="417"/>
      <c r="B2903" s="780"/>
      <c r="C2903" s="782" t="s">
        <v>525</v>
      </c>
      <c r="D2903" s="783" t="s">
        <v>526</v>
      </c>
      <c r="E2903" s="94">
        <f t="shared" si="939"/>
        <v>0</v>
      </c>
      <c r="F2903" s="63"/>
      <c r="G2903" s="63"/>
      <c r="H2903" s="63"/>
      <c r="I2903" s="63"/>
      <c r="J2903" s="158"/>
      <c r="K2903" s="63"/>
      <c r="L2903" s="63"/>
      <c r="M2903" s="158"/>
      <c r="N2903" s="23"/>
      <c r="O2903" s="23"/>
    </row>
    <row r="2904" spans="1:15" hidden="1">
      <c r="A2904" s="417"/>
      <c r="B2904" s="784"/>
      <c r="C2904" s="779" t="s">
        <v>527</v>
      </c>
      <c r="D2904" s="814" t="s">
        <v>528</v>
      </c>
      <c r="E2904" s="94">
        <f t="shared" si="939"/>
        <v>0</v>
      </c>
      <c r="F2904" s="63"/>
      <c r="G2904" s="63"/>
      <c r="H2904" s="63"/>
      <c r="I2904" s="63"/>
      <c r="J2904" s="158"/>
      <c r="K2904" s="63"/>
      <c r="L2904" s="63"/>
      <c r="M2904" s="158"/>
      <c r="N2904" s="23"/>
      <c r="O2904" s="23"/>
    </row>
    <row r="2905" spans="1:15" hidden="1">
      <c r="A2905" s="417"/>
      <c r="B2905" s="357" t="s">
        <v>529</v>
      </c>
      <c r="C2905" s="1001"/>
      <c r="D2905" s="1002" t="s">
        <v>530</v>
      </c>
      <c r="E2905" s="154">
        <f t="shared" si="939"/>
        <v>0</v>
      </c>
      <c r="F2905" s="155">
        <f t="shared" ref="F2905:M2905" si="944">F2906</f>
        <v>0</v>
      </c>
      <c r="G2905" s="155">
        <f t="shared" si="944"/>
        <v>0</v>
      </c>
      <c r="H2905" s="155">
        <f t="shared" si="944"/>
        <v>0</v>
      </c>
      <c r="I2905" s="155">
        <f t="shared" si="944"/>
        <v>0</v>
      </c>
      <c r="J2905" s="155">
        <f t="shared" si="944"/>
        <v>0</v>
      </c>
      <c r="K2905" s="155">
        <f t="shared" si="944"/>
        <v>0</v>
      </c>
      <c r="L2905" s="155">
        <f t="shared" si="944"/>
        <v>0</v>
      </c>
      <c r="M2905" s="155">
        <f t="shared" si="944"/>
        <v>0</v>
      </c>
      <c r="N2905" s="23"/>
      <c r="O2905" s="23"/>
    </row>
    <row r="2906" spans="1:15" hidden="1">
      <c r="A2906" s="417"/>
      <c r="B2906" s="785" t="s">
        <v>531</v>
      </c>
      <c r="C2906" s="788"/>
      <c r="D2906" s="787" t="s">
        <v>532</v>
      </c>
      <c r="E2906" s="94">
        <f t="shared" si="939"/>
        <v>0</v>
      </c>
      <c r="F2906" s="63"/>
      <c r="G2906" s="63"/>
      <c r="H2906" s="63"/>
      <c r="I2906" s="63"/>
      <c r="J2906" s="158"/>
      <c r="K2906" s="63"/>
      <c r="L2906" s="63"/>
      <c r="M2906" s="158"/>
      <c r="N2906" s="23"/>
      <c r="O2906" s="23"/>
    </row>
    <row r="2907" spans="1:15" ht="21">
      <c r="A2907" s="417"/>
      <c r="B2907" s="356"/>
      <c r="C2907" s="355" t="s">
        <v>533</v>
      </c>
      <c r="D2907" s="1002" t="s">
        <v>534</v>
      </c>
      <c r="E2907" s="154">
        <f t="shared" si="939"/>
        <v>0</v>
      </c>
      <c r="F2907" s="155">
        <f t="shared" ref="F2907:M2907" si="945">F2908</f>
        <v>0</v>
      </c>
      <c r="G2907" s="155">
        <f t="shared" si="945"/>
        <v>0</v>
      </c>
      <c r="H2907" s="155">
        <f t="shared" si="945"/>
        <v>0</v>
      </c>
      <c r="I2907" s="155">
        <f t="shared" si="945"/>
        <v>0</v>
      </c>
      <c r="J2907" s="155">
        <f t="shared" si="945"/>
        <v>0</v>
      </c>
      <c r="K2907" s="155">
        <f t="shared" si="945"/>
        <v>0</v>
      </c>
      <c r="L2907" s="155">
        <f t="shared" si="945"/>
        <v>0</v>
      </c>
      <c r="M2907" s="155">
        <f t="shared" si="945"/>
        <v>0</v>
      </c>
      <c r="N2907" s="23"/>
      <c r="O2907" s="23"/>
    </row>
    <row r="2908" spans="1:15" ht="12" customHeight="1">
      <c r="A2908" s="417"/>
      <c r="B2908" s="1353" t="s">
        <v>743</v>
      </c>
      <c r="C2908" s="1354"/>
      <c r="D2908" s="335" t="s">
        <v>536</v>
      </c>
      <c r="E2908" s="154">
        <f t="shared" si="939"/>
        <v>0</v>
      </c>
      <c r="F2908" s="155">
        <f t="shared" ref="F2908:M2908" si="946">F2909+F2910+F2911+F2912+F2913+F2914+F2915+F2916+F2917+F2918</f>
        <v>0</v>
      </c>
      <c r="G2908" s="155">
        <f t="shared" si="946"/>
        <v>0</v>
      </c>
      <c r="H2908" s="155">
        <f t="shared" si="946"/>
        <v>0</v>
      </c>
      <c r="I2908" s="155">
        <f t="shared" si="946"/>
        <v>0</v>
      </c>
      <c r="J2908" s="155">
        <f t="shared" si="946"/>
        <v>0</v>
      </c>
      <c r="K2908" s="155">
        <f t="shared" si="946"/>
        <v>0</v>
      </c>
      <c r="L2908" s="155">
        <f t="shared" si="946"/>
        <v>0</v>
      </c>
      <c r="M2908" s="155">
        <f t="shared" si="946"/>
        <v>0</v>
      </c>
      <c r="N2908" s="23"/>
      <c r="O2908" s="23"/>
    </row>
    <row r="2909" spans="1:15" hidden="1">
      <c r="A2909" s="417"/>
      <c r="B2909" s="806"/>
      <c r="C2909" s="807" t="s">
        <v>537</v>
      </c>
      <c r="D2909" s="808" t="s">
        <v>538</v>
      </c>
      <c r="E2909" s="154">
        <f t="shared" si="939"/>
        <v>0</v>
      </c>
      <c r="F2909" s="63"/>
      <c r="G2909" s="63"/>
      <c r="H2909" s="63"/>
      <c r="I2909" s="63"/>
      <c r="J2909" s="158"/>
      <c r="K2909" s="63"/>
      <c r="L2909" s="63"/>
      <c r="M2909" s="158"/>
      <c r="N2909" s="23"/>
      <c r="O2909" s="23"/>
    </row>
    <row r="2910" spans="1:15" hidden="1">
      <c r="A2910" s="417"/>
      <c r="B2910" s="809"/>
      <c r="C2910" s="1003" t="s">
        <v>539</v>
      </c>
      <c r="D2910" s="543" t="s">
        <v>540</v>
      </c>
      <c r="E2910" s="154">
        <f t="shared" si="939"/>
        <v>0</v>
      </c>
      <c r="F2910" s="63"/>
      <c r="G2910" s="63"/>
      <c r="H2910" s="63"/>
      <c r="I2910" s="63"/>
      <c r="J2910" s="158"/>
      <c r="K2910" s="63"/>
      <c r="L2910" s="63"/>
      <c r="M2910" s="158"/>
      <c r="N2910" s="23"/>
      <c r="O2910" s="23"/>
    </row>
    <row r="2911" spans="1:15" hidden="1">
      <c r="A2911" s="417"/>
      <c r="B2911" s="810"/>
      <c r="C2911" s="811" t="s">
        <v>541</v>
      </c>
      <c r="D2911" s="544" t="s">
        <v>542</v>
      </c>
      <c r="E2911" s="154">
        <f t="shared" si="939"/>
        <v>0</v>
      </c>
      <c r="F2911" s="63"/>
      <c r="G2911" s="63"/>
      <c r="H2911" s="63"/>
      <c r="I2911" s="63"/>
      <c r="J2911" s="158"/>
      <c r="K2911" s="63"/>
      <c r="L2911" s="63"/>
      <c r="M2911" s="158"/>
      <c r="N2911" s="23"/>
      <c r="O2911" s="23"/>
    </row>
    <row r="2912" spans="1:15" hidden="1">
      <c r="A2912" s="417"/>
      <c r="B2912" s="780"/>
      <c r="C2912" s="779" t="s">
        <v>543</v>
      </c>
      <c r="D2912" s="424" t="s">
        <v>544</v>
      </c>
      <c r="E2912" s="154">
        <f t="shared" si="939"/>
        <v>0</v>
      </c>
      <c r="F2912" s="63"/>
      <c r="G2912" s="63"/>
      <c r="H2912" s="63"/>
      <c r="I2912" s="63"/>
      <c r="J2912" s="158"/>
      <c r="K2912" s="63"/>
      <c r="L2912" s="63"/>
      <c r="M2912" s="158"/>
      <c r="N2912" s="23"/>
      <c r="O2912" s="23"/>
    </row>
    <row r="2913" spans="1:15" hidden="1">
      <c r="A2913" s="417"/>
      <c r="B2913" s="780"/>
      <c r="C2913" s="782" t="s">
        <v>545</v>
      </c>
      <c r="D2913" s="424" t="s">
        <v>546</v>
      </c>
      <c r="E2913" s="154">
        <f t="shared" si="939"/>
        <v>0</v>
      </c>
      <c r="F2913" s="63"/>
      <c r="G2913" s="63"/>
      <c r="H2913" s="63"/>
      <c r="I2913" s="63"/>
      <c r="J2913" s="158"/>
      <c r="K2913" s="63"/>
      <c r="L2913" s="63"/>
      <c r="M2913" s="158"/>
      <c r="N2913" s="23"/>
      <c r="O2913" s="23"/>
    </row>
    <row r="2914" spans="1:15" ht="21" hidden="1">
      <c r="A2914" s="417"/>
      <c r="B2914" s="780"/>
      <c r="C2914" s="781" t="s">
        <v>547</v>
      </c>
      <c r="D2914" s="424" t="s">
        <v>548</v>
      </c>
      <c r="E2914" s="154">
        <f t="shared" si="939"/>
        <v>0</v>
      </c>
      <c r="F2914" s="63"/>
      <c r="G2914" s="63"/>
      <c r="H2914" s="63"/>
      <c r="I2914" s="63"/>
      <c r="J2914" s="158"/>
      <c r="K2914" s="63"/>
      <c r="L2914" s="63"/>
      <c r="M2914" s="158"/>
      <c r="N2914" s="23"/>
      <c r="O2914" s="23"/>
    </row>
    <row r="2915" spans="1:15" ht="21" hidden="1">
      <c r="A2915" s="417"/>
      <c r="B2915" s="780"/>
      <c r="C2915" s="781" t="s">
        <v>549</v>
      </c>
      <c r="D2915" s="424" t="s">
        <v>550</v>
      </c>
      <c r="E2915" s="154">
        <f t="shared" si="939"/>
        <v>0</v>
      </c>
      <c r="F2915" s="63"/>
      <c r="G2915" s="63"/>
      <c r="H2915" s="63"/>
      <c r="I2915" s="63"/>
      <c r="J2915" s="158"/>
      <c r="K2915" s="63"/>
      <c r="L2915" s="63"/>
      <c r="M2915" s="158"/>
      <c r="N2915" s="23"/>
      <c r="O2915" s="23"/>
    </row>
    <row r="2916" spans="1:15" ht="21" hidden="1">
      <c r="A2916" s="417"/>
      <c r="B2916" s="805"/>
      <c r="C2916" s="781" t="s">
        <v>551</v>
      </c>
      <c r="D2916" s="424" t="s">
        <v>552</v>
      </c>
      <c r="E2916" s="154">
        <f t="shared" si="939"/>
        <v>0</v>
      </c>
      <c r="F2916" s="63"/>
      <c r="G2916" s="63"/>
      <c r="H2916" s="63"/>
      <c r="I2916" s="63"/>
      <c r="J2916" s="158"/>
      <c r="K2916" s="63"/>
      <c r="L2916" s="63"/>
      <c r="M2916" s="158"/>
      <c r="N2916" s="23"/>
      <c r="O2916" s="23"/>
    </row>
    <row r="2917" spans="1:15" ht="21" hidden="1">
      <c r="A2917" s="417"/>
      <c r="B2917" s="805"/>
      <c r="C2917" s="781" t="s">
        <v>553</v>
      </c>
      <c r="D2917" s="424" t="s">
        <v>554</v>
      </c>
      <c r="E2917" s="154">
        <f t="shared" si="939"/>
        <v>0</v>
      </c>
      <c r="F2917" s="63"/>
      <c r="G2917" s="63"/>
      <c r="H2917" s="63"/>
      <c r="I2917" s="63"/>
      <c r="J2917" s="158"/>
      <c r="K2917" s="63"/>
      <c r="L2917" s="63"/>
      <c r="M2917" s="158"/>
      <c r="N2917" s="23"/>
      <c r="O2917" s="23"/>
    </row>
    <row r="2918" spans="1:15" hidden="1">
      <c r="A2918" s="417"/>
      <c r="B2918" s="805"/>
      <c r="C2918" s="781" t="s">
        <v>555</v>
      </c>
      <c r="D2918" s="424" t="s">
        <v>556</v>
      </c>
      <c r="E2918" s="154">
        <f t="shared" si="939"/>
        <v>0</v>
      </c>
      <c r="F2918" s="63"/>
      <c r="G2918" s="63"/>
      <c r="H2918" s="63"/>
      <c r="I2918" s="63"/>
      <c r="J2918" s="158"/>
      <c r="K2918" s="63"/>
      <c r="L2918" s="63"/>
      <c r="M2918" s="158"/>
      <c r="N2918" s="23"/>
      <c r="O2918" s="23"/>
    </row>
    <row r="2919" spans="1:15">
      <c r="A2919" s="417"/>
      <c r="B2919" s="343"/>
      <c r="C2919" s="342" t="s">
        <v>561</v>
      </c>
      <c r="D2919" s="332" t="s">
        <v>562</v>
      </c>
      <c r="E2919" s="154">
        <f t="shared" si="939"/>
        <v>0</v>
      </c>
      <c r="F2919" s="155">
        <f t="shared" ref="F2919:M2919" si="947">F2920+F2922</f>
        <v>0</v>
      </c>
      <c r="G2919" s="155">
        <f t="shared" si="947"/>
        <v>0</v>
      </c>
      <c r="H2919" s="155">
        <f t="shared" si="947"/>
        <v>0</v>
      </c>
      <c r="I2919" s="155">
        <f t="shared" si="947"/>
        <v>0</v>
      </c>
      <c r="J2919" s="155">
        <f t="shared" si="947"/>
        <v>0</v>
      </c>
      <c r="K2919" s="155">
        <f t="shared" si="947"/>
        <v>0</v>
      </c>
      <c r="L2919" s="155">
        <f t="shared" si="947"/>
        <v>0</v>
      </c>
      <c r="M2919" s="155">
        <f t="shared" si="947"/>
        <v>0</v>
      </c>
      <c r="N2919" s="23"/>
      <c r="O2919" s="23"/>
    </row>
    <row r="2920" spans="1:15">
      <c r="A2920" s="417"/>
      <c r="B2920" s="343" t="s">
        <v>563</v>
      </c>
      <c r="C2920" s="355" t="s">
        <v>744</v>
      </c>
      <c r="D2920" s="332" t="s">
        <v>565</v>
      </c>
      <c r="E2920" s="154">
        <f t="shared" si="939"/>
        <v>0</v>
      </c>
      <c r="F2920" s="155">
        <f t="shared" ref="F2920:M2920" si="948">F2921</f>
        <v>0</v>
      </c>
      <c r="G2920" s="155">
        <f t="shared" si="948"/>
        <v>0</v>
      </c>
      <c r="H2920" s="155">
        <f t="shared" si="948"/>
        <v>0</v>
      </c>
      <c r="I2920" s="155">
        <f t="shared" si="948"/>
        <v>0</v>
      </c>
      <c r="J2920" s="155">
        <f t="shared" si="948"/>
        <v>0</v>
      </c>
      <c r="K2920" s="155">
        <f t="shared" si="948"/>
        <v>0</v>
      </c>
      <c r="L2920" s="155">
        <f t="shared" si="948"/>
        <v>0</v>
      </c>
      <c r="M2920" s="155">
        <f t="shared" si="948"/>
        <v>0</v>
      </c>
      <c r="N2920" s="23"/>
      <c r="O2920" s="23"/>
    </row>
    <row r="2921" spans="1:15">
      <c r="A2921" s="417"/>
      <c r="B2921" s="431"/>
      <c r="C2921" s="432" t="s">
        <v>674</v>
      </c>
      <c r="D2921" s="427" t="s">
        <v>567</v>
      </c>
      <c r="E2921" s="94">
        <f t="shared" si="939"/>
        <v>0</v>
      </c>
      <c r="F2921" s="430">
        <f t="shared" ref="F2921:M2921" si="949">F758</f>
        <v>0</v>
      </c>
      <c r="G2921" s="430">
        <f t="shared" si="949"/>
        <v>0</v>
      </c>
      <c r="H2921" s="430">
        <f t="shared" si="949"/>
        <v>0</v>
      </c>
      <c r="I2921" s="430">
        <f t="shared" si="949"/>
        <v>0</v>
      </c>
      <c r="J2921" s="430">
        <f t="shared" si="949"/>
        <v>0</v>
      </c>
      <c r="K2921" s="430">
        <f t="shared" si="949"/>
        <v>0</v>
      </c>
      <c r="L2921" s="430">
        <f t="shared" si="949"/>
        <v>0</v>
      </c>
      <c r="M2921" s="430">
        <f t="shared" si="949"/>
        <v>0</v>
      </c>
      <c r="N2921" s="23"/>
      <c r="O2921" s="23"/>
    </row>
    <row r="2922" spans="1:15">
      <c r="A2922" s="417"/>
      <c r="B2922" s="1004" t="s">
        <v>570</v>
      </c>
      <c r="C2922" s="1005"/>
      <c r="D2922" s="327" t="s">
        <v>571</v>
      </c>
      <c r="E2922" s="154">
        <f t="shared" si="939"/>
        <v>0</v>
      </c>
      <c r="F2922" s="155">
        <f t="shared" ref="F2922:M2922" si="950">F2923+F2924</f>
        <v>0</v>
      </c>
      <c r="G2922" s="155">
        <f t="shared" si="950"/>
        <v>0</v>
      </c>
      <c r="H2922" s="155">
        <f t="shared" si="950"/>
        <v>0</v>
      </c>
      <c r="I2922" s="155">
        <f t="shared" si="950"/>
        <v>0</v>
      </c>
      <c r="J2922" s="155">
        <f t="shared" si="950"/>
        <v>0</v>
      </c>
      <c r="K2922" s="155">
        <f t="shared" si="950"/>
        <v>0</v>
      </c>
      <c r="L2922" s="155">
        <f t="shared" si="950"/>
        <v>0</v>
      </c>
      <c r="M2922" s="155">
        <f t="shared" si="950"/>
        <v>0</v>
      </c>
      <c r="N2922" s="23"/>
      <c r="O2922" s="23"/>
    </row>
    <row r="2923" spans="1:15">
      <c r="A2923" s="417"/>
      <c r="B2923" s="812"/>
      <c r="C2923" s="813" t="s">
        <v>572</v>
      </c>
      <c r="D2923" s="814" t="s">
        <v>573</v>
      </c>
      <c r="E2923" s="94">
        <f t="shared" si="939"/>
        <v>0</v>
      </c>
      <c r="F2923" s="421"/>
      <c r="G2923" s="421"/>
      <c r="H2923" s="421"/>
      <c r="I2923" s="421"/>
      <c r="J2923" s="158"/>
      <c r="K2923" s="421"/>
      <c r="L2923" s="421"/>
      <c r="M2923" s="158"/>
      <c r="N2923" s="23"/>
      <c r="O2923" s="23"/>
    </row>
    <row r="2924" spans="1:15">
      <c r="A2924" s="417"/>
      <c r="B2924" s="784"/>
      <c r="C2924" s="829" t="s">
        <v>574</v>
      </c>
      <c r="D2924" s="543" t="s">
        <v>575</v>
      </c>
      <c r="E2924" s="94">
        <f t="shared" si="939"/>
        <v>0</v>
      </c>
      <c r="F2924" s="421"/>
      <c r="G2924" s="421"/>
      <c r="H2924" s="421"/>
      <c r="I2924" s="421"/>
      <c r="J2924" s="158"/>
      <c r="K2924" s="421"/>
      <c r="L2924" s="421"/>
      <c r="M2924" s="158"/>
      <c r="N2924" s="23"/>
      <c r="O2924" s="23"/>
    </row>
    <row r="2925" spans="1:15">
      <c r="A2925" s="417"/>
      <c r="B2925" s="341" t="s">
        <v>745</v>
      </c>
      <c r="C2925" s="396"/>
      <c r="D2925" s="335" t="s">
        <v>577</v>
      </c>
      <c r="E2925" s="154">
        <f t="shared" si="939"/>
        <v>0</v>
      </c>
      <c r="F2925" s="155">
        <f t="shared" ref="F2925:M2925" si="951">F2926</f>
        <v>0</v>
      </c>
      <c r="G2925" s="155">
        <f t="shared" si="951"/>
        <v>0</v>
      </c>
      <c r="H2925" s="155">
        <f t="shared" si="951"/>
        <v>0</v>
      </c>
      <c r="I2925" s="155">
        <f t="shared" si="951"/>
        <v>0</v>
      </c>
      <c r="J2925" s="155">
        <f t="shared" si="951"/>
        <v>0</v>
      </c>
      <c r="K2925" s="155">
        <f t="shared" si="951"/>
        <v>0</v>
      </c>
      <c r="L2925" s="155">
        <f t="shared" si="951"/>
        <v>0</v>
      </c>
      <c r="M2925" s="155">
        <f t="shared" si="951"/>
        <v>0</v>
      </c>
      <c r="N2925" s="23"/>
      <c r="O2925" s="23"/>
    </row>
    <row r="2926" spans="1:15" ht="14.25" customHeight="1">
      <c r="A2926" s="417"/>
      <c r="B2926" s="456" t="s">
        <v>578</v>
      </c>
      <c r="C2926" s="426"/>
      <c r="D2926" s="427" t="s">
        <v>579</v>
      </c>
      <c r="E2926" s="94">
        <f t="shared" si="939"/>
        <v>0</v>
      </c>
      <c r="F2926" s="452">
        <f t="shared" ref="F2926:M2926" si="952">F2927+F2928+F2929+F2930</f>
        <v>0</v>
      </c>
      <c r="G2926" s="452">
        <f t="shared" si="952"/>
        <v>0</v>
      </c>
      <c r="H2926" s="452">
        <f t="shared" si="952"/>
        <v>0</v>
      </c>
      <c r="I2926" s="452">
        <f t="shared" si="952"/>
        <v>0</v>
      </c>
      <c r="J2926" s="452">
        <f t="shared" si="952"/>
        <v>0</v>
      </c>
      <c r="K2926" s="452">
        <f t="shared" si="952"/>
        <v>0</v>
      </c>
      <c r="L2926" s="452">
        <f t="shared" si="952"/>
        <v>0</v>
      </c>
      <c r="M2926" s="452">
        <f t="shared" si="952"/>
        <v>0</v>
      </c>
      <c r="N2926" s="23"/>
      <c r="O2926" s="23"/>
    </row>
    <row r="2927" spans="1:15" ht="14.25" customHeight="1">
      <c r="A2927" s="417"/>
      <c r="B2927" s="549"/>
      <c r="C2927" s="779" t="s">
        <v>580</v>
      </c>
      <c r="D2927" s="424" t="s">
        <v>581</v>
      </c>
      <c r="E2927" s="94">
        <f t="shared" si="939"/>
        <v>0</v>
      </c>
      <c r="F2927" s="63"/>
      <c r="G2927" s="63">
        <f>G764</f>
        <v>0</v>
      </c>
      <c r="H2927" s="63">
        <f t="shared" ref="H2927:M2927" si="953">H764</f>
        <v>0</v>
      </c>
      <c r="I2927" s="63">
        <f t="shared" si="953"/>
        <v>0</v>
      </c>
      <c r="J2927" s="63">
        <f t="shared" si="953"/>
        <v>0</v>
      </c>
      <c r="K2927" s="63">
        <f t="shared" si="953"/>
        <v>0</v>
      </c>
      <c r="L2927" s="63">
        <f t="shared" si="953"/>
        <v>0</v>
      </c>
      <c r="M2927" s="63">
        <f t="shared" si="953"/>
        <v>0</v>
      </c>
      <c r="N2927" s="23"/>
      <c r="O2927" s="23"/>
    </row>
    <row r="2928" spans="1:15" ht="14.25" hidden="1" customHeight="1">
      <c r="A2928" s="417"/>
      <c r="B2928" s="785"/>
      <c r="C2928" s="480" t="s">
        <v>582</v>
      </c>
      <c r="D2928" s="544" t="s">
        <v>583</v>
      </c>
      <c r="E2928" s="94">
        <f t="shared" si="939"/>
        <v>0</v>
      </c>
      <c r="F2928" s="63"/>
      <c r="G2928" s="63"/>
      <c r="H2928" s="63"/>
      <c r="I2928" s="63"/>
      <c r="J2928" s="158"/>
      <c r="K2928" s="63"/>
      <c r="L2928" s="63"/>
      <c r="M2928" s="158"/>
      <c r="N2928" s="23"/>
      <c r="O2928" s="23"/>
    </row>
    <row r="2929" spans="1:15" ht="14.25" hidden="1" customHeight="1">
      <c r="A2929" s="417"/>
      <c r="B2929" s="816"/>
      <c r="C2929" s="782" t="s">
        <v>584</v>
      </c>
      <c r="D2929" s="544" t="s">
        <v>585</v>
      </c>
      <c r="E2929" s="94">
        <f t="shared" si="939"/>
        <v>0</v>
      </c>
      <c r="F2929" s="63"/>
      <c r="G2929" s="63"/>
      <c r="H2929" s="63"/>
      <c r="I2929" s="63"/>
      <c r="J2929" s="158"/>
      <c r="K2929" s="63"/>
      <c r="L2929" s="63"/>
      <c r="M2929" s="158"/>
      <c r="N2929" s="23"/>
      <c r="O2929" s="23"/>
    </row>
    <row r="2930" spans="1:15" ht="14.25" hidden="1" customHeight="1">
      <c r="A2930" s="417"/>
      <c r="B2930" s="780"/>
      <c r="C2930" s="817" t="s">
        <v>586</v>
      </c>
      <c r="D2930" s="424" t="s">
        <v>587</v>
      </c>
      <c r="E2930" s="94">
        <f t="shared" si="939"/>
        <v>0</v>
      </c>
      <c r="F2930" s="63"/>
      <c r="G2930" s="63"/>
      <c r="H2930" s="63"/>
      <c r="I2930" s="63"/>
      <c r="J2930" s="158"/>
      <c r="K2930" s="63"/>
      <c r="L2930" s="63"/>
      <c r="M2930" s="158"/>
      <c r="N2930" s="23"/>
      <c r="O2930" s="23"/>
    </row>
    <row r="2931" spans="1:15" ht="14.25" hidden="1" customHeight="1">
      <c r="A2931" s="417"/>
      <c r="B2931" s="778"/>
      <c r="C2931" s="817"/>
      <c r="D2931" s="424"/>
      <c r="E2931" s="94">
        <f t="shared" si="939"/>
        <v>0</v>
      </c>
      <c r="F2931" s="63"/>
      <c r="G2931" s="63"/>
      <c r="H2931" s="63"/>
      <c r="I2931" s="63"/>
      <c r="J2931" s="158"/>
      <c r="K2931" s="63"/>
      <c r="L2931" s="63"/>
      <c r="M2931" s="158"/>
      <c r="N2931" s="23"/>
      <c r="O2931" s="23"/>
    </row>
    <row r="2932" spans="1:15" ht="14.25" customHeight="1">
      <c r="A2932" s="417"/>
      <c r="B2932" s="336" t="s">
        <v>588</v>
      </c>
      <c r="C2932" s="337"/>
      <c r="D2932" s="332" t="s">
        <v>589</v>
      </c>
      <c r="E2932" s="154">
        <f t="shared" si="939"/>
        <v>100</v>
      </c>
      <c r="F2932" s="155">
        <f>F2933+F2934+F2935+F2936+F2937+F2938+F2939+F2940+F2941</f>
        <v>0</v>
      </c>
      <c r="G2932" s="155">
        <f>G2933+G2934+G2935+G2936+G2937+G2938+G2939+G2940+G2941+G2942</f>
        <v>25</v>
      </c>
      <c r="H2932" s="155">
        <f t="shared" ref="H2932:M2932" si="954">H2933+H2934+H2935+H2936+H2937+H2938+H2939+H2940+H2941+H2942</f>
        <v>25</v>
      </c>
      <c r="I2932" s="155">
        <f t="shared" si="954"/>
        <v>25</v>
      </c>
      <c r="J2932" s="155">
        <f t="shared" si="954"/>
        <v>25</v>
      </c>
      <c r="K2932" s="155">
        <f t="shared" si="954"/>
        <v>0</v>
      </c>
      <c r="L2932" s="155">
        <f t="shared" si="954"/>
        <v>0</v>
      </c>
      <c r="M2932" s="155">
        <f t="shared" si="954"/>
        <v>0</v>
      </c>
      <c r="N2932" s="23"/>
      <c r="O2932" s="23"/>
    </row>
    <row r="2933" spans="1:15" hidden="1">
      <c r="A2933" s="417"/>
      <c r="B2933" s="778" t="s">
        <v>590</v>
      </c>
      <c r="C2933" s="817"/>
      <c r="D2933" s="424" t="s">
        <v>591</v>
      </c>
      <c r="E2933" s="154">
        <f t="shared" si="939"/>
        <v>0</v>
      </c>
      <c r="F2933" s="63"/>
      <c r="G2933" s="63"/>
      <c r="H2933" s="63"/>
      <c r="I2933" s="63"/>
      <c r="J2933" s="158"/>
      <c r="K2933" s="63"/>
      <c r="L2933" s="63"/>
      <c r="M2933" s="158"/>
      <c r="N2933" s="23"/>
      <c r="O2933" s="23"/>
    </row>
    <row r="2934" spans="1:15" hidden="1">
      <c r="A2934" s="417"/>
      <c r="B2934" s="778" t="s">
        <v>592</v>
      </c>
      <c r="C2934" s="817"/>
      <c r="D2934" s="551" t="s">
        <v>593</v>
      </c>
      <c r="E2934" s="154">
        <f t="shared" si="939"/>
        <v>0</v>
      </c>
      <c r="F2934" s="63"/>
      <c r="G2934" s="63"/>
      <c r="H2934" s="63"/>
      <c r="I2934" s="63"/>
      <c r="J2934" s="158"/>
      <c r="K2934" s="63"/>
      <c r="L2934" s="63"/>
      <c r="M2934" s="158"/>
      <c r="N2934" s="23"/>
      <c r="O2934" s="23"/>
    </row>
    <row r="2935" spans="1:15" ht="12.75" customHeight="1">
      <c r="A2935" s="417"/>
      <c r="B2935" s="818" t="s">
        <v>594</v>
      </c>
      <c r="C2935" s="819"/>
      <c r="D2935" s="543" t="s">
        <v>595</v>
      </c>
      <c r="E2935" s="154">
        <f t="shared" si="939"/>
        <v>0</v>
      </c>
      <c r="F2935" s="63"/>
      <c r="G2935" s="63"/>
      <c r="H2935" s="63"/>
      <c r="I2935" s="63"/>
      <c r="J2935" s="158"/>
      <c r="K2935" s="63"/>
      <c r="L2935" s="63"/>
      <c r="M2935" s="158"/>
      <c r="N2935" s="23"/>
      <c r="O2935" s="23"/>
    </row>
    <row r="2936" spans="1:15" ht="0.75" customHeight="1">
      <c r="A2936" s="417"/>
      <c r="B2936" s="780" t="s">
        <v>596</v>
      </c>
      <c r="C2936" s="820"/>
      <c r="D2936" s="544" t="s">
        <v>597</v>
      </c>
      <c r="E2936" s="154">
        <f t="shared" si="939"/>
        <v>0</v>
      </c>
      <c r="F2936" s="63"/>
      <c r="G2936" s="63"/>
      <c r="H2936" s="63"/>
      <c r="I2936" s="63"/>
      <c r="J2936" s="158"/>
      <c r="K2936" s="63"/>
      <c r="L2936" s="63"/>
      <c r="M2936" s="158"/>
      <c r="N2936" s="23"/>
      <c r="O2936" s="23"/>
    </row>
    <row r="2937" spans="1:15" ht="18" customHeight="1">
      <c r="A2937" s="417"/>
      <c r="B2937" s="821" t="s">
        <v>598</v>
      </c>
      <c r="C2937" s="820"/>
      <c r="D2937" s="544" t="s">
        <v>599</v>
      </c>
      <c r="E2937" s="154">
        <f t="shared" si="939"/>
        <v>0</v>
      </c>
      <c r="F2937" s="63"/>
      <c r="G2937" s="63"/>
      <c r="H2937" s="63"/>
      <c r="I2937" s="63"/>
      <c r="J2937" s="158"/>
      <c r="K2937" s="63"/>
      <c r="L2937" s="63"/>
      <c r="M2937" s="158"/>
      <c r="N2937" s="23"/>
      <c r="O2937" s="23"/>
    </row>
    <row r="2938" spans="1:15" ht="15" customHeight="1">
      <c r="A2938" s="417"/>
      <c r="B2938" s="822" t="s">
        <v>600</v>
      </c>
      <c r="C2938" s="823"/>
      <c r="D2938" s="544" t="s">
        <v>601</v>
      </c>
      <c r="E2938" s="154">
        <f t="shared" si="939"/>
        <v>0</v>
      </c>
      <c r="F2938" s="63"/>
      <c r="G2938" s="158">
        <f t="shared" ref="G2938:M2938" si="955">G775</f>
        <v>0</v>
      </c>
      <c r="H2938" s="158">
        <f t="shared" si="955"/>
        <v>0</v>
      </c>
      <c r="I2938" s="158">
        <f t="shared" si="955"/>
        <v>0</v>
      </c>
      <c r="J2938" s="158">
        <f t="shared" si="955"/>
        <v>0</v>
      </c>
      <c r="K2938" s="158">
        <f t="shared" si="955"/>
        <v>0</v>
      </c>
      <c r="L2938" s="158">
        <f t="shared" si="955"/>
        <v>0</v>
      </c>
      <c r="M2938" s="158">
        <f t="shared" si="955"/>
        <v>0</v>
      </c>
      <c r="N2938" s="1006"/>
      <c r="O2938" s="23"/>
    </row>
    <row r="2939" spans="1:15" ht="13.5" customHeight="1">
      <c r="A2939" s="417"/>
      <c r="B2939" s="822" t="s">
        <v>604</v>
      </c>
      <c r="C2939" s="823"/>
      <c r="D2939" s="544" t="s">
        <v>605</v>
      </c>
      <c r="E2939" s="154">
        <f t="shared" si="939"/>
        <v>0</v>
      </c>
      <c r="F2939" s="63"/>
      <c r="G2939" s="63"/>
      <c r="H2939" s="63"/>
      <c r="I2939" s="63"/>
      <c r="J2939" s="158"/>
      <c r="K2939" s="63"/>
      <c r="L2939" s="63"/>
      <c r="M2939" s="158"/>
      <c r="N2939" s="23"/>
      <c r="O2939" s="23"/>
    </row>
    <row r="2940" spans="1:15" ht="14.25" customHeight="1">
      <c r="A2940" s="417"/>
      <c r="B2940" s="821" t="s">
        <v>606</v>
      </c>
      <c r="C2940" s="820"/>
      <c r="D2940" s="544" t="s">
        <v>607</v>
      </c>
      <c r="E2940" s="154">
        <f t="shared" si="939"/>
        <v>0</v>
      </c>
      <c r="F2940" s="63"/>
      <c r="G2940" s="63"/>
      <c r="H2940" s="63"/>
      <c r="I2940" s="63"/>
      <c r="J2940" s="158"/>
      <c r="K2940" s="63"/>
      <c r="L2940" s="63"/>
      <c r="M2940" s="158"/>
      <c r="N2940" s="23"/>
      <c r="O2940" s="23"/>
    </row>
    <row r="2941" spans="1:15" ht="15" customHeight="1">
      <c r="A2941" s="417"/>
      <c r="B2941" s="821" t="s">
        <v>608</v>
      </c>
      <c r="C2941" s="820"/>
      <c r="D2941" s="544" t="s">
        <v>609</v>
      </c>
      <c r="E2941" s="154">
        <f t="shared" si="939"/>
        <v>0</v>
      </c>
      <c r="F2941" s="63"/>
      <c r="G2941" s="63"/>
      <c r="H2941" s="63"/>
      <c r="I2941" s="63"/>
      <c r="J2941" s="158"/>
      <c r="K2941" s="63"/>
      <c r="L2941" s="63"/>
      <c r="M2941" s="158"/>
      <c r="N2941" s="23"/>
      <c r="O2941" s="23"/>
    </row>
    <row r="2942" spans="1:15" ht="15" customHeight="1">
      <c r="A2942" s="417"/>
      <c r="B2942" s="821" t="s">
        <v>610</v>
      </c>
      <c r="C2942" s="824"/>
      <c r="D2942" s="544" t="s">
        <v>1033</v>
      </c>
      <c r="E2942" s="154">
        <f t="shared" si="939"/>
        <v>100</v>
      </c>
      <c r="F2942" s="63"/>
      <c r="G2942" s="218">
        <f>G780</f>
        <v>25</v>
      </c>
      <c r="H2942" s="218">
        <f t="shared" ref="H2942:M2942" si="956">H780</f>
        <v>25</v>
      </c>
      <c r="I2942" s="218">
        <f t="shared" si="956"/>
        <v>25</v>
      </c>
      <c r="J2942" s="218">
        <f t="shared" si="956"/>
        <v>25</v>
      </c>
      <c r="K2942" s="218">
        <f t="shared" si="956"/>
        <v>0</v>
      </c>
      <c r="L2942" s="218">
        <f t="shared" si="956"/>
        <v>0</v>
      </c>
      <c r="M2942" s="218">
        <f t="shared" si="956"/>
        <v>0</v>
      </c>
      <c r="N2942" s="23"/>
      <c r="O2942" s="23"/>
    </row>
    <row r="2943" spans="1:15">
      <c r="A2943" s="417"/>
      <c r="B2943" s="1007" t="s">
        <v>612</v>
      </c>
      <c r="C2943" s="1008"/>
      <c r="D2943" s="335" t="s">
        <v>613</v>
      </c>
      <c r="E2943" s="154">
        <f t="shared" si="939"/>
        <v>0</v>
      </c>
      <c r="F2943" s="155">
        <f t="shared" ref="F2943:M2943" si="957">F2944+F2948</f>
        <v>0</v>
      </c>
      <c r="G2943" s="155">
        <f t="shared" si="957"/>
        <v>0</v>
      </c>
      <c r="H2943" s="155">
        <f t="shared" si="957"/>
        <v>0</v>
      </c>
      <c r="I2943" s="155">
        <f t="shared" si="957"/>
        <v>0</v>
      </c>
      <c r="J2943" s="155">
        <f t="shared" si="957"/>
        <v>0</v>
      </c>
      <c r="K2943" s="155">
        <f t="shared" si="957"/>
        <v>0</v>
      </c>
      <c r="L2943" s="155">
        <f t="shared" si="957"/>
        <v>0</v>
      </c>
      <c r="M2943" s="155">
        <f t="shared" si="957"/>
        <v>0</v>
      </c>
      <c r="N2943" s="23"/>
      <c r="O2943" s="23"/>
    </row>
    <row r="2944" spans="1:15">
      <c r="A2944" s="417"/>
      <c r="B2944" s="343" t="s">
        <v>614</v>
      </c>
      <c r="C2944" s="1008"/>
      <c r="D2944" s="335" t="s">
        <v>615</v>
      </c>
      <c r="E2944" s="154">
        <f t="shared" si="939"/>
        <v>0</v>
      </c>
      <c r="F2944" s="155">
        <f t="shared" ref="F2944:M2944" si="958">F2945+F2946</f>
        <v>0</v>
      </c>
      <c r="G2944" s="155">
        <f t="shared" si="958"/>
        <v>0</v>
      </c>
      <c r="H2944" s="155">
        <f t="shared" si="958"/>
        <v>0</v>
      </c>
      <c r="I2944" s="155">
        <f t="shared" si="958"/>
        <v>0</v>
      </c>
      <c r="J2944" s="155">
        <f t="shared" si="958"/>
        <v>0</v>
      </c>
      <c r="K2944" s="155">
        <f t="shared" si="958"/>
        <v>0</v>
      </c>
      <c r="L2944" s="155">
        <f t="shared" si="958"/>
        <v>0</v>
      </c>
      <c r="M2944" s="155">
        <f t="shared" si="958"/>
        <v>0</v>
      </c>
      <c r="N2944" s="23"/>
      <c r="O2944" s="23"/>
    </row>
    <row r="2945" spans="1:15" ht="1.5" customHeight="1">
      <c r="A2945" s="417"/>
      <c r="B2945" s="815"/>
      <c r="C2945" s="825" t="s">
        <v>616</v>
      </c>
      <c r="D2945" s="544" t="s">
        <v>617</v>
      </c>
      <c r="E2945" s="94">
        <f t="shared" si="939"/>
        <v>0</v>
      </c>
      <c r="F2945" s="63"/>
      <c r="G2945" s="63"/>
      <c r="H2945" s="63"/>
      <c r="I2945" s="63"/>
      <c r="J2945" s="158"/>
      <c r="K2945" s="63"/>
      <c r="L2945" s="63"/>
      <c r="M2945" s="158"/>
      <c r="N2945" s="23"/>
      <c r="O2945" s="23"/>
    </row>
    <row r="2946" spans="1:15" hidden="1">
      <c r="A2946" s="417"/>
      <c r="B2946" s="1009" t="s">
        <v>618</v>
      </c>
      <c r="C2946" s="1010"/>
      <c r="D2946" s="424" t="s">
        <v>619</v>
      </c>
      <c r="E2946" s="94">
        <f t="shared" si="939"/>
        <v>0</v>
      </c>
      <c r="F2946" s="63"/>
      <c r="G2946" s="63"/>
      <c r="H2946" s="63"/>
      <c r="I2946" s="63"/>
      <c r="J2946" s="158"/>
      <c r="K2946" s="63"/>
      <c r="L2946" s="63"/>
      <c r="M2946" s="158"/>
      <c r="N2946" s="23"/>
      <c r="O2946" s="23"/>
    </row>
    <row r="2947" spans="1:15" hidden="1">
      <c r="A2947" s="417"/>
      <c r="B2947" s="828"/>
      <c r="C2947" s="829"/>
      <c r="D2947" s="543"/>
      <c r="E2947" s="94">
        <f t="shared" si="939"/>
        <v>0</v>
      </c>
      <c r="F2947" s="63"/>
      <c r="G2947" s="63"/>
      <c r="H2947" s="63"/>
      <c r="I2947" s="63"/>
      <c r="J2947" s="158"/>
      <c r="K2947" s="63"/>
      <c r="L2947" s="63"/>
      <c r="M2947" s="158"/>
      <c r="N2947" s="23"/>
      <c r="O2947" s="23"/>
    </row>
    <row r="2948" spans="1:15" ht="12" customHeight="1">
      <c r="A2948" s="417"/>
      <c r="B2948" s="1011" t="s">
        <v>620</v>
      </c>
      <c r="C2948" s="1012"/>
      <c r="D2948" s="335" t="s">
        <v>621</v>
      </c>
      <c r="E2948" s="154">
        <f t="shared" si="939"/>
        <v>0</v>
      </c>
      <c r="F2948" s="155">
        <f t="shared" ref="F2948:M2948" si="959">F2949+F2950</f>
        <v>0</v>
      </c>
      <c r="G2948" s="155">
        <f t="shared" si="959"/>
        <v>0</v>
      </c>
      <c r="H2948" s="155">
        <f t="shared" si="959"/>
        <v>0</v>
      </c>
      <c r="I2948" s="155">
        <f t="shared" si="959"/>
        <v>0</v>
      </c>
      <c r="J2948" s="155">
        <f t="shared" si="959"/>
        <v>0</v>
      </c>
      <c r="K2948" s="155">
        <f t="shared" si="959"/>
        <v>0</v>
      </c>
      <c r="L2948" s="155">
        <f t="shared" si="959"/>
        <v>0</v>
      </c>
      <c r="M2948" s="155">
        <f t="shared" si="959"/>
        <v>0</v>
      </c>
      <c r="N2948" s="23"/>
      <c r="O2948" s="23"/>
    </row>
    <row r="2949" spans="1:15" hidden="1">
      <c r="A2949" s="417"/>
      <c r="B2949" s="805" t="s">
        <v>622</v>
      </c>
      <c r="C2949" s="782"/>
      <c r="D2949" s="424" t="s">
        <v>623</v>
      </c>
      <c r="E2949" s="94">
        <f t="shared" si="939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7"/>
      <c r="B2950" s="804" t="s">
        <v>624</v>
      </c>
      <c r="C2950" s="781"/>
      <c r="D2950" s="424" t="s">
        <v>625</v>
      </c>
      <c r="E2950" s="94">
        <f t="shared" si="939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>
      <c r="A2951" s="417"/>
      <c r="B2951" s="356" t="s">
        <v>626</v>
      </c>
      <c r="C2951" s="386"/>
      <c r="D2951" s="332" t="s">
        <v>627</v>
      </c>
      <c r="E2951" s="154">
        <f t="shared" si="939"/>
        <v>0</v>
      </c>
      <c r="F2951" s="155">
        <f t="shared" ref="F2951:M2951" si="960">F2952</f>
        <v>0</v>
      </c>
      <c r="G2951" s="155">
        <f t="shared" si="960"/>
        <v>0</v>
      </c>
      <c r="H2951" s="155">
        <f t="shared" si="960"/>
        <v>0</v>
      </c>
      <c r="I2951" s="155">
        <f t="shared" si="960"/>
        <v>0</v>
      </c>
      <c r="J2951" s="155">
        <f t="shared" si="960"/>
        <v>0</v>
      </c>
      <c r="K2951" s="155">
        <f t="shared" si="960"/>
        <v>0</v>
      </c>
      <c r="L2951" s="155">
        <f t="shared" si="960"/>
        <v>0</v>
      </c>
      <c r="M2951" s="155">
        <f t="shared" si="960"/>
        <v>0</v>
      </c>
      <c r="N2951" s="23"/>
      <c r="O2951" s="23"/>
    </row>
    <row r="2952" spans="1:15">
      <c r="A2952" s="417"/>
      <c r="B2952" s="479" t="s">
        <v>628</v>
      </c>
      <c r="C2952" s="480"/>
      <c r="D2952" s="424" t="s">
        <v>629</v>
      </c>
      <c r="E2952" s="94">
        <f t="shared" si="939"/>
        <v>0</v>
      </c>
      <c r="F2952" s="63"/>
      <c r="G2952" s="63">
        <f>G790</f>
        <v>0</v>
      </c>
      <c r="H2952" s="63">
        <f>H790</f>
        <v>0</v>
      </c>
      <c r="I2952" s="63">
        <f>I790</f>
        <v>0</v>
      </c>
      <c r="J2952" s="63">
        <f>J790</f>
        <v>0</v>
      </c>
      <c r="K2952" s="63"/>
      <c r="L2952" s="63"/>
      <c r="M2952" s="158"/>
      <c r="N2952" s="23"/>
      <c r="O2952" s="23"/>
    </row>
    <row r="2953" spans="1:15">
      <c r="A2953" s="520" t="s">
        <v>755</v>
      </c>
      <c r="B2953" s="521"/>
      <c r="C2953" s="521"/>
      <c r="D2953" s="522"/>
      <c r="E2953" s="154">
        <f t="shared" si="939"/>
        <v>0</v>
      </c>
      <c r="F2953" s="63"/>
      <c r="G2953" s="63"/>
      <c r="H2953" s="63"/>
      <c r="I2953" s="63"/>
      <c r="J2953" s="151"/>
      <c r="K2953" s="63"/>
      <c r="L2953" s="63"/>
      <c r="M2953" s="151"/>
      <c r="N2953" s="23"/>
      <c r="O2953" s="23"/>
    </row>
    <row r="2954" spans="1:15">
      <c r="A2954" s="523"/>
      <c r="B2954" s="524" t="s">
        <v>756</v>
      </c>
      <c r="C2954" s="525"/>
      <c r="D2954" s="526" t="s">
        <v>757</v>
      </c>
      <c r="E2954" s="154">
        <f t="shared" si="939"/>
        <v>55477</v>
      </c>
      <c r="F2954" s="155">
        <f t="shared" ref="F2954:M2954" si="961">F2955</f>
        <v>0</v>
      </c>
      <c r="G2954" s="155">
        <f t="shared" si="961"/>
        <v>16030</v>
      </c>
      <c r="H2954" s="155">
        <f t="shared" si="961"/>
        <v>14395</v>
      </c>
      <c r="I2954" s="155">
        <f t="shared" si="961"/>
        <v>12145</v>
      </c>
      <c r="J2954" s="155">
        <f t="shared" si="961"/>
        <v>12907</v>
      </c>
      <c r="K2954" s="155">
        <f t="shared" si="961"/>
        <v>50321</v>
      </c>
      <c r="L2954" s="155">
        <f t="shared" si="961"/>
        <v>52162</v>
      </c>
      <c r="M2954" s="155">
        <f t="shared" si="961"/>
        <v>53121</v>
      </c>
      <c r="N2954" s="23"/>
      <c r="O2954" s="23"/>
    </row>
    <row r="2955" spans="1:15">
      <c r="A2955" s="523"/>
      <c r="B2955" s="527"/>
      <c r="C2955" s="527" t="s">
        <v>758</v>
      </c>
      <c r="D2955" s="528" t="s">
        <v>759</v>
      </c>
      <c r="E2955" s="154">
        <f t="shared" si="939"/>
        <v>55477</v>
      </c>
      <c r="F2955" s="63"/>
      <c r="G2955" s="218">
        <f>G2892</f>
        <v>16030</v>
      </c>
      <c r="H2955" s="218">
        <f t="shared" ref="H2955:M2955" si="962">H2892</f>
        <v>14395</v>
      </c>
      <c r="I2955" s="218">
        <f>I2892</f>
        <v>12145</v>
      </c>
      <c r="J2955" s="218">
        <f t="shared" si="962"/>
        <v>12907</v>
      </c>
      <c r="K2955" s="218">
        <f t="shared" si="962"/>
        <v>50321</v>
      </c>
      <c r="L2955" s="218">
        <f t="shared" si="962"/>
        <v>52162</v>
      </c>
      <c r="M2955" s="218">
        <f t="shared" si="962"/>
        <v>53121</v>
      </c>
      <c r="N2955" s="23"/>
      <c r="O2955" s="23"/>
    </row>
    <row r="2956" spans="1:15" ht="0.75" customHeight="1">
      <c r="A2956" s="529"/>
      <c r="B2956" s="530"/>
      <c r="C2956" s="530"/>
      <c r="D2956" s="522"/>
      <c r="E2956" s="154">
        <f t="shared" si="939"/>
        <v>0</v>
      </c>
      <c r="F2956" s="63"/>
      <c r="G2956" s="63"/>
      <c r="H2956" s="63"/>
      <c r="I2956" s="63"/>
      <c r="J2956" s="151"/>
      <c r="K2956" s="63"/>
      <c r="L2956" s="63"/>
      <c r="M2956" s="151"/>
      <c r="N2956" s="23"/>
      <c r="O2956" s="23"/>
    </row>
    <row r="2957" spans="1:15">
      <c r="A2957" s="531" t="s">
        <v>760</v>
      </c>
      <c r="B2957" s="532"/>
      <c r="C2957" s="533"/>
      <c r="D2957" s="534" t="s">
        <v>761</v>
      </c>
      <c r="E2957" s="535">
        <f t="shared" si="939"/>
        <v>15471</v>
      </c>
      <c r="F2957" s="536">
        <f t="shared" ref="F2957:L2957" si="963">F3019+F3020+F3021+F3022+F3023</f>
        <v>0</v>
      </c>
      <c r="G2957" s="536">
        <f>G3019+G3020+G3021+G3022+G3023</f>
        <v>3903</v>
      </c>
      <c r="H2957" s="536">
        <f t="shared" si="963"/>
        <v>4077</v>
      </c>
      <c r="I2957" s="536">
        <f t="shared" si="963"/>
        <v>4175</v>
      </c>
      <c r="J2957" s="536">
        <f t="shared" si="963"/>
        <v>3316</v>
      </c>
      <c r="K2957" s="536">
        <f t="shared" si="963"/>
        <v>21030</v>
      </c>
      <c r="L2957" s="536">
        <f t="shared" si="963"/>
        <v>22672</v>
      </c>
      <c r="M2957" s="536">
        <f>M3019+M3020+M3021+M3022+M3023</f>
        <v>24518</v>
      </c>
      <c r="N2957" s="23"/>
      <c r="O2957" s="23"/>
    </row>
    <row r="2958" spans="1:15">
      <c r="A2958" s="275"/>
      <c r="B2958" s="276" t="s">
        <v>507</v>
      </c>
      <c r="C2958" s="277"/>
      <c r="D2958" s="278"/>
      <c r="E2958" s="279">
        <f t="shared" ref="E2958:E3021" si="964">G2958+H2958+I2958+J2958</f>
        <v>15471</v>
      </c>
      <c r="F2958" s="280">
        <f t="shared" ref="F2958:M2958" si="965">F2959+F3008+F3016</f>
        <v>0</v>
      </c>
      <c r="G2958" s="280">
        <f t="shared" si="965"/>
        <v>3903</v>
      </c>
      <c r="H2958" s="280">
        <f t="shared" si="965"/>
        <v>4077</v>
      </c>
      <c r="I2958" s="280">
        <f t="shared" si="965"/>
        <v>4175</v>
      </c>
      <c r="J2958" s="280">
        <f t="shared" si="965"/>
        <v>3316</v>
      </c>
      <c r="K2958" s="280">
        <f t="shared" si="965"/>
        <v>21030</v>
      </c>
      <c r="L2958" s="280">
        <f t="shared" si="965"/>
        <v>22672</v>
      </c>
      <c r="M2958" s="280">
        <f t="shared" si="965"/>
        <v>24518</v>
      </c>
      <c r="N2958" s="23"/>
      <c r="O2958" s="23"/>
    </row>
    <row r="2959" spans="1:15">
      <c r="A2959" s="414"/>
      <c r="B2959" s="411" t="s">
        <v>508</v>
      </c>
      <c r="C2959" s="415"/>
      <c r="D2959" s="416" t="s">
        <v>509</v>
      </c>
      <c r="E2959" s="154">
        <f t="shared" si="964"/>
        <v>4005</v>
      </c>
      <c r="F2959" s="101">
        <f t="shared" ref="F2959:M2959" si="966">F2960+F2961+F2962+F2967+F2971+F2973+F2985+F2991+F2998</f>
        <v>0</v>
      </c>
      <c r="G2959" s="101">
        <f t="shared" si="966"/>
        <v>903</v>
      </c>
      <c r="H2959" s="101">
        <f t="shared" si="966"/>
        <v>1177</v>
      </c>
      <c r="I2959" s="101">
        <f t="shared" si="966"/>
        <v>1075</v>
      </c>
      <c r="J2959" s="101">
        <f t="shared" si="966"/>
        <v>850</v>
      </c>
      <c r="K2959" s="101">
        <f t="shared" si="966"/>
        <v>4005</v>
      </c>
      <c r="L2959" s="101">
        <f t="shared" si="966"/>
        <v>4005</v>
      </c>
      <c r="M2959" s="101">
        <f t="shared" si="966"/>
        <v>4005</v>
      </c>
      <c r="N2959" s="23"/>
      <c r="O2959" s="23"/>
    </row>
    <row r="2960" spans="1:15">
      <c r="A2960" s="417"/>
      <c r="B2960" s="418"/>
      <c r="C2960" s="419" t="s">
        <v>510</v>
      </c>
      <c r="D2960" s="420" t="s">
        <v>511</v>
      </c>
      <c r="E2960" s="154">
        <f t="shared" si="964"/>
        <v>0</v>
      </c>
      <c r="F2960" s="421"/>
      <c r="G2960" s="421"/>
      <c r="H2960" s="63"/>
      <c r="I2960" s="63"/>
      <c r="J2960" s="158"/>
      <c r="K2960" s="421"/>
      <c r="L2960" s="421"/>
      <c r="M2960" s="158"/>
      <c r="N2960" s="23"/>
      <c r="O2960" s="23"/>
    </row>
    <row r="2961" spans="1:15">
      <c r="A2961" s="417"/>
      <c r="B2961" s="422"/>
      <c r="C2961" s="423" t="s">
        <v>512</v>
      </c>
      <c r="D2961" s="424" t="s">
        <v>513</v>
      </c>
      <c r="E2961" s="154">
        <f t="shared" si="964"/>
        <v>0</v>
      </c>
      <c r="F2961" s="421"/>
      <c r="G2961" s="421"/>
      <c r="H2961" s="63"/>
      <c r="I2961" s="63"/>
      <c r="J2961" s="158"/>
      <c r="K2961" s="421"/>
      <c r="L2961" s="421"/>
      <c r="M2961" s="158"/>
      <c r="N2961" s="23"/>
      <c r="O2961" s="23"/>
    </row>
    <row r="2962" spans="1:15" ht="12" customHeight="1">
      <c r="A2962" s="417"/>
      <c r="B2962" s="1000" t="s">
        <v>514</v>
      </c>
      <c r="C2962" s="393"/>
      <c r="D2962" s="332" t="s">
        <v>515</v>
      </c>
      <c r="E2962" s="154">
        <f t="shared" si="964"/>
        <v>0</v>
      </c>
      <c r="F2962" s="101">
        <f t="shared" ref="F2962:M2962" si="967">F2963+F2964+F2965</f>
        <v>0</v>
      </c>
      <c r="G2962" s="101">
        <f t="shared" si="967"/>
        <v>0</v>
      </c>
      <c r="H2962" s="101">
        <f t="shared" si="967"/>
        <v>0</v>
      </c>
      <c r="I2962" s="101">
        <f t="shared" si="967"/>
        <v>0</v>
      </c>
      <c r="J2962" s="101">
        <f t="shared" si="967"/>
        <v>0</v>
      </c>
      <c r="K2962" s="101">
        <f t="shared" si="967"/>
        <v>0</v>
      </c>
      <c r="L2962" s="101">
        <f t="shared" si="967"/>
        <v>0</v>
      </c>
      <c r="M2962" s="101">
        <f t="shared" si="967"/>
        <v>0</v>
      </c>
      <c r="N2962" s="23"/>
      <c r="O2962" s="23"/>
    </row>
    <row r="2963" spans="1:15" hidden="1">
      <c r="A2963" s="537"/>
      <c r="B2963" s="429" t="s">
        <v>516</v>
      </c>
      <c r="C2963" s="426"/>
      <c r="D2963" s="427" t="s">
        <v>517</v>
      </c>
      <c r="E2963" s="94">
        <f t="shared" si="964"/>
        <v>0</v>
      </c>
      <c r="F2963" s="452"/>
      <c r="G2963" s="452"/>
      <c r="H2963" s="452"/>
      <c r="I2963" s="452"/>
      <c r="J2963" s="430"/>
      <c r="K2963" s="452"/>
      <c r="L2963" s="452"/>
      <c r="M2963" s="430"/>
      <c r="N2963" s="23"/>
      <c r="O2963" s="23"/>
    </row>
    <row r="2964" spans="1:15" hidden="1">
      <c r="A2964" s="537"/>
      <c r="B2964" s="431" t="s">
        <v>518</v>
      </c>
      <c r="C2964" s="432"/>
      <c r="D2964" s="427" t="s">
        <v>129</v>
      </c>
      <c r="E2964" s="94">
        <f t="shared" si="964"/>
        <v>0</v>
      </c>
      <c r="F2964" s="452"/>
      <c r="G2964" s="452"/>
      <c r="H2964" s="452"/>
      <c r="I2964" s="452"/>
      <c r="J2964" s="430"/>
      <c r="K2964" s="452"/>
      <c r="L2964" s="452"/>
      <c r="M2964" s="430"/>
      <c r="N2964" s="23"/>
      <c r="O2964" s="23"/>
    </row>
    <row r="2965" spans="1:15" hidden="1">
      <c r="A2965" s="537"/>
      <c r="B2965" s="429" t="s">
        <v>519</v>
      </c>
      <c r="C2965" s="433"/>
      <c r="D2965" s="427" t="s">
        <v>520</v>
      </c>
      <c r="E2965" s="94">
        <f t="shared" si="964"/>
        <v>0</v>
      </c>
      <c r="F2965" s="452"/>
      <c r="G2965" s="452"/>
      <c r="H2965" s="452"/>
      <c r="I2965" s="452"/>
      <c r="J2965" s="430"/>
      <c r="K2965" s="452"/>
      <c r="L2965" s="452"/>
      <c r="M2965" s="430"/>
      <c r="N2965" s="23"/>
      <c r="O2965" s="23"/>
    </row>
    <row r="2966" spans="1:15" hidden="1">
      <c r="A2966" s="417"/>
      <c r="B2966" s="780"/>
      <c r="C2966" s="781"/>
      <c r="D2966" s="424"/>
      <c r="E2966" s="154">
        <f t="shared" si="964"/>
        <v>0</v>
      </c>
      <c r="F2966" s="421"/>
      <c r="G2966" s="421"/>
      <c r="H2966" s="421"/>
      <c r="I2966" s="421"/>
      <c r="J2966" s="158"/>
      <c r="K2966" s="421"/>
      <c r="L2966" s="421"/>
      <c r="M2966" s="158"/>
      <c r="N2966" s="23"/>
      <c r="O2966" s="23"/>
    </row>
    <row r="2967" spans="1:15">
      <c r="A2967" s="417"/>
      <c r="B2967" s="396" t="s">
        <v>521</v>
      </c>
      <c r="C2967" s="355"/>
      <c r="D2967" s="332" t="s">
        <v>522</v>
      </c>
      <c r="E2967" s="154">
        <f t="shared" si="964"/>
        <v>0</v>
      </c>
      <c r="F2967" s="101">
        <f t="shared" ref="F2967:M2967" si="968">F2968+F2969+F2970</f>
        <v>0</v>
      </c>
      <c r="G2967" s="101">
        <f t="shared" si="968"/>
        <v>0</v>
      </c>
      <c r="H2967" s="101">
        <f t="shared" si="968"/>
        <v>0</v>
      </c>
      <c r="I2967" s="101">
        <f t="shared" si="968"/>
        <v>0</v>
      </c>
      <c r="J2967" s="101">
        <f t="shared" si="968"/>
        <v>0</v>
      </c>
      <c r="K2967" s="101">
        <f t="shared" si="968"/>
        <v>0</v>
      </c>
      <c r="L2967" s="101">
        <f t="shared" si="968"/>
        <v>0</v>
      </c>
      <c r="M2967" s="101">
        <f t="shared" si="968"/>
        <v>0</v>
      </c>
      <c r="N2967" s="23"/>
      <c r="O2967" s="23"/>
    </row>
    <row r="2968" spans="1:15" hidden="1">
      <c r="A2968" s="417"/>
      <c r="B2968" s="780"/>
      <c r="C2968" s="781" t="s">
        <v>523</v>
      </c>
      <c r="D2968" s="424" t="s">
        <v>524</v>
      </c>
      <c r="E2968" s="154">
        <f t="shared" si="964"/>
        <v>0</v>
      </c>
      <c r="F2968" s="421"/>
      <c r="G2968" s="421"/>
      <c r="H2968" s="421"/>
      <c r="I2968" s="421"/>
      <c r="J2968" s="158"/>
      <c r="K2968" s="421"/>
      <c r="L2968" s="421"/>
      <c r="M2968" s="158"/>
      <c r="N2968" s="23"/>
      <c r="O2968" s="23"/>
    </row>
    <row r="2969" spans="1:15" hidden="1">
      <c r="A2969" s="417"/>
      <c r="B2969" s="780"/>
      <c r="C2969" s="782" t="s">
        <v>525</v>
      </c>
      <c r="D2969" s="783" t="s">
        <v>526</v>
      </c>
      <c r="E2969" s="154">
        <f t="shared" si="964"/>
        <v>0</v>
      </c>
      <c r="F2969" s="421"/>
      <c r="G2969" s="421"/>
      <c r="H2969" s="421"/>
      <c r="I2969" s="421"/>
      <c r="J2969" s="158"/>
      <c r="K2969" s="421"/>
      <c r="L2969" s="421"/>
      <c r="M2969" s="158"/>
      <c r="N2969" s="23"/>
      <c r="O2969" s="23"/>
    </row>
    <row r="2970" spans="1:15" hidden="1">
      <c r="A2970" s="417"/>
      <c r="B2970" s="784"/>
      <c r="C2970" s="779" t="s">
        <v>527</v>
      </c>
      <c r="D2970" s="543" t="s">
        <v>528</v>
      </c>
      <c r="E2970" s="154">
        <f t="shared" si="964"/>
        <v>0</v>
      </c>
      <c r="F2970" s="421"/>
      <c r="G2970" s="421"/>
      <c r="H2970" s="421"/>
      <c r="I2970" s="421"/>
      <c r="J2970" s="158"/>
      <c r="K2970" s="421"/>
      <c r="L2970" s="421"/>
      <c r="M2970" s="158"/>
      <c r="N2970" s="23"/>
      <c r="O2970" s="23"/>
    </row>
    <row r="2971" spans="1:15">
      <c r="A2971" s="417"/>
      <c r="B2971" s="356" t="s">
        <v>529</v>
      </c>
      <c r="C2971" s="1001"/>
      <c r="D2971" s="1002" t="s">
        <v>530</v>
      </c>
      <c r="E2971" s="100">
        <f t="shared" si="964"/>
        <v>300</v>
      </c>
      <c r="F2971" s="101">
        <f t="shared" ref="F2971:M2971" si="969">F2972</f>
        <v>0</v>
      </c>
      <c r="G2971" s="101">
        <f t="shared" si="969"/>
        <v>0</v>
      </c>
      <c r="H2971" s="101">
        <f t="shared" si="969"/>
        <v>300</v>
      </c>
      <c r="I2971" s="101">
        <f t="shared" si="969"/>
        <v>0</v>
      </c>
      <c r="J2971" s="101">
        <f t="shared" si="969"/>
        <v>0</v>
      </c>
      <c r="K2971" s="101">
        <f t="shared" si="969"/>
        <v>500</v>
      </c>
      <c r="L2971" s="101">
        <f t="shared" si="969"/>
        <v>500</v>
      </c>
      <c r="M2971" s="101">
        <f t="shared" si="969"/>
        <v>500</v>
      </c>
      <c r="N2971" s="23"/>
      <c r="O2971" s="23"/>
    </row>
    <row r="2972" spans="1:15">
      <c r="A2972" s="417"/>
      <c r="B2972" s="479" t="s">
        <v>531</v>
      </c>
      <c r="C2972" s="788"/>
      <c r="D2972" s="787" t="s">
        <v>532</v>
      </c>
      <c r="E2972" s="94">
        <f t="shared" si="964"/>
        <v>300</v>
      </c>
      <c r="F2972" s="63"/>
      <c r="G2972" s="63">
        <f>G874</f>
        <v>0</v>
      </c>
      <c r="H2972" s="63">
        <f t="shared" ref="H2972:M2972" si="970">H874</f>
        <v>300</v>
      </c>
      <c r="I2972" s="63">
        <f t="shared" si="970"/>
        <v>0</v>
      </c>
      <c r="J2972" s="63">
        <f t="shared" si="970"/>
        <v>0</v>
      </c>
      <c r="K2972" s="63">
        <f t="shared" si="970"/>
        <v>500</v>
      </c>
      <c r="L2972" s="63">
        <f t="shared" si="970"/>
        <v>500</v>
      </c>
      <c r="M2972" s="63">
        <f t="shared" si="970"/>
        <v>500</v>
      </c>
      <c r="N2972" s="23"/>
      <c r="O2972" s="23"/>
    </row>
    <row r="2973" spans="1:15" ht="21">
      <c r="A2973" s="417"/>
      <c r="B2973" s="356"/>
      <c r="C2973" s="355" t="s">
        <v>533</v>
      </c>
      <c r="D2973" s="1002" t="s">
        <v>534</v>
      </c>
      <c r="E2973" s="100">
        <f t="shared" si="964"/>
        <v>3705</v>
      </c>
      <c r="F2973" s="101">
        <f t="shared" ref="F2973:M2973" si="971">F2974</f>
        <v>0</v>
      </c>
      <c r="G2973" s="101">
        <f t="shared" si="971"/>
        <v>903</v>
      </c>
      <c r="H2973" s="101">
        <f t="shared" si="971"/>
        <v>877</v>
      </c>
      <c r="I2973" s="101">
        <f t="shared" si="971"/>
        <v>1075</v>
      </c>
      <c r="J2973" s="101">
        <f t="shared" si="971"/>
        <v>850</v>
      </c>
      <c r="K2973" s="101">
        <f t="shared" si="971"/>
        <v>3505</v>
      </c>
      <c r="L2973" s="101">
        <f t="shared" si="971"/>
        <v>3505</v>
      </c>
      <c r="M2973" s="101">
        <f t="shared" si="971"/>
        <v>3505</v>
      </c>
      <c r="N2973" s="23"/>
      <c r="O2973" s="23"/>
    </row>
    <row r="2974" spans="1:15">
      <c r="A2974" s="417"/>
      <c r="B2974" s="1353" t="s">
        <v>743</v>
      </c>
      <c r="C2974" s="1354"/>
      <c r="D2974" s="335" t="s">
        <v>536</v>
      </c>
      <c r="E2974" s="100">
        <f t="shared" si="964"/>
        <v>3705</v>
      </c>
      <c r="F2974" s="101">
        <f t="shared" ref="F2974:M2974" si="972">F2975+F2976+F2977+F2978+F2979+F2980+F2981+F2982+F2983+F2984</f>
        <v>0</v>
      </c>
      <c r="G2974" s="101">
        <f t="shared" si="972"/>
        <v>903</v>
      </c>
      <c r="H2974" s="101">
        <f t="shared" si="972"/>
        <v>877</v>
      </c>
      <c r="I2974" s="101">
        <f t="shared" si="972"/>
        <v>1075</v>
      </c>
      <c r="J2974" s="101">
        <f t="shared" si="972"/>
        <v>850</v>
      </c>
      <c r="K2974" s="101">
        <f t="shared" si="972"/>
        <v>3505</v>
      </c>
      <c r="L2974" s="101">
        <f t="shared" si="972"/>
        <v>3505</v>
      </c>
      <c r="M2974" s="101">
        <f t="shared" si="972"/>
        <v>3505</v>
      </c>
      <c r="N2974" s="23"/>
      <c r="O2974" s="23"/>
    </row>
    <row r="2975" spans="1:15">
      <c r="A2975" s="417"/>
      <c r="B2975" s="806"/>
      <c r="C2975" s="807" t="s">
        <v>537</v>
      </c>
      <c r="D2975" s="1013" t="s">
        <v>538</v>
      </c>
      <c r="E2975" s="94">
        <f t="shared" si="964"/>
        <v>3505</v>
      </c>
      <c r="F2975" s="421"/>
      <c r="G2975" s="218">
        <f>G877</f>
        <v>903</v>
      </c>
      <c r="H2975" s="218">
        <f t="shared" ref="H2975:M2975" si="973">H877</f>
        <v>877</v>
      </c>
      <c r="I2975" s="218">
        <f t="shared" si="973"/>
        <v>875</v>
      </c>
      <c r="J2975" s="218">
        <f t="shared" si="973"/>
        <v>850</v>
      </c>
      <c r="K2975" s="218">
        <f t="shared" si="973"/>
        <v>3505</v>
      </c>
      <c r="L2975" s="218">
        <f t="shared" si="973"/>
        <v>3505</v>
      </c>
      <c r="M2975" s="218">
        <f t="shared" si="973"/>
        <v>3505</v>
      </c>
      <c r="N2975" s="23"/>
      <c r="O2975" s="23"/>
    </row>
    <row r="2976" spans="1:15" hidden="1">
      <c r="A2976" s="417"/>
      <c r="B2976" s="809"/>
      <c r="C2976" s="1003" t="s">
        <v>539</v>
      </c>
      <c r="D2976" s="543" t="s">
        <v>540</v>
      </c>
      <c r="E2976" s="94">
        <f t="shared" si="964"/>
        <v>0</v>
      </c>
      <c r="F2976" s="421"/>
      <c r="G2976" s="462"/>
      <c r="H2976" s="462"/>
      <c r="I2976" s="462"/>
      <c r="J2976" s="540"/>
      <c r="K2976" s="462"/>
      <c r="L2976" s="462"/>
      <c r="M2976" s="540"/>
      <c r="N2976" s="23"/>
      <c r="O2976" s="23"/>
    </row>
    <row r="2977" spans="1:15" hidden="1">
      <c r="A2977" s="417"/>
      <c r="B2977" s="810"/>
      <c r="C2977" s="811" t="s">
        <v>541</v>
      </c>
      <c r="D2977" s="544" t="s">
        <v>542</v>
      </c>
      <c r="E2977" s="94">
        <f t="shared" si="964"/>
        <v>0</v>
      </c>
      <c r="F2977" s="421"/>
      <c r="G2977" s="462"/>
      <c r="H2977" s="462"/>
      <c r="I2977" s="462"/>
      <c r="J2977" s="540"/>
      <c r="K2977" s="462"/>
      <c r="L2977" s="462"/>
      <c r="M2977" s="540"/>
      <c r="N2977" s="23"/>
      <c r="O2977" s="23"/>
    </row>
    <row r="2978" spans="1:15" hidden="1">
      <c r="A2978" s="417"/>
      <c r="B2978" s="780"/>
      <c r="C2978" s="779" t="s">
        <v>543</v>
      </c>
      <c r="D2978" s="424" t="s">
        <v>544</v>
      </c>
      <c r="E2978" s="94">
        <f t="shared" si="964"/>
        <v>0</v>
      </c>
      <c r="F2978" s="421"/>
      <c r="G2978" s="462"/>
      <c r="H2978" s="462"/>
      <c r="I2978" s="462"/>
      <c r="J2978" s="540"/>
      <c r="K2978" s="462"/>
      <c r="L2978" s="462"/>
      <c r="M2978" s="540"/>
      <c r="N2978" s="23"/>
      <c r="O2978" s="23"/>
    </row>
    <row r="2979" spans="1:15">
      <c r="A2979" s="417"/>
      <c r="B2979" s="780"/>
      <c r="C2979" s="782" t="s">
        <v>545</v>
      </c>
      <c r="D2979" s="424" t="s">
        <v>546</v>
      </c>
      <c r="E2979" s="94">
        <f t="shared" si="964"/>
        <v>200</v>
      </c>
      <c r="F2979" s="421"/>
      <c r="G2979" s="218">
        <f>G881</f>
        <v>0</v>
      </c>
      <c r="H2979" s="218">
        <f t="shared" ref="H2979:M2979" si="974">H881</f>
        <v>0</v>
      </c>
      <c r="I2979" s="218">
        <f t="shared" si="974"/>
        <v>200</v>
      </c>
      <c r="J2979" s="218">
        <f t="shared" si="974"/>
        <v>0</v>
      </c>
      <c r="K2979" s="218">
        <f t="shared" si="974"/>
        <v>0</v>
      </c>
      <c r="L2979" s="218">
        <f t="shared" si="974"/>
        <v>0</v>
      </c>
      <c r="M2979" s="218">
        <f t="shared" si="974"/>
        <v>0</v>
      </c>
      <c r="N2979" s="23"/>
      <c r="O2979" s="23"/>
    </row>
    <row r="2980" spans="1:15" ht="21" hidden="1">
      <c r="A2980" s="417"/>
      <c r="B2980" s="780"/>
      <c r="C2980" s="781" t="s">
        <v>547</v>
      </c>
      <c r="D2980" s="424" t="s">
        <v>548</v>
      </c>
      <c r="E2980" s="154">
        <f t="shared" si="964"/>
        <v>0</v>
      </c>
      <c r="F2980" s="421"/>
      <c r="G2980" s="421"/>
      <c r="H2980" s="421"/>
      <c r="I2980" s="421"/>
      <c r="J2980" s="158"/>
      <c r="K2980" s="421"/>
      <c r="L2980" s="421"/>
      <c r="M2980" s="158"/>
      <c r="N2980" s="23"/>
      <c r="O2980" s="23"/>
    </row>
    <row r="2981" spans="1:15" ht="21" hidden="1">
      <c r="A2981" s="417"/>
      <c r="B2981" s="780"/>
      <c r="C2981" s="781" t="s">
        <v>549</v>
      </c>
      <c r="D2981" s="424" t="s">
        <v>550</v>
      </c>
      <c r="E2981" s="154">
        <f t="shared" si="964"/>
        <v>0</v>
      </c>
      <c r="F2981" s="421"/>
      <c r="G2981" s="421"/>
      <c r="H2981" s="421"/>
      <c r="I2981" s="421"/>
      <c r="J2981" s="158"/>
      <c r="K2981" s="421"/>
      <c r="L2981" s="421"/>
      <c r="M2981" s="158"/>
      <c r="N2981" s="23"/>
      <c r="O2981" s="23"/>
    </row>
    <row r="2982" spans="1:15" ht="21" hidden="1">
      <c r="A2982" s="417"/>
      <c r="B2982" s="805"/>
      <c r="C2982" s="781" t="s">
        <v>551</v>
      </c>
      <c r="D2982" s="424" t="s">
        <v>552</v>
      </c>
      <c r="E2982" s="154">
        <f t="shared" si="964"/>
        <v>0</v>
      </c>
      <c r="F2982" s="421"/>
      <c r="G2982" s="421"/>
      <c r="H2982" s="421"/>
      <c r="I2982" s="421"/>
      <c r="J2982" s="158"/>
      <c r="K2982" s="421"/>
      <c r="L2982" s="421"/>
      <c r="M2982" s="158"/>
      <c r="N2982" s="23"/>
      <c r="O2982" s="23"/>
    </row>
    <row r="2983" spans="1:15" ht="21" hidden="1">
      <c r="A2983" s="417"/>
      <c r="B2983" s="805"/>
      <c r="C2983" s="781" t="s">
        <v>553</v>
      </c>
      <c r="D2983" s="424" t="s">
        <v>554</v>
      </c>
      <c r="E2983" s="154">
        <f t="shared" si="964"/>
        <v>0</v>
      </c>
      <c r="F2983" s="421"/>
      <c r="G2983" s="421"/>
      <c r="H2983" s="421"/>
      <c r="I2983" s="421"/>
      <c r="J2983" s="158"/>
      <c r="K2983" s="421"/>
      <c r="L2983" s="421"/>
      <c r="M2983" s="158"/>
      <c r="N2983" s="23"/>
      <c r="O2983" s="23"/>
    </row>
    <row r="2984" spans="1:15" hidden="1">
      <c r="A2984" s="417"/>
      <c r="B2984" s="805"/>
      <c r="C2984" s="781" t="s">
        <v>555</v>
      </c>
      <c r="D2984" s="424" t="s">
        <v>556</v>
      </c>
      <c r="E2984" s="154">
        <f t="shared" si="964"/>
        <v>0</v>
      </c>
      <c r="F2984" s="421"/>
      <c r="G2984" s="421"/>
      <c r="H2984" s="421"/>
      <c r="I2984" s="421"/>
      <c r="J2984" s="158"/>
      <c r="K2984" s="421"/>
      <c r="L2984" s="421"/>
      <c r="M2984" s="158"/>
      <c r="N2984" s="23"/>
      <c r="O2984" s="23"/>
    </row>
    <row r="2985" spans="1:15">
      <c r="A2985" s="417"/>
      <c r="B2985" s="343"/>
      <c r="C2985" s="342" t="s">
        <v>561</v>
      </c>
      <c r="D2985" s="332" t="s">
        <v>562</v>
      </c>
      <c r="E2985" s="154">
        <f t="shared" si="964"/>
        <v>0</v>
      </c>
      <c r="F2985" s="155">
        <f t="shared" ref="F2985:M2985" si="975">F2986+F2988</f>
        <v>0</v>
      </c>
      <c r="G2985" s="155">
        <f t="shared" si="975"/>
        <v>0</v>
      </c>
      <c r="H2985" s="155">
        <f t="shared" si="975"/>
        <v>0</v>
      </c>
      <c r="I2985" s="155">
        <f t="shared" si="975"/>
        <v>0</v>
      </c>
      <c r="J2985" s="155">
        <f t="shared" si="975"/>
        <v>0</v>
      </c>
      <c r="K2985" s="155">
        <f t="shared" si="975"/>
        <v>0</v>
      </c>
      <c r="L2985" s="155">
        <f t="shared" si="975"/>
        <v>0</v>
      </c>
      <c r="M2985" s="155">
        <f t="shared" si="975"/>
        <v>0</v>
      </c>
      <c r="N2985" s="23"/>
      <c r="O2985" s="23"/>
    </row>
    <row r="2986" spans="1:15">
      <c r="A2986" s="417"/>
      <c r="B2986" s="343" t="s">
        <v>563</v>
      </c>
      <c r="C2986" s="355" t="s">
        <v>564</v>
      </c>
      <c r="D2986" s="332" t="s">
        <v>565</v>
      </c>
      <c r="E2986" s="154">
        <f t="shared" si="964"/>
        <v>0</v>
      </c>
      <c r="F2986" s="155">
        <f t="shared" ref="F2986:M2986" si="976">F2987</f>
        <v>0</v>
      </c>
      <c r="G2986" s="155">
        <f t="shared" si="976"/>
        <v>0</v>
      </c>
      <c r="H2986" s="155">
        <f t="shared" si="976"/>
        <v>0</v>
      </c>
      <c r="I2986" s="155">
        <f t="shared" si="976"/>
        <v>0</v>
      </c>
      <c r="J2986" s="155">
        <f t="shared" si="976"/>
        <v>0</v>
      </c>
      <c r="K2986" s="155">
        <f t="shared" si="976"/>
        <v>0</v>
      </c>
      <c r="L2986" s="155">
        <f t="shared" si="976"/>
        <v>0</v>
      </c>
      <c r="M2986" s="155">
        <f t="shared" si="976"/>
        <v>0</v>
      </c>
      <c r="N2986" s="23"/>
      <c r="O2986" s="23"/>
    </row>
    <row r="2987" spans="1:15">
      <c r="A2987" s="417"/>
      <c r="B2987" s="805"/>
      <c r="C2987" s="342" t="s">
        <v>762</v>
      </c>
      <c r="D2987" s="424" t="s">
        <v>763</v>
      </c>
      <c r="E2987" s="154">
        <f t="shared" si="964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>
      <c r="A2988" s="417"/>
      <c r="B2988" s="1004" t="s">
        <v>570</v>
      </c>
      <c r="C2988" s="1005"/>
      <c r="D2988" s="327" t="s">
        <v>571</v>
      </c>
      <c r="E2988" s="154">
        <f t="shared" si="964"/>
        <v>0</v>
      </c>
      <c r="F2988" s="155">
        <f t="shared" ref="F2988:M2988" si="977">F2989+F2990</f>
        <v>0</v>
      </c>
      <c r="G2988" s="155">
        <f t="shared" si="977"/>
        <v>0</v>
      </c>
      <c r="H2988" s="155">
        <f t="shared" si="977"/>
        <v>0</v>
      </c>
      <c r="I2988" s="155">
        <f t="shared" si="977"/>
        <v>0</v>
      </c>
      <c r="J2988" s="155">
        <f t="shared" si="977"/>
        <v>0</v>
      </c>
      <c r="K2988" s="155">
        <f t="shared" si="977"/>
        <v>0</v>
      </c>
      <c r="L2988" s="155">
        <f t="shared" si="977"/>
        <v>0</v>
      </c>
      <c r="M2988" s="155">
        <f t="shared" si="977"/>
        <v>0</v>
      </c>
      <c r="N2988" s="23"/>
      <c r="O2988" s="23"/>
    </row>
    <row r="2989" spans="1:15" ht="0.75" customHeight="1">
      <c r="A2989" s="417"/>
      <c r="B2989" s="812"/>
      <c r="C2989" s="813" t="s">
        <v>572</v>
      </c>
      <c r="D2989" s="814" t="s">
        <v>573</v>
      </c>
      <c r="E2989" s="94">
        <f t="shared" si="964"/>
        <v>0</v>
      </c>
      <c r="F2989" s="63"/>
      <c r="G2989" s="63"/>
      <c r="H2989" s="63"/>
      <c r="I2989" s="63"/>
      <c r="J2989" s="158"/>
      <c r="K2989" s="63"/>
      <c r="L2989" s="63"/>
      <c r="M2989" s="158"/>
      <c r="N2989" s="23"/>
      <c r="O2989" s="23"/>
    </row>
    <row r="2990" spans="1:15" hidden="1">
      <c r="A2990" s="417"/>
      <c r="B2990" s="784"/>
      <c r="C2990" s="779" t="s">
        <v>574</v>
      </c>
      <c r="D2990" s="424" t="s">
        <v>575</v>
      </c>
      <c r="E2990" s="94">
        <f t="shared" si="964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>
      <c r="A2991" s="417"/>
      <c r="B2991" s="341" t="s">
        <v>745</v>
      </c>
      <c r="C2991" s="396"/>
      <c r="D2991" s="335" t="s">
        <v>577</v>
      </c>
      <c r="E2991" s="154">
        <f t="shared" si="964"/>
        <v>0</v>
      </c>
      <c r="F2991" s="155">
        <f t="shared" ref="F2991:M2991" si="978">F2992</f>
        <v>0</v>
      </c>
      <c r="G2991" s="155">
        <f t="shared" si="978"/>
        <v>0</v>
      </c>
      <c r="H2991" s="155">
        <f t="shared" si="978"/>
        <v>0</v>
      </c>
      <c r="I2991" s="155">
        <f t="shared" si="978"/>
        <v>0</v>
      </c>
      <c r="J2991" s="155">
        <f t="shared" si="978"/>
        <v>0</v>
      </c>
      <c r="K2991" s="155">
        <f t="shared" si="978"/>
        <v>0</v>
      </c>
      <c r="L2991" s="155">
        <f t="shared" si="978"/>
        <v>0</v>
      </c>
      <c r="M2991" s="155">
        <f t="shared" si="978"/>
        <v>0</v>
      </c>
      <c r="N2991" s="23"/>
      <c r="O2991" s="23"/>
    </row>
    <row r="2992" spans="1:15">
      <c r="A2992" s="417"/>
      <c r="B2992" s="1014" t="s">
        <v>578</v>
      </c>
      <c r="C2992" s="393"/>
      <c r="D2992" s="332" t="s">
        <v>579</v>
      </c>
      <c r="E2992" s="154">
        <f t="shared" si="964"/>
        <v>0</v>
      </c>
      <c r="F2992" s="155">
        <f t="shared" ref="F2992:M2992" si="979">F2993+F2994+F2995+F2996</f>
        <v>0</v>
      </c>
      <c r="G2992" s="155">
        <f t="shared" si="979"/>
        <v>0</v>
      </c>
      <c r="H2992" s="155">
        <f t="shared" si="979"/>
        <v>0</v>
      </c>
      <c r="I2992" s="155">
        <f t="shared" si="979"/>
        <v>0</v>
      </c>
      <c r="J2992" s="155">
        <f t="shared" si="979"/>
        <v>0</v>
      </c>
      <c r="K2992" s="155">
        <f t="shared" si="979"/>
        <v>0</v>
      </c>
      <c r="L2992" s="155">
        <f t="shared" si="979"/>
        <v>0</v>
      </c>
      <c r="M2992" s="155">
        <f t="shared" si="979"/>
        <v>0</v>
      </c>
      <c r="N2992" s="23"/>
      <c r="O2992" s="23"/>
    </row>
    <row r="2993" spans="1:15" ht="0.75" customHeight="1">
      <c r="A2993" s="417"/>
      <c r="B2993" s="549"/>
      <c r="C2993" s="779" t="s">
        <v>580</v>
      </c>
      <c r="D2993" s="424" t="s">
        <v>581</v>
      </c>
      <c r="E2993" s="94">
        <f t="shared" si="964"/>
        <v>0</v>
      </c>
      <c r="F2993" s="63"/>
      <c r="G2993" s="63"/>
      <c r="H2993" s="63"/>
      <c r="I2993" s="63"/>
      <c r="J2993" s="158"/>
      <c r="K2993" s="63"/>
      <c r="L2993" s="63"/>
      <c r="M2993" s="158"/>
      <c r="N2993" s="23"/>
      <c r="O2993" s="23"/>
    </row>
    <row r="2994" spans="1:15" hidden="1">
      <c r="A2994" s="417"/>
      <c r="B2994" s="785"/>
      <c r="C2994" s="480" t="s">
        <v>582</v>
      </c>
      <c r="D2994" s="544" t="s">
        <v>583</v>
      </c>
      <c r="E2994" s="94">
        <f t="shared" si="964"/>
        <v>0</v>
      </c>
      <c r="F2994" s="63"/>
      <c r="G2994" s="63"/>
      <c r="H2994" s="63"/>
      <c r="I2994" s="63"/>
      <c r="J2994" s="158"/>
      <c r="K2994" s="63"/>
      <c r="L2994" s="63"/>
      <c r="M2994" s="158"/>
      <c r="N2994" s="23"/>
      <c r="O2994" s="23"/>
    </row>
    <row r="2995" spans="1:15" hidden="1">
      <c r="A2995" s="417"/>
      <c r="B2995" s="816"/>
      <c r="C2995" s="782" t="s">
        <v>584</v>
      </c>
      <c r="D2995" s="544" t="s">
        <v>585</v>
      </c>
      <c r="E2995" s="94">
        <f t="shared" si="964"/>
        <v>0</v>
      </c>
      <c r="F2995" s="63"/>
      <c r="G2995" s="63"/>
      <c r="H2995" s="63"/>
      <c r="I2995" s="63"/>
      <c r="J2995" s="158"/>
      <c r="K2995" s="63"/>
      <c r="L2995" s="63"/>
      <c r="M2995" s="158"/>
      <c r="N2995" s="23"/>
      <c r="O2995" s="23"/>
    </row>
    <row r="2996" spans="1:15" hidden="1">
      <c r="A2996" s="417"/>
      <c r="B2996" s="780"/>
      <c r="C2996" s="817" t="s">
        <v>586</v>
      </c>
      <c r="D2996" s="424" t="s">
        <v>587</v>
      </c>
      <c r="E2996" s="94">
        <f t="shared" si="964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7"/>
      <c r="B2997" s="778"/>
      <c r="C2997" s="817"/>
      <c r="D2997" s="424"/>
      <c r="E2997" s="154">
        <f t="shared" si="964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>
      <c r="A2998" s="417"/>
      <c r="B2998" s="336" t="s">
        <v>588</v>
      </c>
      <c r="C2998" s="337"/>
      <c r="D2998" s="332" t="s">
        <v>589</v>
      </c>
      <c r="E2998" s="154">
        <f t="shared" si="964"/>
        <v>0</v>
      </c>
      <c r="F2998" s="155">
        <f t="shared" ref="F2998:M2998" si="980">F2999+F3000+F3001+F3002+F3003+F3004+F3005+F3006+F3007</f>
        <v>0</v>
      </c>
      <c r="G2998" s="155">
        <f t="shared" si="980"/>
        <v>0</v>
      </c>
      <c r="H2998" s="155">
        <f t="shared" si="980"/>
        <v>0</v>
      </c>
      <c r="I2998" s="155">
        <f t="shared" si="980"/>
        <v>0</v>
      </c>
      <c r="J2998" s="155">
        <f t="shared" si="980"/>
        <v>0</v>
      </c>
      <c r="K2998" s="155">
        <f t="shared" si="980"/>
        <v>0</v>
      </c>
      <c r="L2998" s="155">
        <f t="shared" si="980"/>
        <v>0</v>
      </c>
      <c r="M2998" s="155">
        <f t="shared" si="980"/>
        <v>0</v>
      </c>
      <c r="N2998" s="23"/>
      <c r="O2998" s="23"/>
    </row>
    <row r="2999" spans="1:15" hidden="1">
      <c r="A2999" s="417"/>
      <c r="B2999" s="1000" t="s">
        <v>590</v>
      </c>
      <c r="C2999" s="337"/>
      <c r="D2999" s="332" t="s">
        <v>591</v>
      </c>
      <c r="E2999" s="154">
        <f t="shared" si="964"/>
        <v>0</v>
      </c>
      <c r="F2999" s="155"/>
      <c r="G2999" s="155"/>
      <c r="H2999" s="155"/>
      <c r="I2999" s="155"/>
      <c r="J2999" s="315"/>
      <c r="K2999" s="155"/>
      <c r="L2999" s="155"/>
      <c r="M2999" s="315"/>
      <c r="N2999" s="23"/>
      <c r="O2999" s="23"/>
    </row>
    <row r="3000" spans="1:15" hidden="1">
      <c r="A3000" s="417"/>
      <c r="B3000" s="1000" t="s">
        <v>592</v>
      </c>
      <c r="C3000" s="337"/>
      <c r="D3000" s="338" t="s">
        <v>593</v>
      </c>
      <c r="E3000" s="154">
        <f t="shared" si="964"/>
        <v>0</v>
      </c>
      <c r="F3000" s="155"/>
      <c r="G3000" s="155"/>
      <c r="H3000" s="155"/>
      <c r="I3000" s="155"/>
      <c r="J3000" s="315"/>
      <c r="K3000" s="155"/>
      <c r="L3000" s="155"/>
      <c r="M3000" s="315"/>
      <c r="N3000" s="23"/>
      <c r="O3000" s="23"/>
    </row>
    <row r="3001" spans="1:15" hidden="1">
      <c r="A3001" s="417"/>
      <c r="B3001" s="1015" t="s">
        <v>594</v>
      </c>
      <c r="C3001" s="1016"/>
      <c r="D3001" s="1017" t="s">
        <v>595</v>
      </c>
      <c r="E3001" s="154">
        <f t="shared" si="964"/>
        <v>0</v>
      </c>
      <c r="F3001" s="155"/>
      <c r="G3001" s="155"/>
      <c r="H3001" s="155"/>
      <c r="I3001" s="155"/>
      <c r="J3001" s="315"/>
      <c r="K3001" s="155"/>
      <c r="L3001" s="155"/>
      <c r="M3001" s="315"/>
      <c r="N3001" s="23"/>
      <c r="O3001" s="23"/>
    </row>
    <row r="3002" spans="1:15" hidden="1">
      <c r="A3002" s="417"/>
      <c r="B3002" s="396" t="s">
        <v>596</v>
      </c>
      <c r="C3002" s="1018"/>
      <c r="D3002" s="335" t="s">
        <v>597</v>
      </c>
      <c r="E3002" s="154">
        <f t="shared" si="964"/>
        <v>0</v>
      </c>
      <c r="F3002" s="155"/>
      <c r="G3002" s="155"/>
      <c r="H3002" s="155"/>
      <c r="I3002" s="155"/>
      <c r="J3002" s="315"/>
      <c r="K3002" s="155"/>
      <c r="L3002" s="155"/>
      <c r="M3002" s="315"/>
      <c r="N3002" s="23"/>
      <c r="O3002" s="23"/>
    </row>
    <row r="3003" spans="1:15" hidden="1">
      <c r="A3003" s="417"/>
      <c r="B3003" s="1007" t="s">
        <v>598</v>
      </c>
      <c r="C3003" s="1018"/>
      <c r="D3003" s="335" t="s">
        <v>599</v>
      </c>
      <c r="E3003" s="154">
        <f t="shared" si="964"/>
        <v>0</v>
      </c>
      <c r="F3003" s="155"/>
      <c r="G3003" s="155"/>
      <c r="H3003" s="155"/>
      <c r="I3003" s="155"/>
      <c r="J3003" s="315"/>
      <c r="K3003" s="155"/>
      <c r="L3003" s="155"/>
      <c r="M3003" s="315"/>
      <c r="N3003" s="23"/>
      <c r="O3003" s="23"/>
    </row>
    <row r="3004" spans="1:15" hidden="1">
      <c r="A3004" s="417"/>
      <c r="B3004" s="1019" t="s">
        <v>600</v>
      </c>
      <c r="C3004" s="1020"/>
      <c r="D3004" s="335" t="s">
        <v>601</v>
      </c>
      <c r="E3004" s="154">
        <f t="shared" si="964"/>
        <v>0</v>
      </c>
      <c r="F3004" s="155"/>
      <c r="G3004" s="155"/>
      <c r="H3004" s="155"/>
      <c r="I3004" s="155"/>
      <c r="J3004" s="315"/>
      <c r="K3004" s="155"/>
      <c r="L3004" s="155"/>
      <c r="M3004" s="315"/>
      <c r="N3004" s="23"/>
      <c r="O3004" s="23"/>
    </row>
    <row r="3005" spans="1:15" hidden="1">
      <c r="A3005" s="417"/>
      <c r="B3005" s="1019" t="s">
        <v>604</v>
      </c>
      <c r="C3005" s="1020"/>
      <c r="D3005" s="335" t="s">
        <v>605</v>
      </c>
      <c r="E3005" s="154">
        <f t="shared" si="964"/>
        <v>0</v>
      </c>
      <c r="F3005" s="155"/>
      <c r="G3005" s="155"/>
      <c r="H3005" s="155"/>
      <c r="I3005" s="155"/>
      <c r="J3005" s="315"/>
      <c r="K3005" s="155"/>
      <c r="L3005" s="155"/>
      <c r="M3005" s="315"/>
      <c r="N3005" s="23"/>
      <c r="O3005" s="23"/>
    </row>
    <row r="3006" spans="1:15" hidden="1">
      <c r="A3006" s="417"/>
      <c r="B3006" s="1007" t="s">
        <v>606</v>
      </c>
      <c r="C3006" s="1018"/>
      <c r="D3006" s="335" t="s">
        <v>607</v>
      </c>
      <c r="E3006" s="154">
        <f t="shared" si="964"/>
        <v>0</v>
      </c>
      <c r="F3006" s="155"/>
      <c r="G3006" s="155"/>
      <c r="H3006" s="155"/>
      <c r="I3006" s="155"/>
      <c r="J3006" s="315"/>
      <c r="K3006" s="155"/>
      <c r="L3006" s="155"/>
      <c r="M3006" s="315"/>
      <c r="N3006" s="23"/>
      <c r="O3006" s="23"/>
    </row>
    <row r="3007" spans="1:15" hidden="1">
      <c r="A3007" s="417"/>
      <c r="B3007" s="1007" t="s">
        <v>608</v>
      </c>
      <c r="C3007" s="1018"/>
      <c r="D3007" s="335" t="s">
        <v>609</v>
      </c>
      <c r="E3007" s="154">
        <f t="shared" si="964"/>
        <v>0</v>
      </c>
      <c r="F3007" s="155"/>
      <c r="G3007" s="155"/>
      <c r="H3007" s="155"/>
      <c r="I3007" s="155"/>
      <c r="J3007" s="315"/>
      <c r="K3007" s="155"/>
      <c r="L3007" s="155"/>
      <c r="M3007" s="315"/>
      <c r="N3007" s="23"/>
      <c r="O3007" s="23"/>
    </row>
    <row r="3008" spans="1:15">
      <c r="A3008" s="417"/>
      <c r="B3008" s="1007" t="s">
        <v>612</v>
      </c>
      <c r="C3008" s="1008"/>
      <c r="D3008" s="335" t="s">
        <v>613</v>
      </c>
      <c r="E3008" s="154">
        <f t="shared" si="964"/>
        <v>11466</v>
      </c>
      <c r="F3008" s="155">
        <f t="shared" ref="F3008:M3008" si="981">F3009+F3013</f>
        <v>0</v>
      </c>
      <c r="G3008" s="155">
        <f t="shared" si="981"/>
        <v>3000</v>
      </c>
      <c r="H3008" s="155">
        <f t="shared" si="981"/>
        <v>2900</v>
      </c>
      <c r="I3008" s="155">
        <f t="shared" si="981"/>
        <v>3100</v>
      </c>
      <c r="J3008" s="155">
        <f t="shared" si="981"/>
        <v>2466</v>
      </c>
      <c r="K3008" s="155">
        <f t="shared" si="981"/>
        <v>17025</v>
      </c>
      <c r="L3008" s="155">
        <f t="shared" si="981"/>
        <v>18667</v>
      </c>
      <c r="M3008" s="155">
        <f t="shared" si="981"/>
        <v>20513</v>
      </c>
      <c r="N3008" s="23"/>
      <c r="O3008" s="23"/>
    </row>
    <row r="3009" spans="1:15">
      <c r="A3009" s="417"/>
      <c r="B3009" s="805" t="s">
        <v>614</v>
      </c>
      <c r="C3009" s="824"/>
      <c r="D3009" s="544" t="s">
        <v>615</v>
      </c>
      <c r="E3009" s="471">
        <f t="shared" si="964"/>
        <v>0</v>
      </c>
      <c r="F3009" s="421">
        <f t="shared" ref="F3009:M3009" si="982">F3010+F3011</f>
        <v>0</v>
      </c>
      <c r="G3009" s="421">
        <f t="shared" si="982"/>
        <v>0</v>
      </c>
      <c r="H3009" s="421">
        <f t="shared" si="982"/>
        <v>0</v>
      </c>
      <c r="I3009" s="421">
        <f t="shared" si="982"/>
        <v>0</v>
      </c>
      <c r="J3009" s="421">
        <f t="shared" si="982"/>
        <v>0</v>
      </c>
      <c r="K3009" s="421">
        <f t="shared" si="982"/>
        <v>0</v>
      </c>
      <c r="L3009" s="421">
        <f t="shared" si="982"/>
        <v>0</v>
      </c>
      <c r="M3009" s="421">
        <f t="shared" si="982"/>
        <v>0</v>
      </c>
      <c r="N3009" s="23"/>
      <c r="O3009" s="23"/>
    </row>
    <row r="3010" spans="1:15" ht="0.75" customHeight="1">
      <c r="A3010" s="417"/>
      <c r="B3010" s="815"/>
      <c r="C3010" s="825" t="s">
        <v>616</v>
      </c>
      <c r="D3010" s="544" t="s">
        <v>617</v>
      </c>
      <c r="E3010" s="471">
        <f t="shared" si="964"/>
        <v>0</v>
      </c>
      <c r="F3010" s="421"/>
      <c r="G3010" s="421"/>
      <c r="H3010" s="421"/>
      <c r="I3010" s="421"/>
      <c r="J3010" s="589"/>
      <c r="K3010" s="421"/>
      <c r="L3010" s="421"/>
      <c r="M3010" s="589"/>
      <c r="N3010" s="23"/>
      <c r="O3010" s="23"/>
    </row>
    <row r="3011" spans="1:15" hidden="1">
      <c r="A3011" s="417"/>
      <c r="B3011" s="1009" t="s">
        <v>618</v>
      </c>
      <c r="C3011" s="1010"/>
      <c r="D3011" s="424" t="s">
        <v>619</v>
      </c>
      <c r="E3011" s="471">
        <f t="shared" si="964"/>
        <v>0</v>
      </c>
      <c r="F3011" s="421"/>
      <c r="G3011" s="421"/>
      <c r="H3011" s="421"/>
      <c r="I3011" s="421"/>
      <c r="J3011" s="589"/>
      <c r="K3011" s="421"/>
      <c r="L3011" s="421"/>
      <c r="M3011" s="589"/>
      <c r="N3011" s="23"/>
      <c r="O3011" s="23"/>
    </row>
    <row r="3012" spans="1:15" hidden="1">
      <c r="A3012" s="417"/>
      <c r="B3012" s="828"/>
      <c r="C3012" s="829"/>
      <c r="D3012" s="543"/>
      <c r="E3012" s="100">
        <f t="shared" si="964"/>
        <v>0</v>
      </c>
      <c r="F3012" s="421"/>
      <c r="G3012" s="421"/>
      <c r="H3012" s="421"/>
      <c r="I3012" s="421"/>
      <c r="J3012" s="589"/>
      <c r="K3012" s="421"/>
      <c r="L3012" s="421"/>
      <c r="M3012" s="589"/>
      <c r="N3012" s="23"/>
      <c r="O3012" s="23"/>
    </row>
    <row r="3013" spans="1:15">
      <c r="A3013" s="417"/>
      <c r="B3013" s="1011" t="s">
        <v>620</v>
      </c>
      <c r="C3013" s="1012"/>
      <c r="D3013" s="335" t="s">
        <v>621</v>
      </c>
      <c r="E3013" s="100">
        <f t="shared" si="964"/>
        <v>11466</v>
      </c>
      <c r="F3013" s="101">
        <f t="shared" ref="F3013:M3013" si="983">F3014+F3015</f>
        <v>0</v>
      </c>
      <c r="G3013" s="101">
        <f t="shared" si="983"/>
        <v>3000</v>
      </c>
      <c r="H3013" s="101">
        <f t="shared" si="983"/>
        <v>2900</v>
      </c>
      <c r="I3013" s="101">
        <f t="shared" si="983"/>
        <v>3100</v>
      </c>
      <c r="J3013" s="101">
        <f t="shared" si="983"/>
        <v>2466</v>
      </c>
      <c r="K3013" s="101">
        <f t="shared" si="983"/>
        <v>17025</v>
      </c>
      <c r="L3013" s="101">
        <f t="shared" si="983"/>
        <v>18667</v>
      </c>
      <c r="M3013" s="101">
        <f t="shared" si="983"/>
        <v>20513</v>
      </c>
      <c r="N3013" s="23"/>
      <c r="O3013" s="23"/>
    </row>
    <row r="3014" spans="1:15">
      <c r="A3014" s="417"/>
      <c r="B3014" s="805" t="s">
        <v>622</v>
      </c>
      <c r="C3014" s="782"/>
      <c r="D3014" s="424" t="s">
        <v>623</v>
      </c>
      <c r="E3014" s="154">
        <f t="shared" si="964"/>
        <v>0</v>
      </c>
      <c r="F3014" s="63"/>
      <c r="G3014" s="63">
        <f>G916</f>
        <v>0</v>
      </c>
      <c r="H3014" s="63">
        <f t="shared" ref="H3014:M3015" si="984">H916</f>
        <v>0</v>
      </c>
      <c r="I3014" s="63">
        <f t="shared" si="984"/>
        <v>0</v>
      </c>
      <c r="J3014" s="63">
        <f t="shared" si="984"/>
        <v>0</v>
      </c>
      <c r="K3014" s="63">
        <f t="shared" si="984"/>
        <v>0</v>
      </c>
      <c r="L3014" s="63">
        <f t="shared" si="984"/>
        <v>0</v>
      </c>
      <c r="M3014" s="63">
        <f t="shared" si="984"/>
        <v>0</v>
      </c>
      <c r="N3014" s="23"/>
      <c r="O3014" s="23"/>
    </row>
    <row r="3015" spans="1:15">
      <c r="A3015" s="417"/>
      <c r="B3015" s="804" t="s">
        <v>624</v>
      </c>
      <c r="C3015" s="781"/>
      <c r="D3015" s="424" t="s">
        <v>625</v>
      </c>
      <c r="E3015" s="154">
        <f t="shared" si="964"/>
        <v>11466</v>
      </c>
      <c r="F3015" s="63"/>
      <c r="G3015" s="63">
        <f>G917</f>
        <v>3000</v>
      </c>
      <c r="H3015" s="63">
        <f t="shared" si="984"/>
        <v>2900</v>
      </c>
      <c r="I3015" s="63">
        <f t="shared" si="984"/>
        <v>3100</v>
      </c>
      <c r="J3015" s="63">
        <f t="shared" si="984"/>
        <v>2466</v>
      </c>
      <c r="K3015" s="63">
        <f t="shared" si="984"/>
        <v>17025</v>
      </c>
      <c r="L3015" s="63">
        <f t="shared" si="984"/>
        <v>18667</v>
      </c>
      <c r="M3015" s="63">
        <f t="shared" si="984"/>
        <v>20513</v>
      </c>
      <c r="N3015" s="23"/>
      <c r="O3015" s="23"/>
    </row>
    <row r="3016" spans="1:15">
      <c r="A3016" s="417"/>
      <c r="B3016" s="356" t="s">
        <v>626</v>
      </c>
      <c r="C3016" s="386"/>
      <c r="D3016" s="332" t="s">
        <v>627</v>
      </c>
      <c r="E3016" s="154">
        <f t="shared" si="964"/>
        <v>0</v>
      </c>
      <c r="F3016" s="101">
        <f t="shared" ref="F3016:M3016" si="985">F3017</f>
        <v>0</v>
      </c>
      <c r="G3016" s="101">
        <f t="shared" si="985"/>
        <v>0</v>
      </c>
      <c r="H3016" s="101">
        <f t="shared" si="985"/>
        <v>0</v>
      </c>
      <c r="I3016" s="101">
        <f t="shared" si="985"/>
        <v>0</v>
      </c>
      <c r="J3016" s="101">
        <f t="shared" si="985"/>
        <v>0</v>
      </c>
      <c r="K3016" s="101">
        <f t="shared" si="985"/>
        <v>0</v>
      </c>
      <c r="L3016" s="101">
        <f t="shared" si="985"/>
        <v>0</v>
      </c>
      <c r="M3016" s="101">
        <f t="shared" si="985"/>
        <v>0</v>
      </c>
      <c r="N3016" s="23"/>
      <c r="O3016" s="23"/>
    </row>
    <row r="3017" spans="1:15">
      <c r="A3017" s="417"/>
      <c r="B3017" s="479" t="s">
        <v>628</v>
      </c>
      <c r="C3017" s="480"/>
      <c r="D3017" s="424" t="s">
        <v>629</v>
      </c>
      <c r="E3017" s="94">
        <f t="shared" si="964"/>
        <v>0</v>
      </c>
      <c r="F3017" s="421"/>
      <c r="G3017" s="421"/>
      <c r="H3017" s="421"/>
      <c r="I3017" s="421"/>
      <c r="J3017" s="158"/>
      <c r="K3017" s="421"/>
      <c r="L3017" s="421"/>
      <c r="M3017" s="158"/>
      <c r="N3017" s="23"/>
      <c r="O3017" s="23"/>
    </row>
    <row r="3018" spans="1:15">
      <c r="A3018" s="520" t="s">
        <v>755</v>
      </c>
      <c r="B3018" s="521"/>
      <c r="C3018" s="521"/>
      <c r="D3018" s="522"/>
      <c r="E3018" s="94">
        <f t="shared" si="964"/>
        <v>0</v>
      </c>
      <c r="F3018" s="63"/>
      <c r="G3018" s="63"/>
      <c r="H3018" s="63"/>
      <c r="I3018" s="63"/>
      <c r="J3018" s="151"/>
      <c r="K3018" s="63"/>
      <c r="L3018" s="63"/>
      <c r="M3018" s="151"/>
      <c r="N3018" s="23"/>
      <c r="O3018" s="23"/>
    </row>
    <row r="3019" spans="1:15">
      <c r="A3019" s="567"/>
      <c r="B3019" s="568" t="s">
        <v>765</v>
      </c>
      <c r="C3019" s="569"/>
      <c r="D3019" s="522" t="s">
        <v>766</v>
      </c>
      <c r="E3019" s="94">
        <f t="shared" si="964"/>
        <v>300</v>
      </c>
      <c r="F3019" s="63"/>
      <c r="G3019" s="218">
        <f>G2972</f>
        <v>0</v>
      </c>
      <c r="H3019" s="218">
        <f t="shared" ref="H3019:M3019" si="986">H2972</f>
        <v>300</v>
      </c>
      <c r="I3019" s="218">
        <f t="shared" si="986"/>
        <v>0</v>
      </c>
      <c r="J3019" s="218">
        <f t="shared" si="986"/>
        <v>0</v>
      </c>
      <c r="K3019" s="218">
        <f t="shared" si="986"/>
        <v>500</v>
      </c>
      <c r="L3019" s="218">
        <f t="shared" si="986"/>
        <v>500</v>
      </c>
      <c r="M3019" s="218">
        <f t="shared" si="986"/>
        <v>500</v>
      </c>
      <c r="N3019" s="23"/>
      <c r="O3019" s="23"/>
    </row>
    <row r="3020" spans="1:15">
      <c r="A3020" s="570"/>
      <c r="B3020" s="571" t="s">
        <v>767</v>
      </c>
      <c r="C3020" s="569"/>
      <c r="D3020" s="522" t="s">
        <v>768</v>
      </c>
      <c r="E3020" s="94">
        <f t="shared" si="964"/>
        <v>0</v>
      </c>
      <c r="F3020" s="63"/>
      <c r="G3020" s="63"/>
      <c r="H3020" s="63"/>
      <c r="I3020" s="63"/>
      <c r="J3020" s="151"/>
      <c r="K3020" s="63"/>
      <c r="L3020" s="63"/>
      <c r="M3020" s="151"/>
      <c r="N3020" s="23"/>
      <c r="O3020" s="23"/>
    </row>
    <row r="3021" spans="1:15">
      <c r="A3021" s="570"/>
      <c r="B3021" s="1315" t="s">
        <v>769</v>
      </c>
      <c r="C3021" s="1315"/>
      <c r="D3021" s="522" t="s">
        <v>770</v>
      </c>
      <c r="E3021" s="94">
        <f t="shared" si="964"/>
        <v>0</v>
      </c>
      <c r="F3021" s="63"/>
      <c r="G3021" s="63"/>
      <c r="H3021" s="63"/>
      <c r="I3021" s="63"/>
      <c r="J3021" s="151"/>
      <c r="K3021" s="63"/>
      <c r="L3021" s="63"/>
      <c r="M3021" s="151"/>
      <c r="N3021" s="23"/>
      <c r="O3021" s="23"/>
    </row>
    <row r="3022" spans="1:15">
      <c r="A3022" s="570"/>
      <c r="B3022" s="571" t="s">
        <v>771</v>
      </c>
      <c r="C3022" s="569"/>
      <c r="D3022" s="522" t="s">
        <v>772</v>
      </c>
      <c r="E3022" s="94">
        <f t="shared" ref="E3022:E3085" si="987">G3022+H3022+I3022+J3022</f>
        <v>3505</v>
      </c>
      <c r="F3022" s="63"/>
      <c r="G3022" s="218">
        <f>G2975</f>
        <v>903</v>
      </c>
      <c r="H3022" s="218">
        <f t="shared" ref="H3022:M3022" si="988">H2975</f>
        <v>877</v>
      </c>
      <c r="I3022" s="218">
        <f t="shared" si="988"/>
        <v>875</v>
      </c>
      <c r="J3022" s="218">
        <f t="shared" si="988"/>
        <v>850</v>
      </c>
      <c r="K3022" s="218">
        <f t="shared" si="988"/>
        <v>3505</v>
      </c>
      <c r="L3022" s="218">
        <f t="shared" si="988"/>
        <v>3505</v>
      </c>
      <c r="M3022" s="218">
        <f t="shared" si="988"/>
        <v>3505</v>
      </c>
      <c r="N3022" s="23"/>
      <c r="O3022" s="23"/>
    </row>
    <row r="3023" spans="1:15">
      <c r="A3023" s="523"/>
      <c r="B3023" s="527" t="s">
        <v>773</v>
      </c>
      <c r="C3023" s="572"/>
      <c r="D3023" s="522" t="s">
        <v>774</v>
      </c>
      <c r="E3023" s="94">
        <f>G3023+H3023+I3023+J3023</f>
        <v>11666</v>
      </c>
      <c r="F3023" s="63"/>
      <c r="G3023" s="218">
        <f t="shared" ref="G3023:M3023" si="989">G3013+G2979</f>
        <v>3000</v>
      </c>
      <c r="H3023" s="218">
        <f t="shared" si="989"/>
        <v>2900</v>
      </c>
      <c r="I3023" s="218">
        <f t="shared" si="989"/>
        <v>3300</v>
      </c>
      <c r="J3023" s="218">
        <f t="shared" si="989"/>
        <v>2466</v>
      </c>
      <c r="K3023" s="218">
        <f t="shared" si="989"/>
        <v>17025</v>
      </c>
      <c r="L3023" s="218">
        <f t="shared" si="989"/>
        <v>18667</v>
      </c>
      <c r="M3023" s="218">
        <f t="shared" si="989"/>
        <v>20513</v>
      </c>
      <c r="N3023" s="23"/>
      <c r="O3023" s="23"/>
    </row>
    <row r="3024" spans="1:15" hidden="1">
      <c r="A3024" s="529"/>
      <c r="B3024" s="573"/>
      <c r="C3024" s="573"/>
      <c r="D3024" s="522"/>
      <c r="E3024" s="154">
        <f t="shared" si="987"/>
        <v>0</v>
      </c>
      <c r="F3024" s="63"/>
      <c r="G3024" s="63"/>
      <c r="H3024" s="63"/>
      <c r="I3024" s="63"/>
      <c r="J3024" s="151"/>
      <c r="K3024" s="63"/>
      <c r="L3024" s="63"/>
      <c r="M3024" s="151"/>
      <c r="N3024" s="23"/>
      <c r="O3024" s="23"/>
    </row>
    <row r="3025" spans="1:15">
      <c r="A3025" s="574" t="s">
        <v>775</v>
      </c>
      <c r="B3025" s="575"/>
      <c r="C3025" s="576"/>
      <c r="D3025" s="577" t="s">
        <v>571</v>
      </c>
      <c r="E3025" s="578">
        <f t="shared" si="987"/>
        <v>17891</v>
      </c>
      <c r="F3025" s="579">
        <f t="shared" ref="F3025:M3026" si="990">F3026</f>
        <v>0</v>
      </c>
      <c r="G3025" s="579">
        <f t="shared" si="990"/>
        <v>4502</v>
      </c>
      <c r="H3025" s="579">
        <f t="shared" si="990"/>
        <v>4500</v>
      </c>
      <c r="I3025" s="579">
        <f t="shared" si="990"/>
        <v>4250</v>
      </c>
      <c r="J3025" s="579">
        <f t="shared" si="990"/>
        <v>4639</v>
      </c>
      <c r="K3025" s="579">
        <f t="shared" si="990"/>
        <v>16766</v>
      </c>
      <c r="L3025" s="579">
        <f t="shared" si="990"/>
        <v>15007</v>
      </c>
      <c r="M3025" s="579">
        <f t="shared" si="990"/>
        <v>12890</v>
      </c>
      <c r="N3025" s="23"/>
      <c r="O3025" s="23"/>
    </row>
    <row r="3026" spans="1:15">
      <c r="A3026" s="275"/>
      <c r="B3026" s="276" t="s">
        <v>507</v>
      </c>
      <c r="C3026" s="277"/>
      <c r="D3026" s="278"/>
      <c r="E3026" s="279">
        <f t="shared" si="987"/>
        <v>17891</v>
      </c>
      <c r="F3026" s="280">
        <f t="shared" si="990"/>
        <v>0</v>
      </c>
      <c r="G3026" s="280">
        <f t="shared" si="990"/>
        <v>4502</v>
      </c>
      <c r="H3026" s="280">
        <f t="shared" si="990"/>
        <v>4500</v>
      </c>
      <c r="I3026" s="280">
        <f t="shared" si="990"/>
        <v>4250</v>
      </c>
      <c r="J3026" s="280">
        <f t="shared" si="990"/>
        <v>4639</v>
      </c>
      <c r="K3026" s="280">
        <f t="shared" si="990"/>
        <v>16766</v>
      </c>
      <c r="L3026" s="280">
        <f t="shared" si="990"/>
        <v>15007</v>
      </c>
      <c r="M3026" s="280">
        <f t="shared" si="990"/>
        <v>12890</v>
      </c>
      <c r="N3026" s="23"/>
      <c r="O3026" s="23"/>
    </row>
    <row r="3027" spans="1:15">
      <c r="A3027" s="281"/>
      <c r="B3027" s="273" t="s">
        <v>508</v>
      </c>
      <c r="C3027" s="282"/>
      <c r="D3027" s="283" t="s">
        <v>509</v>
      </c>
      <c r="E3027" s="22">
        <f t="shared" si="987"/>
        <v>17891</v>
      </c>
      <c r="F3027" s="284">
        <f t="shared" ref="F3027:M3027" si="991">F3028+F3029+F3030+F3035+F3039+F3041+F3053+F3059+F3066</f>
        <v>0</v>
      </c>
      <c r="G3027" s="284">
        <f t="shared" si="991"/>
        <v>4502</v>
      </c>
      <c r="H3027" s="284">
        <f t="shared" si="991"/>
        <v>4500</v>
      </c>
      <c r="I3027" s="284">
        <f t="shared" si="991"/>
        <v>4250</v>
      </c>
      <c r="J3027" s="284">
        <f t="shared" si="991"/>
        <v>4639</v>
      </c>
      <c r="K3027" s="284">
        <f t="shared" si="991"/>
        <v>16766</v>
      </c>
      <c r="L3027" s="284">
        <f t="shared" si="991"/>
        <v>15007</v>
      </c>
      <c r="M3027" s="284">
        <f t="shared" si="991"/>
        <v>12890</v>
      </c>
      <c r="N3027" s="23"/>
      <c r="O3027" s="23"/>
    </row>
    <row r="3028" spans="1:15">
      <c r="A3028" s="582"/>
      <c r="B3028" s="583"/>
      <c r="C3028" s="584" t="s">
        <v>510</v>
      </c>
      <c r="D3028" s="585" t="s">
        <v>511</v>
      </c>
      <c r="E3028" s="40">
        <f t="shared" si="987"/>
        <v>0</v>
      </c>
      <c r="F3028" s="44"/>
      <c r="G3028" s="44"/>
      <c r="H3028" s="44"/>
      <c r="I3028" s="44"/>
      <c r="J3028" s="48"/>
      <c r="K3028" s="44"/>
      <c r="L3028" s="44"/>
      <c r="M3028" s="48"/>
      <c r="N3028" s="23"/>
      <c r="O3028" s="23"/>
    </row>
    <row r="3029" spans="1:15">
      <c r="A3029" s="582"/>
      <c r="B3029" s="586"/>
      <c r="C3029" s="587" t="s">
        <v>512</v>
      </c>
      <c r="D3029" s="588" t="s">
        <v>513</v>
      </c>
      <c r="E3029" s="40">
        <f t="shared" si="987"/>
        <v>2</v>
      </c>
      <c r="F3029" s="44"/>
      <c r="G3029" s="1021">
        <f>G987</f>
        <v>2</v>
      </c>
      <c r="H3029" s="1021">
        <f t="shared" ref="H3029:M3029" si="992">H987</f>
        <v>0</v>
      </c>
      <c r="I3029" s="1021">
        <f t="shared" si="992"/>
        <v>0</v>
      </c>
      <c r="J3029" s="1021">
        <f t="shared" si="992"/>
        <v>0</v>
      </c>
      <c r="K3029" s="1021">
        <f t="shared" si="992"/>
        <v>0</v>
      </c>
      <c r="L3029" s="1021">
        <f t="shared" si="992"/>
        <v>0</v>
      </c>
      <c r="M3029" s="1021">
        <f t="shared" si="992"/>
        <v>0</v>
      </c>
      <c r="N3029" s="23"/>
      <c r="O3029" s="23"/>
    </row>
    <row r="3030" spans="1:15">
      <c r="A3030" s="285"/>
      <c r="B3030" s="291" t="s">
        <v>514</v>
      </c>
      <c r="C3030" s="292"/>
      <c r="D3030" s="290" t="s">
        <v>515</v>
      </c>
      <c r="E3030" s="22">
        <f t="shared" si="987"/>
        <v>17889</v>
      </c>
      <c r="F3030" s="284">
        <f t="shared" ref="F3030:M3030" si="993">F3031+F3032+F3033</f>
        <v>0</v>
      </c>
      <c r="G3030" s="284">
        <f t="shared" si="993"/>
        <v>4500</v>
      </c>
      <c r="H3030" s="284">
        <f t="shared" si="993"/>
        <v>4500</v>
      </c>
      <c r="I3030" s="284">
        <f t="shared" si="993"/>
        <v>4250</v>
      </c>
      <c r="J3030" s="284">
        <f t="shared" si="993"/>
        <v>4639</v>
      </c>
      <c r="K3030" s="284">
        <f t="shared" si="993"/>
        <v>16766</v>
      </c>
      <c r="L3030" s="284">
        <f t="shared" si="993"/>
        <v>15007</v>
      </c>
      <c r="M3030" s="284">
        <f t="shared" si="993"/>
        <v>12890</v>
      </c>
      <c r="N3030" s="23"/>
      <c r="O3030" s="23"/>
    </row>
    <row r="3031" spans="1:15">
      <c r="A3031" s="582"/>
      <c r="B3031" s="804" t="s">
        <v>516</v>
      </c>
      <c r="C3031" s="779"/>
      <c r="D3031" s="424" t="s">
        <v>517</v>
      </c>
      <c r="E3031" s="40">
        <f t="shared" si="987"/>
        <v>17889</v>
      </c>
      <c r="F3031" s="63"/>
      <c r="G3031" s="63">
        <f>G989</f>
        <v>4500</v>
      </c>
      <c r="H3031" s="63">
        <f t="shared" ref="H3031:M3032" si="994">H989</f>
        <v>4500</v>
      </c>
      <c r="I3031" s="63">
        <f t="shared" si="994"/>
        <v>4250</v>
      </c>
      <c r="J3031" s="63">
        <f t="shared" si="994"/>
        <v>4639</v>
      </c>
      <c r="K3031" s="63">
        <f t="shared" si="994"/>
        <v>16766</v>
      </c>
      <c r="L3031" s="63">
        <f t="shared" si="994"/>
        <v>15007</v>
      </c>
      <c r="M3031" s="63">
        <f t="shared" si="994"/>
        <v>12890</v>
      </c>
      <c r="N3031" s="23"/>
      <c r="O3031" s="23"/>
    </row>
    <row r="3032" spans="1:15">
      <c r="A3032" s="582"/>
      <c r="B3032" s="805" t="s">
        <v>518</v>
      </c>
      <c r="C3032" s="782"/>
      <c r="D3032" s="424" t="s">
        <v>129</v>
      </c>
      <c r="E3032" s="40">
        <f t="shared" si="987"/>
        <v>0</v>
      </c>
      <c r="F3032" s="63"/>
      <c r="G3032" s="63">
        <f>G990</f>
        <v>0</v>
      </c>
      <c r="H3032" s="63">
        <f t="shared" si="994"/>
        <v>0</v>
      </c>
      <c r="I3032" s="63">
        <f t="shared" si="994"/>
        <v>0</v>
      </c>
      <c r="J3032" s="63">
        <f t="shared" si="994"/>
        <v>0</v>
      </c>
      <c r="K3032" s="63">
        <f t="shared" si="994"/>
        <v>0</v>
      </c>
      <c r="L3032" s="63">
        <f t="shared" si="994"/>
        <v>0</v>
      </c>
      <c r="M3032" s="63">
        <f t="shared" si="994"/>
        <v>0</v>
      </c>
      <c r="N3032" s="23"/>
      <c r="O3032" s="23"/>
    </row>
    <row r="3033" spans="1:15">
      <c r="A3033" s="582"/>
      <c r="B3033" s="804" t="s">
        <v>519</v>
      </c>
      <c r="C3033" s="781"/>
      <c r="D3033" s="424" t="s">
        <v>520</v>
      </c>
      <c r="E3033" s="40">
        <f t="shared" si="987"/>
        <v>0</v>
      </c>
      <c r="F3033" s="63"/>
      <c r="G3033" s="63"/>
      <c r="H3033" s="63"/>
      <c r="I3033" s="63"/>
      <c r="J3033" s="158"/>
      <c r="K3033" s="63"/>
      <c r="L3033" s="63"/>
      <c r="M3033" s="158"/>
      <c r="N3033" s="23"/>
      <c r="O3033" s="23"/>
    </row>
    <row r="3034" spans="1:15" hidden="1">
      <c r="A3034" s="582"/>
      <c r="B3034" s="927"/>
      <c r="C3034" s="930"/>
      <c r="D3034" s="588"/>
      <c r="E3034" s="22">
        <f t="shared" si="987"/>
        <v>0</v>
      </c>
      <c r="F3034" s="63"/>
      <c r="G3034" s="63"/>
      <c r="H3034" s="63"/>
      <c r="I3034" s="63"/>
      <c r="J3034" s="158"/>
      <c r="K3034" s="63"/>
      <c r="L3034" s="63"/>
      <c r="M3034" s="158"/>
      <c r="N3034" s="23"/>
      <c r="O3034" s="23"/>
    </row>
    <row r="3035" spans="1:15" hidden="1">
      <c r="A3035" s="582"/>
      <c r="B3035" s="927" t="s">
        <v>521</v>
      </c>
      <c r="C3035" s="930"/>
      <c r="D3035" s="588" t="s">
        <v>522</v>
      </c>
      <c r="E3035" s="22">
        <f t="shared" si="987"/>
        <v>0</v>
      </c>
      <c r="F3035" s="44">
        <f t="shared" ref="F3035:M3035" si="995">F3036+F3037+F3038</f>
        <v>0</v>
      </c>
      <c r="G3035" s="44">
        <f t="shared" si="995"/>
        <v>0</v>
      </c>
      <c r="H3035" s="44">
        <f t="shared" si="995"/>
        <v>0</v>
      </c>
      <c r="I3035" s="44">
        <f t="shared" si="995"/>
        <v>0</v>
      </c>
      <c r="J3035" s="44">
        <f t="shared" si="995"/>
        <v>0</v>
      </c>
      <c r="K3035" s="44">
        <f t="shared" si="995"/>
        <v>0</v>
      </c>
      <c r="L3035" s="44">
        <f t="shared" si="995"/>
        <v>0</v>
      </c>
      <c r="M3035" s="44">
        <f t="shared" si="995"/>
        <v>0</v>
      </c>
      <c r="N3035" s="23"/>
      <c r="O3035" s="23"/>
    </row>
    <row r="3036" spans="1:15" hidden="1">
      <c r="A3036" s="582"/>
      <c r="B3036" s="927"/>
      <c r="C3036" s="930" t="s">
        <v>523</v>
      </c>
      <c r="D3036" s="588" t="s">
        <v>524</v>
      </c>
      <c r="E3036" s="22">
        <f t="shared" si="987"/>
        <v>0</v>
      </c>
      <c r="F3036" s="44"/>
      <c r="G3036" s="44"/>
      <c r="H3036" s="44"/>
      <c r="I3036" s="44"/>
      <c r="J3036" s="48"/>
      <c r="K3036" s="44"/>
      <c r="L3036" s="44"/>
      <c r="M3036" s="48"/>
      <c r="N3036" s="23"/>
      <c r="O3036" s="23"/>
    </row>
    <row r="3037" spans="1:15" hidden="1">
      <c r="A3037" s="582"/>
      <c r="B3037" s="927"/>
      <c r="C3037" s="929" t="s">
        <v>525</v>
      </c>
      <c r="D3037" s="1022" t="s">
        <v>526</v>
      </c>
      <c r="E3037" s="22">
        <f t="shared" si="987"/>
        <v>0</v>
      </c>
      <c r="F3037" s="44"/>
      <c r="G3037" s="44"/>
      <c r="H3037" s="44"/>
      <c r="I3037" s="44"/>
      <c r="J3037" s="48"/>
      <c r="K3037" s="44"/>
      <c r="L3037" s="44"/>
      <c r="M3037" s="48"/>
      <c r="N3037" s="23"/>
      <c r="O3037" s="23"/>
    </row>
    <row r="3038" spans="1:15" hidden="1">
      <c r="A3038" s="582"/>
      <c r="B3038" s="935"/>
      <c r="C3038" s="928" t="s">
        <v>527</v>
      </c>
      <c r="D3038" s="644" t="s">
        <v>528</v>
      </c>
      <c r="E3038" s="22">
        <f t="shared" si="987"/>
        <v>0</v>
      </c>
      <c r="F3038" s="44"/>
      <c r="G3038" s="44"/>
      <c r="H3038" s="44"/>
      <c r="I3038" s="44"/>
      <c r="J3038" s="48"/>
      <c r="K3038" s="44"/>
      <c r="L3038" s="44"/>
      <c r="M3038" s="48"/>
      <c r="N3038" s="23"/>
      <c r="O3038" s="23"/>
    </row>
    <row r="3039" spans="1:15" hidden="1">
      <c r="A3039" s="582"/>
      <c r="B3039" s="955" t="s">
        <v>529</v>
      </c>
      <c r="C3039" s="1023"/>
      <c r="D3039" s="1024" t="s">
        <v>530</v>
      </c>
      <c r="E3039" s="22">
        <f t="shared" si="987"/>
        <v>0</v>
      </c>
      <c r="F3039" s="44">
        <f t="shared" ref="F3039:M3039" si="996">F3040</f>
        <v>0</v>
      </c>
      <c r="G3039" s="44">
        <f t="shared" si="996"/>
        <v>0</v>
      </c>
      <c r="H3039" s="44">
        <f t="shared" si="996"/>
        <v>0</v>
      </c>
      <c r="I3039" s="44">
        <f t="shared" si="996"/>
        <v>0</v>
      </c>
      <c r="J3039" s="44">
        <f t="shared" si="996"/>
        <v>0</v>
      </c>
      <c r="K3039" s="44">
        <f t="shared" si="996"/>
        <v>0</v>
      </c>
      <c r="L3039" s="44">
        <f t="shared" si="996"/>
        <v>0</v>
      </c>
      <c r="M3039" s="44">
        <f t="shared" si="996"/>
        <v>0</v>
      </c>
      <c r="N3039" s="23"/>
      <c r="O3039" s="23"/>
    </row>
    <row r="3040" spans="1:15" hidden="1">
      <c r="A3040" s="582"/>
      <c r="B3040" s="645" t="s">
        <v>531</v>
      </c>
      <c r="C3040" s="1025"/>
      <c r="D3040" s="1024" t="s">
        <v>532</v>
      </c>
      <c r="E3040" s="22">
        <f t="shared" si="987"/>
        <v>0</v>
      </c>
      <c r="F3040" s="44"/>
      <c r="G3040" s="44"/>
      <c r="H3040" s="44"/>
      <c r="I3040" s="44"/>
      <c r="J3040" s="48"/>
      <c r="K3040" s="44"/>
      <c r="L3040" s="44"/>
      <c r="M3040" s="48"/>
      <c r="N3040" s="23"/>
      <c r="O3040" s="23"/>
    </row>
    <row r="3041" spans="1:15" ht="21" hidden="1">
      <c r="A3041" s="582"/>
      <c r="B3041" s="645"/>
      <c r="C3041" s="930" t="s">
        <v>533</v>
      </c>
      <c r="D3041" s="1024" t="s">
        <v>534</v>
      </c>
      <c r="E3041" s="22">
        <f t="shared" si="987"/>
        <v>0</v>
      </c>
      <c r="F3041" s="44">
        <f t="shared" ref="F3041:M3041" si="997">F3042</f>
        <v>0</v>
      </c>
      <c r="G3041" s="44">
        <f t="shared" si="997"/>
        <v>0</v>
      </c>
      <c r="H3041" s="44">
        <f t="shared" si="997"/>
        <v>0</v>
      </c>
      <c r="I3041" s="44">
        <f t="shared" si="997"/>
        <v>0</v>
      </c>
      <c r="J3041" s="44">
        <f t="shared" si="997"/>
        <v>0</v>
      </c>
      <c r="K3041" s="44">
        <f t="shared" si="997"/>
        <v>0</v>
      </c>
      <c r="L3041" s="44">
        <f t="shared" si="997"/>
        <v>0</v>
      </c>
      <c r="M3041" s="44">
        <f t="shared" si="997"/>
        <v>0</v>
      </c>
      <c r="N3041" s="23"/>
      <c r="O3041" s="23"/>
    </row>
    <row r="3042" spans="1:15" hidden="1">
      <c r="A3042" s="582"/>
      <c r="B3042" s="1350" t="s">
        <v>743</v>
      </c>
      <c r="C3042" s="1351"/>
      <c r="D3042" s="647" t="s">
        <v>536</v>
      </c>
      <c r="E3042" s="22">
        <f t="shared" si="987"/>
        <v>0</v>
      </c>
      <c r="F3042" s="44">
        <f t="shared" ref="F3042:M3042" si="998">F3043+F3044+F3045+F3046+F3047+F3048+F3049+F3050+F3051+F3052</f>
        <v>0</v>
      </c>
      <c r="G3042" s="44">
        <f t="shared" si="998"/>
        <v>0</v>
      </c>
      <c r="H3042" s="44">
        <f t="shared" si="998"/>
        <v>0</v>
      </c>
      <c r="I3042" s="44">
        <f t="shared" si="998"/>
        <v>0</v>
      </c>
      <c r="J3042" s="44">
        <f t="shared" si="998"/>
        <v>0</v>
      </c>
      <c r="K3042" s="44">
        <f t="shared" si="998"/>
        <v>0</v>
      </c>
      <c r="L3042" s="44">
        <f t="shared" si="998"/>
        <v>0</v>
      </c>
      <c r="M3042" s="44">
        <f t="shared" si="998"/>
        <v>0</v>
      </c>
      <c r="N3042" s="23"/>
      <c r="O3042" s="23"/>
    </row>
    <row r="3043" spans="1:15" hidden="1">
      <c r="A3043" s="582"/>
      <c r="B3043" s="920"/>
      <c r="C3043" s="921" t="s">
        <v>537</v>
      </c>
      <c r="D3043" s="922" t="s">
        <v>538</v>
      </c>
      <c r="E3043" s="22">
        <f t="shared" si="987"/>
        <v>0</v>
      </c>
      <c r="F3043" s="44"/>
      <c r="G3043" s="44"/>
      <c r="H3043" s="44"/>
      <c r="I3043" s="44"/>
      <c r="J3043" s="48"/>
      <c r="K3043" s="44"/>
      <c r="L3043" s="44"/>
      <c r="M3043" s="48"/>
      <c r="N3043" s="23"/>
      <c r="O3043" s="23"/>
    </row>
    <row r="3044" spans="1:15" hidden="1">
      <c r="A3044" s="582"/>
      <c r="B3044" s="923"/>
      <c r="C3044" s="924" t="s">
        <v>539</v>
      </c>
      <c r="D3044" s="644" t="s">
        <v>540</v>
      </c>
      <c r="E3044" s="22">
        <f t="shared" si="987"/>
        <v>0</v>
      </c>
      <c r="F3044" s="44"/>
      <c r="G3044" s="44"/>
      <c r="H3044" s="44"/>
      <c r="I3044" s="44"/>
      <c r="J3044" s="48"/>
      <c r="K3044" s="44"/>
      <c r="L3044" s="44"/>
      <c r="M3044" s="48"/>
      <c r="N3044" s="23"/>
      <c r="O3044" s="23"/>
    </row>
    <row r="3045" spans="1:15" hidden="1">
      <c r="A3045" s="582"/>
      <c r="B3045" s="925"/>
      <c r="C3045" s="926" t="s">
        <v>541</v>
      </c>
      <c r="D3045" s="647" t="s">
        <v>542</v>
      </c>
      <c r="E3045" s="22">
        <f t="shared" si="987"/>
        <v>0</v>
      </c>
      <c r="F3045" s="44"/>
      <c r="G3045" s="44"/>
      <c r="H3045" s="44"/>
      <c r="I3045" s="44"/>
      <c r="J3045" s="48"/>
      <c r="K3045" s="44"/>
      <c r="L3045" s="44"/>
      <c r="M3045" s="48"/>
      <c r="N3045" s="23"/>
      <c r="O3045" s="23"/>
    </row>
    <row r="3046" spans="1:15" hidden="1">
      <c r="A3046" s="582"/>
      <c r="B3046" s="927"/>
      <c r="C3046" s="928" t="s">
        <v>543</v>
      </c>
      <c r="D3046" s="588" t="s">
        <v>544</v>
      </c>
      <c r="E3046" s="22">
        <f t="shared" si="987"/>
        <v>0</v>
      </c>
      <c r="F3046" s="44"/>
      <c r="G3046" s="44"/>
      <c r="H3046" s="44"/>
      <c r="I3046" s="44"/>
      <c r="J3046" s="48"/>
      <c r="K3046" s="44"/>
      <c r="L3046" s="44"/>
      <c r="M3046" s="48"/>
      <c r="N3046" s="23"/>
      <c r="O3046" s="23"/>
    </row>
    <row r="3047" spans="1:15" hidden="1">
      <c r="A3047" s="582"/>
      <c r="B3047" s="927"/>
      <c r="C3047" s="929" t="s">
        <v>545</v>
      </c>
      <c r="D3047" s="588" t="s">
        <v>546</v>
      </c>
      <c r="E3047" s="22">
        <f t="shared" si="987"/>
        <v>0</v>
      </c>
      <c r="F3047" s="44"/>
      <c r="G3047" s="44"/>
      <c r="H3047" s="44"/>
      <c r="I3047" s="44"/>
      <c r="J3047" s="48"/>
      <c r="K3047" s="44"/>
      <c r="L3047" s="44"/>
      <c r="M3047" s="48"/>
      <c r="N3047" s="23"/>
      <c r="O3047" s="23"/>
    </row>
    <row r="3048" spans="1:15" ht="21" hidden="1">
      <c r="A3048" s="582"/>
      <c r="B3048" s="927"/>
      <c r="C3048" s="930" t="s">
        <v>547</v>
      </c>
      <c r="D3048" s="588" t="s">
        <v>548</v>
      </c>
      <c r="E3048" s="22">
        <f t="shared" si="987"/>
        <v>0</v>
      </c>
      <c r="F3048" s="44"/>
      <c r="G3048" s="44"/>
      <c r="H3048" s="44"/>
      <c r="I3048" s="44"/>
      <c r="J3048" s="48"/>
      <c r="K3048" s="44"/>
      <c r="L3048" s="44"/>
      <c r="M3048" s="48"/>
      <c r="N3048" s="23"/>
      <c r="O3048" s="23"/>
    </row>
    <row r="3049" spans="1:15" ht="21" hidden="1">
      <c r="A3049" s="582"/>
      <c r="B3049" s="927"/>
      <c r="C3049" s="930" t="s">
        <v>549</v>
      </c>
      <c r="D3049" s="588" t="s">
        <v>550</v>
      </c>
      <c r="E3049" s="22">
        <f t="shared" si="987"/>
        <v>0</v>
      </c>
      <c r="F3049" s="44"/>
      <c r="G3049" s="44"/>
      <c r="H3049" s="44"/>
      <c r="I3049" s="44"/>
      <c r="J3049" s="48"/>
      <c r="K3049" s="44"/>
      <c r="L3049" s="44"/>
      <c r="M3049" s="48"/>
      <c r="N3049" s="23"/>
      <c r="O3049" s="23"/>
    </row>
    <row r="3050" spans="1:15" ht="21" hidden="1">
      <c r="A3050" s="582"/>
      <c r="B3050" s="931"/>
      <c r="C3050" s="930" t="s">
        <v>551</v>
      </c>
      <c r="D3050" s="588" t="s">
        <v>552</v>
      </c>
      <c r="E3050" s="22">
        <f t="shared" si="987"/>
        <v>0</v>
      </c>
      <c r="F3050" s="44"/>
      <c r="G3050" s="44"/>
      <c r="H3050" s="44"/>
      <c r="I3050" s="44"/>
      <c r="J3050" s="48"/>
      <c r="K3050" s="44"/>
      <c r="L3050" s="44"/>
      <c r="M3050" s="48"/>
      <c r="N3050" s="23"/>
      <c r="O3050" s="23"/>
    </row>
    <row r="3051" spans="1:15" ht="21" hidden="1">
      <c r="A3051" s="582"/>
      <c r="B3051" s="931"/>
      <c r="C3051" s="930" t="s">
        <v>553</v>
      </c>
      <c r="D3051" s="588" t="s">
        <v>554</v>
      </c>
      <c r="E3051" s="22">
        <f t="shared" si="987"/>
        <v>0</v>
      </c>
      <c r="F3051" s="44"/>
      <c r="G3051" s="44"/>
      <c r="H3051" s="44"/>
      <c r="I3051" s="44"/>
      <c r="J3051" s="48"/>
      <c r="K3051" s="44"/>
      <c r="L3051" s="44"/>
      <c r="M3051" s="48"/>
      <c r="N3051" s="23"/>
      <c r="O3051" s="23"/>
    </row>
    <row r="3052" spans="1:15" hidden="1">
      <c r="A3052" s="582"/>
      <c r="B3052" s="931"/>
      <c r="C3052" s="930" t="s">
        <v>555</v>
      </c>
      <c r="D3052" s="588" t="s">
        <v>556</v>
      </c>
      <c r="E3052" s="22">
        <f t="shared" si="987"/>
        <v>0</v>
      </c>
      <c r="F3052" s="44"/>
      <c r="G3052" s="44"/>
      <c r="H3052" s="44"/>
      <c r="I3052" s="44"/>
      <c r="J3052" s="48"/>
      <c r="K3052" s="44"/>
      <c r="L3052" s="44"/>
      <c r="M3052" s="48"/>
      <c r="N3052" s="23"/>
      <c r="O3052" s="23"/>
    </row>
    <row r="3053" spans="1:15" hidden="1">
      <c r="A3053" s="582"/>
      <c r="B3053" s="931"/>
      <c r="C3053" s="298" t="s">
        <v>561</v>
      </c>
      <c r="D3053" s="290" t="s">
        <v>562</v>
      </c>
      <c r="E3053" s="22">
        <f t="shared" si="987"/>
        <v>0</v>
      </c>
      <c r="F3053" s="44">
        <f t="shared" ref="F3053:M3053" si="999">F3054+F3056</f>
        <v>0</v>
      </c>
      <c r="G3053" s="44">
        <f t="shared" si="999"/>
        <v>0</v>
      </c>
      <c r="H3053" s="44">
        <f t="shared" si="999"/>
        <v>0</v>
      </c>
      <c r="I3053" s="44">
        <f t="shared" si="999"/>
        <v>0</v>
      </c>
      <c r="J3053" s="44">
        <f t="shared" si="999"/>
        <v>0</v>
      </c>
      <c r="K3053" s="44">
        <f t="shared" si="999"/>
        <v>0</v>
      </c>
      <c r="L3053" s="44">
        <f t="shared" si="999"/>
        <v>0</v>
      </c>
      <c r="M3053" s="44">
        <f t="shared" si="999"/>
        <v>0</v>
      </c>
      <c r="N3053" s="23"/>
      <c r="O3053" s="23"/>
    </row>
    <row r="3054" spans="1:15" hidden="1">
      <c r="A3054" s="582"/>
      <c r="B3054" s="931" t="s">
        <v>563</v>
      </c>
      <c r="C3054" s="930" t="s">
        <v>564</v>
      </c>
      <c r="D3054" s="588" t="s">
        <v>565</v>
      </c>
      <c r="E3054" s="22">
        <f t="shared" si="987"/>
        <v>0</v>
      </c>
      <c r="F3054" s="44">
        <f t="shared" ref="F3054:M3054" si="1000">F3055</f>
        <v>0</v>
      </c>
      <c r="G3054" s="44">
        <f t="shared" si="1000"/>
        <v>0</v>
      </c>
      <c r="H3054" s="44">
        <f t="shared" si="1000"/>
        <v>0</v>
      </c>
      <c r="I3054" s="44">
        <f t="shared" si="1000"/>
        <v>0</v>
      </c>
      <c r="J3054" s="44">
        <f t="shared" si="1000"/>
        <v>0</v>
      </c>
      <c r="K3054" s="44">
        <f t="shared" si="1000"/>
        <v>0</v>
      </c>
      <c r="L3054" s="44">
        <f t="shared" si="1000"/>
        <v>0</v>
      </c>
      <c r="M3054" s="44">
        <f t="shared" si="1000"/>
        <v>0</v>
      </c>
      <c r="N3054" s="23"/>
      <c r="O3054" s="23"/>
    </row>
    <row r="3055" spans="1:15" hidden="1">
      <c r="A3055" s="582"/>
      <c r="B3055" s="931"/>
      <c r="C3055" s="298" t="s">
        <v>762</v>
      </c>
      <c r="D3055" s="588" t="s">
        <v>763</v>
      </c>
      <c r="E3055" s="22">
        <f t="shared" si="987"/>
        <v>0</v>
      </c>
      <c r="F3055" s="44"/>
      <c r="G3055" s="44"/>
      <c r="H3055" s="44"/>
      <c r="I3055" s="44"/>
      <c r="J3055" s="48"/>
      <c r="K3055" s="44"/>
      <c r="L3055" s="44"/>
      <c r="M3055" s="48"/>
      <c r="N3055" s="23"/>
      <c r="O3055" s="23"/>
    </row>
    <row r="3056" spans="1:15" hidden="1">
      <c r="A3056" s="582"/>
      <c r="B3056" s="932" t="s">
        <v>570</v>
      </c>
      <c r="C3056" s="933"/>
      <c r="D3056" s="934" t="s">
        <v>571</v>
      </c>
      <c r="E3056" s="22">
        <f t="shared" si="987"/>
        <v>0</v>
      </c>
      <c r="F3056" s="44">
        <f t="shared" ref="F3056:M3056" si="1001">F3057+F3058</f>
        <v>0</v>
      </c>
      <c r="G3056" s="44">
        <f t="shared" si="1001"/>
        <v>0</v>
      </c>
      <c r="H3056" s="44">
        <f t="shared" si="1001"/>
        <v>0</v>
      </c>
      <c r="I3056" s="44">
        <f t="shared" si="1001"/>
        <v>0</v>
      </c>
      <c r="J3056" s="44">
        <f t="shared" si="1001"/>
        <v>0</v>
      </c>
      <c r="K3056" s="44">
        <f t="shared" si="1001"/>
        <v>0</v>
      </c>
      <c r="L3056" s="44">
        <f t="shared" si="1001"/>
        <v>0</v>
      </c>
      <c r="M3056" s="44">
        <f t="shared" si="1001"/>
        <v>0</v>
      </c>
      <c r="N3056" s="23"/>
      <c r="O3056" s="23"/>
    </row>
    <row r="3057" spans="1:15" hidden="1">
      <c r="A3057" s="582"/>
      <c r="B3057" s="932"/>
      <c r="C3057" s="933" t="s">
        <v>572</v>
      </c>
      <c r="D3057" s="934" t="s">
        <v>573</v>
      </c>
      <c r="E3057" s="22">
        <f t="shared" si="987"/>
        <v>0</v>
      </c>
      <c r="F3057" s="44"/>
      <c r="G3057" s="44"/>
      <c r="H3057" s="44"/>
      <c r="I3057" s="44"/>
      <c r="J3057" s="48"/>
      <c r="K3057" s="44"/>
      <c r="L3057" s="44"/>
      <c r="M3057" s="48"/>
      <c r="N3057" s="23"/>
      <c r="O3057" s="23"/>
    </row>
    <row r="3058" spans="1:15" hidden="1">
      <c r="A3058" s="582"/>
      <c r="B3058" s="935"/>
      <c r="C3058" s="952" t="s">
        <v>574</v>
      </c>
      <c r="D3058" s="644" t="s">
        <v>575</v>
      </c>
      <c r="E3058" s="22">
        <f t="shared" si="987"/>
        <v>0</v>
      </c>
      <c r="F3058" s="44"/>
      <c r="G3058" s="44"/>
      <c r="H3058" s="44"/>
      <c r="I3058" s="44"/>
      <c r="J3058" s="48"/>
      <c r="K3058" s="44"/>
      <c r="L3058" s="44"/>
      <c r="M3058" s="48"/>
      <c r="N3058" s="23"/>
      <c r="O3058" s="23"/>
    </row>
    <row r="3059" spans="1:15" hidden="1">
      <c r="A3059" s="582"/>
      <c r="B3059" s="936" t="s">
        <v>576</v>
      </c>
      <c r="C3059" s="927"/>
      <c r="D3059" s="647" t="s">
        <v>577</v>
      </c>
      <c r="E3059" s="22">
        <f t="shared" si="987"/>
        <v>0</v>
      </c>
      <c r="F3059" s="44">
        <f t="shared" ref="F3059:M3059" si="1002">F3060</f>
        <v>0</v>
      </c>
      <c r="G3059" s="44">
        <f t="shared" si="1002"/>
        <v>0</v>
      </c>
      <c r="H3059" s="44">
        <f t="shared" si="1002"/>
        <v>0</v>
      </c>
      <c r="I3059" s="44">
        <f t="shared" si="1002"/>
        <v>0</v>
      </c>
      <c r="J3059" s="44">
        <f t="shared" si="1002"/>
        <v>0</v>
      </c>
      <c r="K3059" s="44">
        <f t="shared" si="1002"/>
        <v>0</v>
      </c>
      <c r="L3059" s="44">
        <f t="shared" si="1002"/>
        <v>0</v>
      </c>
      <c r="M3059" s="44">
        <f t="shared" si="1002"/>
        <v>0</v>
      </c>
      <c r="N3059" s="23"/>
      <c r="O3059" s="23"/>
    </row>
    <row r="3060" spans="1:15" hidden="1">
      <c r="A3060" s="582"/>
      <c r="B3060" s="937" t="s">
        <v>578</v>
      </c>
      <c r="C3060" s="928"/>
      <c r="D3060" s="588" t="s">
        <v>579</v>
      </c>
      <c r="E3060" s="22">
        <f t="shared" si="987"/>
        <v>0</v>
      </c>
      <c r="F3060" s="44">
        <f t="shared" ref="F3060:M3060" si="1003">F3061+F3062+F3063+F3064</f>
        <v>0</v>
      </c>
      <c r="G3060" s="44">
        <f t="shared" si="1003"/>
        <v>0</v>
      </c>
      <c r="H3060" s="44">
        <f t="shared" si="1003"/>
        <v>0</v>
      </c>
      <c r="I3060" s="44">
        <f t="shared" si="1003"/>
        <v>0</v>
      </c>
      <c r="J3060" s="44">
        <f t="shared" si="1003"/>
        <v>0</v>
      </c>
      <c r="K3060" s="44">
        <f t="shared" si="1003"/>
        <v>0</v>
      </c>
      <c r="L3060" s="44">
        <f t="shared" si="1003"/>
        <v>0</v>
      </c>
      <c r="M3060" s="44">
        <f t="shared" si="1003"/>
        <v>0</v>
      </c>
      <c r="N3060" s="23"/>
      <c r="O3060" s="23"/>
    </row>
    <row r="3061" spans="1:15" hidden="1">
      <c r="A3061" s="582"/>
      <c r="B3061" s="652"/>
      <c r="C3061" s="928" t="s">
        <v>580</v>
      </c>
      <c r="D3061" s="588" t="s">
        <v>581</v>
      </c>
      <c r="E3061" s="22">
        <f t="shared" si="987"/>
        <v>0</v>
      </c>
      <c r="F3061" s="44"/>
      <c r="G3061" s="44"/>
      <c r="H3061" s="44"/>
      <c r="I3061" s="44"/>
      <c r="J3061" s="48"/>
      <c r="K3061" s="44"/>
      <c r="L3061" s="44"/>
      <c r="M3061" s="48"/>
      <c r="N3061" s="23"/>
      <c r="O3061" s="23"/>
    </row>
    <row r="3062" spans="1:15" hidden="1">
      <c r="A3062" s="582"/>
      <c r="B3062" s="645"/>
      <c r="C3062" s="646" t="s">
        <v>582</v>
      </c>
      <c r="D3062" s="647" t="s">
        <v>583</v>
      </c>
      <c r="E3062" s="22">
        <f t="shared" si="987"/>
        <v>0</v>
      </c>
      <c r="F3062" s="44"/>
      <c r="G3062" s="44"/>
      <c r="H3062" s="44"/>
      <c r="I3062" s="44"/>
      <c r="J3062" s="48"/>
      <c r="K3062" s="44"/>
      <c r="L3062" s="44"/>
      <c r="M3062" s="48"/>
      <c r="N3062" s="23"/>
      <c r="O3062" s="23"/>
    </row>
    <row r="3063" spans="1:15" hidden="1">
      <c r="A3063" s="582"/>
      <c r="B3063" s="938"/>
      <c r="C3063" s="929" t="s">
        <v>584</v>
      </c>
      <c r="D3063" s="647" t="s">
        <v>585</v>
      </c>
      <c r="E3063" s="22">
        <f t="shared" si="987"/>
        <v>0</v>
      </c>
      <c r="F3063" s="44"/>
      <c r="G3063" s="44"/>
      <c r="H3063" s="44"/>
      <c r="I3063" s="44"/>
      <c r="J3063" s="48"/>
      <c r="K3063" s="44"/>
      <c r="L3063" s="44"/>
      <c r="M3063" s="48"/>
      <c r="N3063" s="23"/>
      <c r="O3063" s="23"/>
    </row>
    <row r="3064" spans="1:15" hidden="1">
      <c r="A3064" s="582"/>
      <c r="B3064" s="927"/>
      <c r="C3064" s="939" t="s">
        <v>586</v>
      </c>
      <c r="D3064" s="588" t="s">
        <v>587</v>
      </c>
      <c r="E3064" s="22">
        <f t="shared" si="987"/>
        <v>0</v>
      </c>
      <c r="F3064" s="44"/>
      <c r="G3064" s="44"/>
      <c r="H3064" s="44"/>
      <c r="I3064" s="44"/>
      <c r="J3064" s="48"/>
      <c r="K3064" s="44"/>
      <c r="L3064" s="44"/>
      <c r="M3064" s="48"/>
      <c r="N3064" s="23"/>
      <c r="O3064" s="23"/>
    </row>
    <row r="3065" spans="1:15" hidden="1">
      <c r="A3065" s="582"/>
      <c r="B3065" s="940"/>
      <c r="C3065" s="939"/>
      <c r="D3065" s="588"/>
      <c r="E3065" s="22">
        <f t="shared" si="987"/>
        <v>0</v>
      </c>
      <c r="F3065" s="44"/>
      <c r="G3065" s="44"/>
      <c r="H3065" s="44"/>
      <c r="I3065" s="44"/>
      <c r="J3065" s="48"/>
      <c r="K3065" s="44"/>
      <c r="L3065" s="44"/>
      <c r="M3065" s="48"/>
      <c r="N3065" s="23"/>
      <c r="O3065" s="23"/>
    </row>
    <row r="3066" spans="1:15" hidden="1">
      <c r="A3066" s="582"/>
      <c r="B3066" s="586" t="s">
        <v>776</v>
      </c>
      <c r="C3066" s="939"/>
      <c r="D3066" s="588" t="s">
        <v>589</v>
      </c>
      <c r="E3066" s="22">
        <f t="shared" si="987"/>
        <v>0</v>
      </c>
      <c r="F3066" s="44">
        <f t="shared" ref="F3066:M3066" si="1004">F3067+F3068+F3069+F3070+F3071+F3072+F3073+F3074+F3075</f>
        <v>0</v>
      </c>
      <c r="G3066" s="44">
        <f t="shared" si="1004"/>
        <v>0</v>
      </c>
      <c r="H3066" s="44">
        <f t="shared" si="1004"/>
        <v>0</v>
      </c>
      <c r="I3066" s="44">
        <f t="shared" si="1004"/>
        <v>0</v>
      </c>
      <c r="J3066" s="44">
        <f t="shared" si="1004"/>
        <v>0</v>
      </c>
      <c r="K3066" s="44">
        <f t="shared" si="1004"/>
        <v>0</v>
      </c>
      <c r="L3066" s="44">
        <f t="shared" si="1004"/>
        <v>0</v>
      </c>
      <c r="M3066" s="44">
        <f t="shared" si="1004"/>
        <v>0</v>
      </c>
      <c r="N3066" s="23"/>
      <c r="O3066" s="23"/>
    </row>
    <row r="3067" spans="1:15" hidden="1">
      <c r="A3067" s="582"/>
      <c r="B3067" s="940" t="s">
        <v>590</v>
      </c>
      <c r="C3067" s="939"/>
      <c r="D3067" s="588" t="s">
        <v>591</v>
      </c>
      <c r="E3067" s="22">
        <f t="shared" si="987"/>
        <v>0</v>
      </c>
      <c r="F3067" s="44"/>
      <c r="G3067" s="44"/>
      <c r="H3067" s="44"/>
      <c r="I3067" s="44"/>
      <c r="J3067" s="48"/>
      <c r="K3067" s="44"/>
      <c r="L3067" s="44"/>
      <c r="M3067" s="48"/>
      <c r="N3067" s="23"/>
      <c r="O3067" s="23"/>
    </row>
    <row r="3068" spans="1:15" hidden="1">
      <c r="A3068" s="582"/>
      <c r="B3068" s="940" t="s">
        <v>592</v>
      </c>
      <c r="C3068" s="939"/>
      <c r="D3068" s="654" t="s">
        <v>593</v>
      </c>
      <c r="E3068" s="22">
        <f t="shared" si="987"/>
        <v>0</v>
      </c>
      <c r="F3068" s="44"/>
      <c r="G3068" s="44"/>
      <c r="H3068" s="44"/>
      <c r="I3068" s="44"/>
      <c r="J3068" s="48"/>
      <c r="K3068" s="44"/>
      <c r="L3068" s="44"/>
      <c r="M3068" s="48"/>
      <c r="N3068" s="23"/>
      <c r="O3068" s="23"/>
    </row>
    <row r="3069" spans="1:15" hidden="1">
      <c r="A3069" s="582"/>
      <c r="B3069" s="941" t="s">
        <v>594</v>
      </c>
      <c r="C3069" s="942"/>
      <c r="D3069" s="644" t="s">
        <v>595</v>
      </c>
      <c r="E3069" s="22">
        <f t="shared" si="987"/>
        <v>0</v>
      </c>
      <c r="F3069" s="44"/>
      <c r="G3069" s="44"/>
      <c r="H3069" s="44"/>
      <c r="I3069" s="44"/>
      <c r="J3069" s="48"/>
      <c r="K3069" s="44"/>
      <c r="L3069" s="44"/>
      <c r="M3069" s="48"/>
      <c r="N3069" s="23"/>
      <c r="O3069" s="23"/>
    </row>
    <row r="3070" spans="1:15" hidden="1">
      <c r="A3070" s="582"/>
      <c r="B3070" s="927" t="s">
        <v>596</v>
      </c>
      <c r="C3070" s="943"/>
      <c r="D3070" s="647" t="s">
        <v>597</v>
      </c>
      <c r="E3070" s="22">
        <f t="shared" si="987"/>
        <v>0</v>
      </c>
      <c r="F3070" s="44"/>
      <c r="G3070" s="44"/>
      <c r="H3070" s="44"/>
      <c r="I3070" s="44"/>
      <c r="J3070" s="48"/>
      <c r="K3070" s="44"/>
      <c r="L3070" s="44"/>
      <c r="M3070" s="48"/>
      <c r="N3070" s="23"/>
      <c r="O3070" s="23"/>
    </row>
    <row r="3071" spans="1:15" hidden="1">
      <c r="A3071" s="582"/>
      <c r="B3071" s="944" t="s">
        <v>598</v>
      </c>
      <c r="C3071" s="943"/>
      <c r="D3071" s="647" t="s">
        <v>599</v>
      </c>
      <c r="E3071" s="22">
        <f t="shared" si="987"/>
        <v>0</v>
      </c>
      <c r="F3071" s="44"/>
      <c r="G3071" s="44"/>
      <c r="H3071" s="44"/>
      <c r="I3071" s="44"/>
      <c r="J3071" s="48"/>
      <c r="K3071" s="44"/>
      <c r="L3071" s="44"/>
      <c r="M3071" s="48"/>
      <c r="N3071" s="23"/>
      <c r="O3071" s="23"/>
    </row>
    <row r="3072" spans="1:15" hidden="1">
      <c r="A3072" s="582"/>
      <c r="B3072" s="945" t="s">
        <v>600</v>
      </c>
      <c r="C3072" s="946"/>
      <c r="D3072" s="647" t="s">
        <v>601</v>
      </c>
      <c r="E3072" s="22">
        <f t="shared" si="987"/>
        <v>0</v>
      </c>
      <c r="F3072" s="44"/>
      <c r="G3072" s="44"/>
      <c r="H3072" s="44"/>
      <c r="I3072" s="44"/>
      <c r="J3072" s="48"/>
      <c r="K3072" s="44"/>
      <c r="L3072" s="44"/>
      <c r="M3072" s="48"/>
      <c r="N3072" s="23"/>
      <c r="O3072" s="23"/>
    </row>
    <row r="3073" spans="1:15" hidden="1">
      <c r="A3073" s="582"/>
      <c r="B3073" s="945" t="s">
        <v>604</v>
      </c>
      <c r="C3073" s="946"/>
      <c r="D3073" s="647" t="s">
        <v>605</v>
      </c>
      <c r="E3073" s="22">
        <f t="shared" si="987"/>
        <v>0</v>
      </c>
      <c r="F3073" s="44"/>
      <c r="G3073" s="44"/>
      <c r="H3073" s="44"/>
      <c r="I3073" s="44"/>
      <c r="J3073" s="48"/>
      <c r="K3073" s="44"/>
      <c r="L3073" s="44"/>
      <c r="M3073" s="48"/>
      <c r="N3073" s="23"/>
      <c r="O3073" s="23"/>
    </row>
    <row r="3074" spans="1:15" hidden="1">
      <c r="A3074" s="582"/>
      <c r="B3074" s="944" t="s">
        <v>606</v>
      </c>
      <c r="C3074" s="943"/>
      <c r="D3074" s="647" t="s">
        <v>607</v>
      </c>
      <c r="E3074" s="22">
        <f t="shared" si="987"/>
        <v>0</v>
      </c>
      <c r="F3074" s="44"/>
      <c r="G3074" s="44"/>
      <c r="H3074" s="44"/>
      <c r="I3074" s="44"/>
      <c r="J3074" s="48"/>
      <c r="K3074" s="44"/>
      <c r="L3074" s="44"/>
      <c r="M3074" s="48"/>
      <c r="N3074" s="23"/>
      <c r="O3074" s="23"/>
    </row>
    <row r="3075" spans="1:15" hidden="1">
      <c r="A3075" s="582"/>
      <c r="B3075" s="944" t="s">
        <v>608</v>
      </c>
      <c r="C3075" s="943"/>
      <c r="D3075" s="647" t="s">
        <v>609</v>
      </c>
      <c r="E3075" s="22">
        <f t="shared" si="987"/>
        <v>0</v>
      </c>
      <c r="F3075" s="44"/>
      <c r="G3075" s="44"/>
      <c r="H3075" s="44"/>
      <c r="I3075" s="44"/>
      <c r="J3075" s="48"/>
      <c r="K3075" s="44"/>
      <c r="L3075" s="44"/>
      <c r="M3075" s="48"/>
      <c r="N3075" s="23"/>
      <c r="O3075" s="23"/>
    </row>
    <row r="3076" spans="1:15" ht="0.75" customHeight="1">
      <c r="A3076" s="582"/>
      <c r="B3076" s="944" t="s">
        <v>612</v>
      </c>
      <c r="C3076" s="947"/>
      <c r="D3076" s="647" t="s">
        <v>613</v>
      </c>
      <c r="E3076" s="22">
        <f t="shared" si="987"/>
        <v>0</v>
      </c>
      <c r="F3076" s="44">
        <f t="shared" ref="F3076:M3076" si="1005">F3077+F3081</f>
        <v>0</v>
      </c>
      <c r="G3076" s="44">
        <f t="shared" si="1005"/>
        <v>0</v>
      </c>
      <c r="H3076" s="44">
        <f t="shared" si="1005"/>
        <v>0</v>
      </c>
      <c r="I3076" s="44">
        <f t="shared" si="1005"/>
        <v>0</v>
      </c>
      <c r="J3076" s="44">
        <f t="shared" si="1005"/>
        <v>0</v>
      </c>
      <c r="K3076" s="44">
        <f t="shared" si="1005"/>
        <v>0</v>
      </c>
      <c r="L3076" s="44">
        <f t="shared" si="1005"/>
        <v>0</v>
      </c>
      <c r="M3076" s="44">
        <f t="shared" si="1005"/>
        <v>0</v>
      </c>
      <c r="N3076" s="23"/>
      <c r="O3076" s="23"/>
    </row>
    <row r="3077" spans="1:15" hidden="1">
      <c r="A3077" s="582"/>
      <c r="B3077" s="931" t="s">
        <v>777</v>
      </c>
      <c r="C3077" s="947"/>
      <c r="D3077" s="647" t="s">
        <v>615</v>
      </c>
      <c r="E3077" s="22">
        <f t="shared" si="987"/>
        <v>0</v>
      </c>
      <c r="F3077" s="44">
        <f t="shared" ref="F3077:M3077" si="1006">F3078+F3079</f>
        <v>0</v>
      </c>
      <c r="G3077" s="44">
        <f t="shared" si="1006"/>
        <v>0</v>
      </c>
      <c r="H3077" s="44">
        <f t="shared" si="1006"/>
        <v>0</v>
      </c>
      <c r="I3077" s="44">
        <f t="shared" si="1006"/>
        <v>0</v>
      </c>
      <c r="J3077" s="44">
        <f t="shared" si="1006"/>
        <v>0</v>
      </c>
      <c r="K3077" s="44">
        <f t="shared" si="1006"/>
        <v>0</v>
      </c>
      <c r="L3077" s="44">
        <f t="shared" si="1006"/>
        <v>0</v>
      </c>
      <c r="M3077" s="44">
        <f t="shared" si="1006"/>
        <v>0</v>
      </c>
      <c r="N3077" s="23"/>
      <c r="O3077" s="23"/>
    </row>
    <row r="3078" spans="1:15" ht="0.75" hidden="1" customHeight="1">
      <c r="A3078" s="582"/>
      <c r="B3078" s="937"/>
      <c r="C3078" s="948" t="s">
        <v>616</v>
      </c>
      <c r="D3078" s="647" t="s">
        <v>617</v>
      </c>
      <c r="E3078" s="22">
        <f t="shared" si="987"/>
        <v>0</v>
      </c>
      <c r="F3078" s="44"/>
      <c r="G3078" s="44"/>
      <c r="H3078" s="44"/>
      <c r="I3078" s="44"/>
      <c r="J3078" s="48"/>
      <c r="K3078" s="44"/>
      <c r="L3078" s="44"/>
      <c r="M3078" s="48"/>
      <c r="N3078" s="23"/>
      <c r="O3078" s="23"/>
    </row>
    <row r="3079" spans="1:15" hidden="1">
      <c r="A3079" s="582"/>
      <c r="B3079" s="949" t="s">
        <v>618</v>
      </c>
      <c r="C3079" s="950"/>
      <c r="D3079" s="588" t="s">
        <v>619</v>
      </c>
      <c r="E3079" s="22">
        <f t="shared" si="987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 hidden="1">
      <c r="A3080" s="582"/>
      <c r="B3080" s="951"/>
      <c r="C3080" s="952"/>
      <c r="D3080" s="644"/>
      <c r="E3080" s="22">
        <f t="shared" si="987"/>
        <v>0</v>
      </c>
      <c r="F3080" s="44"/>
      <c r="G3080" s="44"/>
      <c r="H3080" s="44"/>
      <c r="I3080" s="44"/>
      <c r="J3080" s="48"/>
      <c r="K3080" s="44"/>
      <c r="L3080" s="44"/>
      <c r="M3080" s="48"/>
      <c r="N3080" s="23"/>
      <c r="O3080" s="23"/>
    </row>
    <row r="3081" spans="1:15" hidden="1">
      <c r="A3081" s="582"/>
      <c r="B3081" s="953" t="s">
        <v>778</v>
      </c>
      <c r="C3081" s="954"/>
      <c r="D3081" s="647" t="s">
        <v>621</v>
      </c>
      <c r="E3081" s="22">
        <f t="shared" si="987"/>
        <v>0</v>
      </c>
      <c r="F3081" s="44">
        <f t="shared" ref="F3081:M3081" si="1007">F3082+F3083</f>
        <v>0</v>
      </c>
      <c r="G3081" s="44">
        <f t="shared" si="1007"/>
        <v>0</v>
      </c>
      <c r="H3081" s="44">
        <f t="shared" si="1007"/>
        <v>0</v>
      </c>
      <c r="I3081" s="44">
        <f t="shared" si="1007"/>
        <v>0</v>
      </c>
      <c r="J3081" s="44">
        <f t="shared" si="1007"/>
        <v>0</v>
      </c>
      <c r="K3081" s="44">
        <f t="shared" si="1007"/>
        <v>0</v>
      </c>
      <c r="L3081" s="44">
        <f t="shared" si="1007"/>
        <v>0</v>
      </c>
      <c r="M3081" s="44">
        <f t="shared" si="1007"/>
        <v>0</v>
      </c>
      <c r="N3081" s="23"/>
      <c r="O3081" s="23"/>
    </row>
    <row r="3082" spans="1:15" hidden="1">
      <c r="A3082" s="582"/>
      <c r="B3082" s="944" t="s">
        <v>622</v>
      </c>
      <c r="C3082" s="943"/>
      <c r="D3082" s="647" t="s">
        <v>623</v>
      </c>
      <c r="E3082" s="22">
        <f t="shared" si="987"/>
        <v>0</v>
      </c>
      <c r="F3082" s="44"/>
      <c r="G3082" s="44"/>
      <c r="H3082" s="44"/>
      <c r="I3082" s="44"/>
      <c r="J3082" s="48"/>
      <c r="K3082" s="44"/>
      <c r="L3082" s="44"/>
      <c r="M3082" s="48"/>
      <c r="N3082" s="23"/>
      <c r="O3082" s="23"/>
    </row>
    <row r="3083" spans="1:15" hidden="1">
      <c r="A3083" s="582"/>
      <c r="B3083" s="927" t="s">
        <v>624</v>
      </c>
      <c r="C3083" s="930"/>
      <c r="D3083" s="588" t="s">
        <v>625</v>
      </c>
      <c r="E3083" s="22">
        <f t="shared" si="987"/>
        <v>0</v>
      </c>
      <c r="F3083" s="44"/>
      <c r="G3083" s="44"/>
      <c r="H3083" s="44"/>
      <c r="I3083" s="44"/>
      <c r="J3083" s="48"/>
      <c r="K3083" s="44"/>
      <c r="L3083" s="44"/>
      <c r="M3083" s="48"/>
      <c r="N3083" s="23"/>
      <c r="O3083" s="23"/>
    </row>
    <row r="3084" spans="1:15">
      <c r="A3084" s="285"/>
      <c r="B3084" s="302" t="s">
        <v>893</v>
      </c>
      <c r="C3084" s="331"/>
      <c r="D3084" s="290" t="s">
        <v>627</v>
      </c>
      <c r="E3084" s="22">
        <f t="shared" si="987"/>
        <v>0</v>
      </c>
      <c r="F3084" s="284">
        <f t="shared" ref="F3084:M3084" si="1008">F3085</f>
        <v>0</v>
      </c>
      <c r="G3084" s="284">
        <f t="shared" si="1008"/>
        <v>0</v>
      </c>
      <c r="H3084" s="284">
        <f t="shared" si="1008"/>
        <v>0</v>
      </c>
      <c r="I3084" s="284">
        <f t="shared" si="1008"/>
        <v>0</v>
      </c>
      <c r="J3084" s="284">
        <f t="shared" si="1008"/>
        <v>0</v>
      </c>
      <c r="K3084" s="284">
        <f t="shared" si="1008"/>
        <v>0</v>
      </c>
      <c r="L3084" s="284">
        <f t="shared" si="1008"/>
        <v>0</v>
      </c>
      <c r="M3084" s="284">
        <f t="shared" si="1008"/>
        <v>0</v>
      </c>
      <c r="N3084" s="23"/>
      <c r="O3084" s="23"/>
    </row>
    <row r="3085" spans="1:15">
      <c r="A3085" s="582"/>
      <c r="B3085" s="479" t="s">
        <v>628</v>
      </c>
      <c r="C3085" s="646"/>
      <c r="D3085" s="588" t="s">
        <v>629</v>
      </c>
      <c r="E3085" s="22">
        <f t="shared" si="987"/>
        <v>0</v>
      </c>
      <c r="F3085" s="44"/>
      <c r="G3085" s="44"/>
      <c r="H3085" s="44"/>
      <c r="I3085" s="44"/>
      <c r="J3085" s="48"/>
      <c r="K3085" s="44"/>
      <c r="L3085" s="44"/>
      <c r="M3085" s="48"/>
      <c r="N3085" s="23"/>
      <c r="O3085" s="23"/>
    </row>
    <row r="3086" spans="1:15">
      <c r="A3086" s="1321" t="s">
        <v>783</v>
      </c>
      <c r="B3086" s="1322"/>
      <c r="C3086" s="1323"/>
      <c r="D3086" s="669" t="s">
        <v>684</v>
      </c>
      <c r="E3086" s="100">
        <f t="shared" ref="E3086:E3149" si="1009">G3086+H3086+I3086+J3086</f>
        <v>0</v>
      </c>
      <c r="F3086" s="579">
        <f t="shared" ref="F3086:M3086" si="1010">F3148+F3149+F3150</f>
        <v>0</v>
      </c>
      <c r="G3086" s="579">
        <f t="shared" si="1010"/>
        <v>0</v>
      </c>
      <c r="H3086" s="579">
        <f t="shared" si="1010"/>
        <v>0</v>
      </c>
      <c r="I3086" s="579">
        <f t="shared" si="1010"/>
        <v>0</v>
      </c>
      <c r="J3086" s="579">
        <f t="shared" si="1010"/>
        <v>0</v>
      </c>
      <c r="K3086" s="579">
        <f t="shared" si="1010"/>
        <v>0</v>
      </c>
      <c r="L3086" s="579">
        <f t="shared" si="1010"/>
        <v>0</v>
      </c>
      <c r="M3086" s="579">
        <f t="shared" si="1010"/>
        <v>0</v>
      </c>
      <c r="N3086" s="23"/>
      <c r="O3086" s="23"/>
    </row>
    <row r="3087" spans="1:15">
      <c r="A3087" s="671"/>
      <c r="B3087" s="672" t="s">
        <v>507</v>
      </c>
      <c r="C3087" s="1026"/>
      <c r="D3087" s="733"/>
      <c r="E3087" s="22">
        <f t="shared" si="1009"/>
        <v>0</v>
      </c>
      <c r="F3087" s="675">
        <f t="shared" ref="F3087:M3087" si="1011">F3088</f>
        <v>0</v>
      </c>
      <c r="G3087" s="675">
        <f t="shared" si="1011"/>
        <v>0</v>
      </c>
      <c r="H3087" s="675">
        <f t="shared" si="1011"/>
        <v>0</v>
      </c>
      <c r="I3087" s="675">
        <f t="shared" si="1011"/>
        <v>0</v>
      </c>
      <c r="J3087" s="675">
        <f t="shared" si="1011"/>
        <v>0</v>
      </c>
      <c r="K3087" s="675">
        <f t="shared" si="1011"/>
        <v>0</v>
      </c>
      <c r="L3087" s="675">
        <f t="shared" si="1011"/>
        <v>0</v>
      </c>
      <c r="M3087" s="675">
        <f t="shared" si="1011"/>
        <v>0</v>
      </c>
      <c r="N3087" s="23"/>
      <c r="O3087" s="23"/>
    </row>
    <row r="3088" spans="1:15">
      <c r="A3088" s="581"/>
      <c r="B3088" s="273" t="s">
        <v>508</v>
      </c>
      <c r="C3088" s="282"/>
      <c r="D3088" s="283" t="s">
        <v>509</v>
      </c>
      <c r="E3088" s="22">
        <f t="shared" si="1009"/>
        <v>0</v>
      </c>
      <c r="F3088" s="284">
        <f t="shared" ref="F3088:M3088" si="1012">F3089+F3090+F3091+F3096+F3100+F3102+F3114+F3120+F3127</f>
        <v>0</v>
      </c>
      <c r="G3088" s="284">
        <f t="shared" si="1012"/>
        <v>0</v>
      </c>
      <c r="H3088" s="284">
        <f t="shared" si="1012"/>
        <v>0</v>
      </c>
      <c r="I3088" s="284">
        <f t="shared" si="1012"/>
        <v>0</v>
      </c>
      <c r="J3088" s="284">
        <f t="shared" si="1012"/>
        <v>0</v>
      </c>
      <c r="K3088" s="284">
        <f t="shared" si="1012"/>
        <v>0</v>
      </c>
      <c r="L3088" s="284">
        <f t="shared" si="1012"/>
        <v>0</v>
      </c>
      <c r="M3088" s="284">
        <f t="shared" si="1012"/>
        <v>0</v>
      </c>
      <c r="N3088" s="23"/>
      <c r="O3088" s="23"/>
    </row>
    <row r="3089" spans="1:15">
      <c r="A3089" s="582"/>
      <c r="B3089" s="273"/>
      <c r="C3089" s="286" t="s">
        <v>510</v>
      </c>
      <c r="D3089" s="287" t="s">
        <v>511</v>
      </c>
      <c r="E3089" s="22">
        <f t="shared" si="1009"/>
        <v>0</v>
      </c>
      <c r="F3089" s="284"/>
      <c r="G3089" s="284"/>
      <c r="H3089" s="284"/>
      <c r="I3089" s="284"/>
      <c r="J3089" s="297"/>
      <c r="K3089" s="284"/>
      <c r="L3089" s="284"/>
      <c r="M3089" s="297"/>
      <c r="N3089" s="23"/>
      <c r="O3089" s="23"/>
    </row>
    <row r="3090" spans="1:15">
      <c r="A3090" s="582"/>
      <c r="B3090" s="288"/>
      <c r="C3090" s="289" t="s">
        <v>512</v>
      </c>
      <c r="D3090" s="290" t="s">
        <v>513</v>
      </c>
      <c r="E3090" s="22">
        <f t="shared" si="1009"/>
        <v>0</v>
      </c>
      <c r="F3090" s="284"/>
      <c r="G3090" s="284"/>
      <c r="H3090" s="284"/>
      <c r="I3090" s="284"/>
      <c r="J3090" s="297"/>
      <c r="K3090" s="284"/>
      <c r="L3090" s="284"/>
      <c r="M3090" s="297"/>
      <c r="N3090" s="23"/>
      <c r="O3090" s="23"/>
    </row>
    <row r="3091" spans="1:15">
      <c r="A3091" s="582"/>
      <c r="B3091" s="291" t="s">
        <v>514</v>
      </c>
      <c r="C3091" s="292"/>
      <c r="D3091" s="290" t="s">
        <v>515</v>
      </c>
      <c r="E3091" s="22">
        <f t="shared" si="1009"/>
        <v>0</v>
      </c>
      <c r="F3091" s="284">
        <f t="shared" ref="F3091:M3091" si="1013">F3092+F3093+F3094</f>
        <v>0</v>
      </c>
      <c r="G3091" s="284">
        <f t="shared" si="1013"/>
        <v>0</v>
      </c>
      <c r="H3091" s="284">
        <f t="shared" si="1013"/>
        <v>0</v>
      </c>
      <c r="I3091" s="284">
        <f t="shared" si="1013"/>
        <v>0</v>
      </c>
      <c r="J3091" s="284">
        <f t="shared" si="1013"/>
        <v>0</v>
      </c>
      <c r="K3091" s="284">
        <f t="shared" si="1013"/>
        <v>0</v>
      </c>
      <c r="L3091" s="284">
        <f t="shared" si="1013"/>
        <v>0</v>
      </c>
      <c r="M3091" s="284">
        <f t="shared" si="1013"/>
        <v>0</v>
      </c>
      <c r="N3091" s="23"/>
      <c r="O3091" s="23"/>
    </row>
    <row r="3092" spans="1:15" hidden="1">
      <c r="A3092" s="582"/>
      <c r="B3092" s="293" t="s">
        <v>516</v>
      </c>
      <c r="C3092" s="292"/>
      <c r="D3092" s="290" t="s">
        <v>517</v>
      </c>
      <c r="E3092" s="22">
        <f t="shared" si="1009"/>
        <v>0</v>
      </c>
      <c r="F3092" s="284"/>
      <c r="G3092" s="284"/>
      <c r="H3092" s="284"/>
      <c r="I3092" s="284"/>
      <c r="J3092" s="297"/>
      <c r="K3092" s="284"/>
      <c r="L3092" s="284"/>
      <c r="M3092" s="297"/>
      <c r="N3092" s="23"/>
      <c r="O3092" s="23"/>
    </row>
    <row r="3093" spans="1:15" hidden="1">
      <c r="A3093" s="582"/>
      <c r="B3093" s="294" t="s">
        <v>518</v>
      </c>
      <c r="C3093" s="295"/>
      <c r="D3093" s="307" t="s">
        <v>129</v>
      </c>
      <c r="E3093" s="22">
        <f t="shared" si="1009"/>
        <v>0</v>
      </c>
      <c r="F3093" s="284"/>
      <c r="G3093" s="284"/>
      <c r="H3093" s="284"/>
      <c r="I3093" s="284"/>
      <c r="J3093" s="297"/>
      <c r="K3093" s="284"/>
      <c r="L3093" s="284"/>
      <c r="M3093" s="297"/>
      <c r="N3093" s="23"/>
      <c r="O3093" s="23"/>
    </row>
    <row r="3094" spans="1:15" hidden="1">
      <c r="A3094" s="582"/>
      <c r="B3094" s="293" t="s">
        <v>519</v>
      </c>
      <c r="C3094" s="296"/>
      <c r="D3094" s="290" t="s">
        <v>520</v>
      </c>
      <c r="E3094" s="22">
        <f t="shared" si="1009"/>
        <v>0</v>
      </c>
      <c r="F3094" s="284"/>
      <c r="G3094" s="284"/>
      <c r="H3094" s="284"/>
      <c r="I3094" s="284"/>
      <c r="J3094" s="297"/>
      <c r="K3094" s="284"/>
      <c r="L3094" s="284"/>
      <c r="M3094" s="297"/>
      <c r="N3094" s="23"/>
      <c r="O3094" s="23"/>
    </row>
    <row r="3095" spans="1:15" hidden="1">
      <c r="A3095" s="582"/>
      <c r="B3095" s="293"/>
      <c r="C3095" s="296"/>
      <c r="D3095" s="290"/>
      <c r="E3095" s="22">
        <f t="shared" si="1009"/>
        <v>0</v>
      </c>
      <c r="F3095" s="284"/>
      <c r="G3095" s="284"/>
      <c r="H3095" s="284"/>
      <c r="I3095" s="284"/>
      <c r="J3095" s="297"/>
      <c r="K3095" s="284"/>
      <c r="L3095" s="284"/>
      <c r="M3095" s="297"/>
      <c r="N3095" s="23"/>
      <c r="O3095" s="23"/>
    </row>
    <row r="3096" spans="1:15">
      <c r="A3096" s="582"/>
      <c r="B3096" s="293" t="s">
        <v>521</v>
      </c>
      <c r="C3096" s="296"/>
      <c r="D3096" s="290" t="s">
        <v>522</v>
      </c>
      <c r="E3096" s="22">
        <f t="shared" si="1009"/>
        <v>0</v>
      </c>
      <c r="F3096" s="284">
        <f t="shared" ref="F3096:M3096" si="1014">F3097+F3098+F3099</f>
        <v>0</v>
      </c>
      <c r="G3096" s="284">
        <f t="shared" si="1014"/>
        <v>0</v>
      </c>
      <c r="H3096" s="284">
        <f t="shared" si="1014"/>
        <v>0</v>
      </c>
      <c r="I3096" s="284">
        <f t="shared" si="1014"/>
        <v>0</v>
      </c>
      <c r="J3096" s="284">
        <f t="shared" si="1014"/>
        <v>0</v>
      </c>
      <c r="K3096" s="284">
        <f t="shared" si="1014"/>
        <v>0</v>
      </c>
      <c r="L3096" s="284">
        <f t="shared" si="1014"/>
        <v>0</v>
      </c>
      <c r="M3096" s="284">
        <f t="shared" si="1014"/>
        <v>0</v>
      </c>
      <c r="N3096" s="23"/>
      <c r="O3096" s="23"/>
    </row>
    <row r="3097" spans="1:15" ht="0.75" customHeight="1">
      <c r="A3097" s="582"/>
      <c r="B3097" s="293"/>
      <c r="C3097" s="296" t="s">
        <v>523</v>
      </c>
      <c r="D3097" s="290" t="s">
        <v>524</v>
      </c>
      <c r="E3097" s="22">
        <f t="shared" si="1009"/>
        <v>0</v>
      </c>
      <c r="F3097" s="284"/>
      <c r="G3097" s="284"/>
      <c r="H3097" s="284"/>
      <c r="I3097" s="284"/>
      <c r="J3097" s="297"/>
      <c r="K3097" s="284"/>
      <c r="L3097" s="284"/>
      <c r="M3097" s="297"/>
      <c r="N3097" s="23"/>
      <c r="O3097" s="23"/>
    </row>
    <row r="3098" spans="1:15" hidden="1">
      <c r="A3098" s="582"/>
      <c r="B3098" s="293"/>
      <c r="C3098" s="298" t="s">
        <v>525</v>
      </c>
      <c r="D3098" s="299" t="s">
        <v>526</v>
      </c>
      <c r="E3098" s="22">
        <f t="shared" si="1009"/>
        <v>0</v>
      </c>
      <c r="F3098" s="284"/>
      <c r="G3098" s="284"/>
      <c r="H3098" s="284"/>
      <c r="I3098" s="284"/>
      <c r="J3098" s="297"/>
      <c r="K3098" s="284"/>
      <c r="L3098" s="284"/>
      <c r="M3098" s="297"/>
      <c r="N3098" s="23"/>
      <c r="O3098" s="23"/>
    </row>
    <row r="3099" spans="1:15" hidden="1">
      <c r="A3099" s="582"/>
      <c r="B3099" s="300"/>
      <c r="C3099" s="292" t="s">
        <v>527</v>
      </c>
      <c r="D3099" s="301" t="s">
        <v>528</v>
      </c>
      <c r="E3099" s="22">
        <f t="shared" si="1009"/>
        <v>0</v>
      </c>
      <c r="F3099" s="284"/>
      <c r="G3099" s="284"/>
      <c r="H3099" s="284"/>
      <c r="I3099" s="284"/>
      <c r="J3099" s="297"/>
      <c r="K3099" s="284"/>
      <c r="L3099" s="284"/>
      <c r="M3099" s="297"/>
      <c r="N3099" s="23"/>
      <c r="O3099" s="23"/>
    </row>
    <row r="3100" spans="1:15" hidden="1">
      <c r="A3100" s="582"/>
      <c r="B3100" s="302" t="s">
        <v>529</v>
      </c>
      <c r="C3100" s="303"/>
      <c r="D3100" s="304" t="s">
        <v>530</v>
      </c>
      <c r="E3100" s="22">
        <f t="shared" si="1009"/>
        <v>0</v>
      </c>
      <c r="F3100" s="284">
        <f t="shared" ref="F3100:M3100" si="1015">F3101</f>
        <v>0</v>
      </c>
      <c r="G3100" s="284">
        <f t="shared" si="1015"/>
        <v>0</v>
      </c>
      <c r="H3100" s="284">
        <f t="shared" si="1015"/>
        <v>0</v>
      </c>
      <c r="I3100" s="284">
        <f t="shared" si="1015"/>
        <v>0</v>
      </c>
      <c r="J3100" s="284">
        <f t="shared" si="1015"/>
        <v>0</v>
      </c>
      <c r="K3100" s="284">
        <f t="shared" si="1015"/>
        <v>0</v>
      </c>
      <c r="L3100" s="284">
        <f t="shared" si="1015"/>
        <v>0</v>
      </c>
      <c r="M3100" s="284">
        <f t="shared" si="1015"/>
        <v>0</v>
      </c>
      <c r="N3100" s="23"/>
      <c r="O3100" s="23"/>
    </row>
    <row r="3101" spans="1:15" hidden="1">
      <c r="A3101" s="582"/>
      <c r="B3101" s="305" t="s">
        <v>531</v>
      </c>
      <c r="C3101" s="306"/>
      <c r="D3101" s="304" t="s">
        <v>532</v>
      </c>
      <c r="E3101" s="22">
        <f t="shared" si="1009"/>
        <v>0</v>
      </c>
      <c r="F3101" s="284"/>
      <c r="G3101" s="284"/>
      <c r="H3101" s="284"/>
      <c r="I3101" s="284"/>
      <c r="J3101" s="297"/>
      <c r="K3101" s="284"/>
      <c r="L3101" s="284"/>
      <c r="M3101" s="297"/>
      <c r="N3101" s="23"/>
      <c r="O3101" s="23"/>
    </row>
    <row r="3102" spans="1:15" ht="21">
      <c r="A3102" s="582"/>
      <c r="B3102" s="305"/>
      <c r="C3102" s="296" t="s">
        <v>533</v>
      </c>
      <c r="D3102" s="304" t="s">
        <v>534</v>
      </c>
      <c r="E3102" s="22">
        <f t="shared" si="1009"/>
        <v>0</v>
      </c>
      <c r="F3102" s="284">
        <f t="shared" ref="F3102:M3102" si="1016">F3103</f>
        <v>0</v>
      </c>
      <c r="G3102" s="284">
        <f t="shared" si="1016"/>
        <v>0</v>
      </c>
      <c r="H3102" s="284">
        <f t="shared" si="1016"/>
        <v>0</v>
      </c>
      <c r="I3102" s="284">
        <f t="shared" si="1016"/>
        <v>0</v>
      </c>
      <c r="J3102" s="284">
        <f t="shared" si="1016"/>
        <v>0</v>
      </c>
      <c r="K3102" s="284">
        <f t="shared" si="1016"/>
        <v>0</v>
      </c>
      <c r="L3102" s="284">
        <f t="shared" si="1016"/>
        <v>0</v>
      </c>
      <c r="M3102" s="284">
        <f t="shared" si="1016"/>
        <v>0</v>
      </c>
      <c r="N3102" s="23"/>
      <c r="O3102" s="23"/>
    </row>
    <row r="3103" spans="1:15">
      <c r="A3103" s="582"/>
      <c r="B3103" s="1292" t="s">
        <v>784</v>
      </c>
      <c r="C3103" s="1293"/>
      <c r="D3103" s="307" t="s">
        <v>536</v>
      </c>
      <c r="E3103" s="22">
        <f t="shared" si="1009"/>
        <v>0</v>
      </c>
      <c r="F3103" s="284">
        <f t="shared" ref="F3103:M3103" si="1017">F3104+F3105+F3106+F3107+F3108+F3109+F3110+F3111+F3112+F3113</f>
        <v>0</v>
      </c>
      <c r="G3103" s="284">
        <f t="shared" si="1017"/>
        <v>0</v>
      </c>
      <c r="H3103" s="284">
        <f t="shared" si="1017"/>
        <v>0</v>
      </c>
      <c r="I3103" s="284">
        <f t="shared" si="1017"/>
        <v>0</v>
      </c>
      <c r="J3103" s="284">
        <f t="shared" si="1017"/>
        <v>0</v>
      </c>
      <c r="K3103" s="284">
        <f t="shared" si="1017"/>
        <v>0</v>
      </c>
      <c r="L3103" s="284">
        <f t="shared" si="1017"/>
        <v>0</v>
      </c>
      <c r="M3103" s="284">
        <f t="shared" si="1017"/>
        <v>0</v>
      </c>
      <c r="N3103" s="23"/>
      <c r="O3103" s="23"/>
    </row>
    <row r="3104" spans="1:15" hidden="1">
      <c r="A3104" s="582"/>
      <c r="B3104" s="920"/>
      <c r="C3104" s="921" t="s">
        <v>537</v>
      </c>
      <c r="D3104" s="922" t="s">
        <v>538</v>
      </c>
      <c r="E3104" s="40">
        <f t="shared" si="1009"/>
        <v>0</v>
      </c>
      <c r="F3104" s="44"/>
      <c r="G3104" s="44"/>
      <c r="H3104" s="44"/>
      <c r="I3104" s="44"/>
      <c r="J3104" s="48"/>
      <c r="K3104" s="44"/>
      <c r="L3104" s="44"/>
      <c r="M3104" s="48"/>
      <c r="N3104" s="23"/>
      <c r="O3104" s="23"/>
    </row>
    <row r="3105" spans="1:15" hidden="1">
      <c r="A3105" s="582"/>
      <c r="B3105" s="923"/>
      <c r="C3105" s="924" t="s">
        <v>539</v>
      </c>
      <c r="D3105" s="644" t="s">
        <v>540</v>
      </c>
      <c r="E3105" s="40">
        <f t="shared" si="1009"/>
        <v>0</v>
      </c>
      <c r="F3105" s="44"/>
      <c r="G3105" s="44"/>
      <c r="H3105" s="44"/>
      <c r="I3105" s="44"/>
      <c r="J3105" s="48"/>
      <c r="K3105" s="44"/>
      <c r="L3105" s="44"/>
      <c r="M3105" s="48"/>
      <c r="N3105" s="23"/>
      <c r="O3105" s="23"/>
    </row>
    <row r="3106" spans="1:15" hidden="1">
      <c r="A3106" s="582"/>
      <c r="B3106" s="925"/>
      <c r="C3106" s="926" t="s">
        <v>541</v>
      </c>
      <c r="D3106" s="647" t="s">
        <v>542</v>
      </c>
      <c r="E3106" s="40">
        <f t="shared" si="1009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82"/>
      <c r="B3107" s="927"/>
      <c r="C3107" s="928" t="s">
        <v>543</v>
      </c>
      <c r="D3107" s="588" t="s">
        <v>544</v>
      </c>
      <c r="E3107" s="40">
        <f t="shared" si="1009"/>
        <v>0</v>
      </c>
      <c r="F3107" s="44"/>
      <c r="G3107" s="44"/>
      <c r="H3107" s="44"/>
      <c r="I3107" s="44"/>
      <c r="J3107" s="48"/>
      <c r="K3107" s="44"/>
      <c r="L3107" s="44"/>
      <c r="M3107" s="48"/>
      <c r="N3107" s="23"/>
      <c r="O3107" s="23"/>
    </row>
    <row r="3108" spans="1:15" hidden="1">
      <c r="A3108" s="582"/>
      <c r="B3108" s="927"/>
      <c r="C3108" s="929" t="s">
        <v>545</v>
      </c>
      <c r="D3108" s="588" t="s">
        <v>546</v>
      </c>
      <c r="E3108" s="40">
        <f t="shared" si="1009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t="21" hidden="1">
      <c r="A3109" s="582"/>
      <c r="B3109" s="927"/>
      <c r="C3109" s="930" t="s">
        <v>547</v>
      </c>
      <c r="D3109" s="588" t="s">
        <v>548</v>
      </c>
      <c r="E3109" s="40">
        <f t="shared" si="1009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t="21" hidden="1">
      <c r="A3110" s="582"/>
      <c r="B3110" s="927"/>
      <c r="C3110" s="930" t="s">
        <v>549</v>
      </c>
      <c r="D3110" s="588" t="s">
        <v>550</v>
      </c>
      <c r="E3110" s="40">
        <f t="shared" si="1009"/>
        <v>0</v>
      </c>
      <c r="F3110" s="44"/>
      <c r="G3110" s="44"/>
      <c r="H3110" s="44"/>
      <c r="I3110" s="44"/>
      <c r="J3110" s="48"/>
      <c r="K3110" s="44"/>
      <c r="L3110" s="44"/>
      <c r="M3110" s="48"/>
      <c r="N3110" s="23"/>
      <c r="O3110" s="23"/>
    </row>
    <row r="3111" spans="1:15" ht="21" hidden="1">
      <c r="A3111" s="582"/>
      <c r="B3111" s="931"/>
      <c r="C3111" s="930" t="s">
        <v>551</v>
      </c>
      <c r="D3111" s="588" t="s">
        <v>552</v>
      </c>
      <c r="E3111" s="40">
        <f t="shared" si="1009"/>
        <v>0</v>
      </c>
      <c r="F3111" s="44"/>
      <c r="G3111" s="44"/>
      <c r="H3111" s="44"/>
      <c r="I3111" s="44"/>
      <c r="J3111" s="48"/>
      <c r="K3111" s="44"/>
      <c r="L3111" s="44"/>
      <c r="M3111" s="48"/>
      <c r="N3111" s="23"/>
      <c r="O3111" s="23"/>
    </row>
    <row r="3112" spans="1:15" ht="21" hidden="1">
      <c r="A3112" s="582"/>
      <c r="B3112" s="931"/>
      <c r="C3112" s="930" t="s">
        <v>553</v>
      </c>
      <c r="D3112" s="588" t="s">
        <v>554</v>
      </c>
      <c r="E3112" s="40">
        <f t="shared" si="1009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82"/>
      <c r="B3113" s="931"/>
      <c r="C3113" s="930" t="s">
        <v>555</v>
      </c>
      <c r="D3113" s="588" t="s">
        <v>556</v>
      </c>
      <c r="E3113" s="40">
        <f t="shared" si="1009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82"/>
      <c r="B3114" s="316"/>
      <c r="C3114" s="298" t="s">
        <v>561</v>
      </c>
      <c r="D3114" s="290" t="s">
        <v>562</v>
      </c>
      <c r="E3114" s="22">
        <f t="shared" si="1009"/>
        <v>0</v>
      </c>
      <c r="F3114" s="284">
        <f t="shared" ref="F3114:M3114" si="1018">F3115+F3117</f>
        <v>0</v>
      </c>
      <c r="G3114" s="284">
        <f t="shared" si="1018"/>
        <v>0</v>
      </c>
      <c r="H3114" s="284">
        <f t="shared" si="1018"/>
        <v>0</v>
      </c>
      <c r="I3114" s="284">
        <f t="shared" si="1018"/>
        <v>0</v>
      </c>
      <c r="J3114" s="284">
        <f t="shared" si="1018"/>
        <v>0</v>
      </c>
      <c r="K3114" s="284">
        <f t="shared" si="1018"/>
        <v>0</v>
      </c>
      <c r="L3114" s="284">
        <f t="shared" si="1018"/>
        <v>0</v>
      </c>
      <c r="M3114" s="284">
        <f t="shared" si="1018"/>
        <v>0</v>
      </c>
      <c r="N3114" s="23"/>
      <c r="O3114" s="23"/>
    </row>
    <row r="3115" spans="1:15" hidden="1">
      <c r="A3115" s="582"/>
      <c r="B3115" s="316" t="s">
        <v>563</v>
      </c>
      <c r="C3115" s="296" t="s">
        <v>564</v>
      </c>
      <c r="D3115" s="290" t="s">
        <v>565</v>
      </c>
      <c r="E3115" s="22">
        <f t="shared" si="1009"/>
        <v>0</v>
      </c>
      <c r="F3115" s="284">
        <f t="shared" ref="F3115:M3115" si="1019">F3116</f>
        <v>0</v>
      </c>
      <c r="G3115" s="284">
        <f t="shared" si="1019"/>
        <v>0</v>
      </c>
      <c r="H3115" s="284">
        <f t="shared" si="1019"/>
        <v>0</v>
      </c>
      <c r="I3115" s="284">
        <f t="shared" si="1019"/>
        <v>0</v>
      </c>
      <c r="J3115" s="284">
        <f t="shared" si="1019"/>
        <v>0</v>
      </c>
      <c r="K3115" s="284">
        <f t="shared" si="1019"/>
        <v>0</v>
      </c>
      <c r="L3115" s="284">
        <f t="shared" si="1019"/>
        <v>0</v>
      </c>
      <c r="M3115" s="284">
        <f t="shared" si="1019"/>
        <v>0</v>
      </c>
      <c r="N3115" s="23"/>
      <c r="O3115" s="23"/>
    </row>
    <row r="3116" spans="1:15" hidden="1">
      <c r="A3116" s="582"/>
      <c r="B3116" s="931"/>
      <c r="C3116" s="598" t="s">
        <v>762</v>
      </c>
      <c r="D3116" s="588" t="s">
        <v>763</v>
      </c>
      <c r="E3116" s="100">
        <f t="shared" si="1009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82"/>
      <c r="B3117" s="322" t="s">
        <v>570</v>
      </c>
      <c r="C3117" s="323"/>
      <c r="D3117" s="324" t="s">
        <v>571</v>
      </c>
      <c r="E3117" s="22">
        <f t="shared" si="1009"/>
        <v>0</v>
      </c>
      <c r="F3117" s="284">
        <f t="shared" ref="F3117:M3117" si="1020">F3118+F3119</f>
        <v>0</v>
      </c>
      <c r="G3117" s="284">
        <f t="shared" si="1020"/>
        <v>0</v>
      </c>
      <c r="H3117" s="284">
        <f t="shared" si="1020"/>
        <v>0</v>
      </c>
      <c r="I3117" s="284">
        <f t="shared" si="1020"/>
        <v>0</v>
      </c>
      <c r="J3117" s="284">
        <f t="shared" si="1020"/>
        <v>0</v>
      </c>
      <c r="K3117" s="284">
        <f t="shared" si="1020"/>
        <v>0</v>
      </c>
      <c r="L3117" s="284">
        <f t="shared" si="1020"/>
        <v>0</v>
      </c>
      <c r="M3117" s="284">
        <f t="shared" si="1020"/>
        <v>0</v>
      </c>
      <c r="N3117" s="23"/>
      <c r="O3117" s="23"/>
    </row>
    <row r="3118" spans="1:15" hidden="1">
      <c r="A3118" s="582"/>
      <c r="B3118" s="932"/>
      <c r="C3118" s="933" t="s">
        <v>572</v>
      </c>
      <c r="D3118" s="934" t="s">
        <v>573</v>
      </c>
      <c r="E3118" s="100">
        <f t="shared" si="1009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82"/>
      <c r="B3119" s="935"/>
      <c r="C3119" s="1027" t="s">
        <v>574</v>
      </c>
      <c r="D3119" s="814" t="s">
        <v>575</v>
      </c>
      <c r="E3119" s="100">
        <f t="shared" si="1009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>
      <c r="A3120" s="582"/>
      <c r="B3120" s="328" t="s">
        <v>576</v>
      </c>
      <c r="C3120" s="293"/>
      <c r="D3120" s="307" t="s">
        <v>577</v>
      </c>
      <c r="E3120" s="22">
        <f t="shared" si="1009"/>
        <v>0</v>
      </c>
      <c r="F3120" s="284">
        <f t="shared" ref="F3120:M3120" si="1021">F3121</f>
        <v>0</v>
      </c>
      <c r="G3120" s="284">
        <f t="shared" si="1021"/>
        <v>0</v>
      </c>
      <c r="H3120" s="284">
        <f t="shared" si="1021"/>
        <v>0</v>
      </c>
      <c r="I3120" s="284">
        <f t="shared" si="1021"/>
        <v>0</v>
      </c>
      <c r="J3120" s="284">
        <f t="shared" si="1021"/>
        <v>0</v>
      </c>
      <c r="K3120" s="284">
        <f t="shared" si="1021"/>
        <v>0</v>
      </c>
      <c r="L3120" s="284">
        <f t="shared" si="1021"/>
        <v>0</v>
      </c>
      <c r="M3120" s="284">
        <f t="shared" si="1021"/>
        <v>0</v>
      </c>
      <c r="N3120" s="23"/>
      <c r="O3120" s="23"/>
    </row>
    <row r="3121" spans="1:15" ht="0.75" customHeight="1">
      <c r="A3121" s="582"/>
      <c r="B3121" s="937" t="s">
        <v>578</v>
      </c>
      <c r="C3121" s="928"/>
      <c r="D3121" s="588" t="s">
        <v>579</v>
      </c>
      <c r="E3121" s="22">
        <f t="shared" si="1009"/>
        <v>0</v>
      </c>
      <c r="F3121" s="44">
        <f t="shared" ref="F3121:M3121" si="1022">F3122+F3123+F3124+F3125</f>
        <v>0</v>
      </c>
      <c r="G3121" s="44">
        <f t="shared" si="1022"/>
        <v>0</v>
      </c>
      <c r="H3121" s="44">
        <f t="shared" si="1022"/>
        <v>0</v>
      </c>
      <c r="I3121" s="44">
        <f t="shared" si="1022"/>
        <v>0</v>
      </c>
      <c r="J3121" s="44">
        <f t="shared" si="1022"/>
        <v>0</v>
      </c>
      <c r="K3121" s="44">
        <f t="shared" si="1022"/>
        <v>0</v>
      </c>
      <c r="L3121" s="44">
        <f t="shared" si="1022"/>
        <v>0</v>
      </c>
      <c r="M3121" s="44">
        <f t="shared" si="1022"/>
        <v>0</v>
      </c>
      <c r="N3121" s="23"/>
      <c r="O3121" s="23"/>
    </row>
    <row r="3122" spans="1:15" hidden="1">
      <c r="A3122" s="582"/>
      <c r="B3122" s="652"/>
      <c r="C3122" s="928" t="s">
        <v>580</v>
      </c>
      <c r="D3122" s="588" t="s">
        <v>581</v>
      </c>
      <c r="E3122" s="22">
        <f t="shared" si="1009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82"/>
      <c r="B3123" s="645"/>
      <c r="C3123" s="646" t="s">
        <v>582</v>
      </c>
      <c r="D3123" s="647" t="s">
        <v>583</v>
      </c>
      <c r="E3123" s="22">
        <f t="shared" si="1009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82"/>
      <c r="B3124" s="938"/>
      <c r="C3124" s="929" t="s">
        <v>584</v>
      </c>
      <c r="D3124" s="647" t="s">
        <v>585</v>
      </c>
      <c r="E3124" s="22">
        <f t="shared" si="1009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82"/>
      <c r="B3125" s="927"/>
      <c r="C3125" s="939" t="s">
        <v>586</v>
      </c>
      <c r="D3125" s="588" t="s">
        <v>587</v>
      </c>
      <c r="E3125" s="22">
        <f t="shared" si="1009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82"/>
      <c r="B3126" s="940"/>
      <c r="C3126" s="939"/>
      <c r="D3126" s="588"/>
      <c r="E3126" s="22">
        <f t="shared" si="1009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>
      <c r="A3127" s="582"/>
      <c r="B3127" s="288" t="s">
        <v>776</v>
      </c>
      <c r="C3127" s="334"/>
      <c r="D3127" s="290" t="s">
        <v>589</v>
      </c>
      <c r="E3127" s="22">
        <f t="shared" si="1009"/>
        <v>0</v>
      </c>
      <c r="F3127" s="284">
        <f t="shared" ref="F3127:M3127" si="1023">F3128+F3129+F3130+F3131+F3132+F3133+F3134+F3135+F3136</f>
        <v>0</v>
      </c>
      <c r="G3127" s="284">
        <f t="shared" si="1023"/>
        <v>0</v>
      </c>
      <c r="H3127" s="284">
        <f t="shared" si="1023"/>
        <v>0</v>
      </c>
      <c r="I3127" s="284">
        <f t="shared" si="1023"/>
        <v>0</v>
      </c>
      <c r="J3127" s="284">
        <f t="shared" si="1023"/>
        <v>0</v>
      </c>
      <c r="K3127" s="284">
        <f t="shared" si="1023"/>
        <v>0</v>
      </c>
      <c r="L3127" s="284">
        <f t="shared" si="1023"/>
        <v>0</v>
      </c>
      <c r="M3127" s="284">
        <f t="shared" si="1023"/>
        <v>0</v>
      </c>
      <c r="N3127" s="23"/>
      <c r="O3127" s="23"/>
    </row>
    <row r="3128" spans="1:15" ht="0.75" customHeight="1">
      <c r="A3128" s="582"/>
      <c r="B3128" s="940" t="s">
        <v>590</v>
      </c>
      <c r="C3128" s="939"/>
      <c r="D3128" s="588" t="s">
        <v>591</v>
      </c>
      <c r="E3128" s="22">
        <f t="shared" si="1009"/>
        <v>0</v>
      </c>
      <c r="F3128" s="44"/>
      <c r="G3128" s="44"/>
      <c r="H3128" s="44"/>
      <c r="I3128" s="44"/>
      <c r="J3128" s="48"/>
      <c r="K3128" s="44"/>
      <c r="L3128" s="44"/>
      <c r="M3128" s="48"/>
      <c r="N3128" s="23"/>
      <c r="O3128" s="23"/>
    </row>
    <row r="3129" spans="1:15" hidden="1">
      <c r="A3129" s="582"/>
      <c r="B3129" s="940" t="s">
        <v>592</v>
      </c>
      <c r="C3129" s="939"/>
      <c r="D3129" s="654" t="s">
        <v>593</v>
      </c>
      <c r="E3129" s="22">
        <f t="shared" si="1009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82"/>
      <c r="B3130" s="941" t="s">
        <v>594</v>
      </c>
      <c r="C3130" s="942"/>
      <c r="D3130" s="644" t="s">
        <v>595</v>
      </c>
      <c r="E3130" s="22">
        <f t="shared" si="1009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82"/>
      <c r="B3131" s="927" t="s">
        <v>596</v>
      </c>
      <c r="C3131" s="943"/>
      <c r="D3131" s="647" t="s">
        <v>597</v>
      </c>
      <c r="E3131" s="22">
        <f t="shared" si="1009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82"/>
      <c r="B3132" s="944" t="s">
        <v>598</v>
      </c>
      <c r="C3132" s="943"/>
      <c r="D3132" s="647" t="s">
        <v>599</v>
      </c>
      <c r="E3132" s="22">
        <f t="shared" si="1009"/>
        <v>0</v>
      </c>
      <c r="F3132" s="44"/>
      <c r="G3132" s="44"/>
      <c r="H3132" s="44"/>
      <c r="I3132" s="44"/>
      <c r="J3132" s="48"/>
      <c r="K3132" s="44"/>
      <c r="L3132" s="44"/>
      <c r="M3132" s="48"/>
      <c r="N3132" s="23"/>
      <c r="O3132" s="23"/>
    </row>
    <row r="3133" spans="1:15" hidden="1">
      <c r="A3133" s="582"/>
      <c r="B3133" s="945" t="s">
        <v>600</v>
      </c>
      <c r="C3133" s="946"/>
      <c r="D3133" s="647" t="s">
        <v>601</v>
      </c>
      <c r="E3133" s="22">
        <f t="shared" si="1009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82"/>
      <c r="B3134" s="945" t="s">
        <v>604</v>
      </c>
      <c r="C3134" s="946"/>
      <c r="D3134" s="647" t="s">
        <v>605</v>
      </c>
      <c r="E3134" s="22">
        <f t="shared" si="1009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 hidden="1">
      <c r="A3135" s="582"/>
      <c r="B3135" s="944" t="s">
        <v>606</v>
      </c>
      <c r="C3135" s="943"/>
      <c r="D3135" s="647" t="s">
        <v>607</v>
      </c>
      <c r="E3135" s="22">
        <f t="shared" si="1009"/>
        <v>0</v>
      </c>
      <c r="F3135" s="44"/>
      <c r="G3135" s="44"/>
      <c r="H3135" s="44"/>
      <c r="I3135" s="44"/>
      <c r="J3135" s="48"/>
      <c r="K3135" s="44"/>
      <c r="L3135" s="44"/>
      <c r="M3135" s="48"/>
      <c r="N3135" s="23"/>
      <c r="O3135" s="23"/>
    </row>
    <row r="3136" spans="1:15" hidden="1">
      <c r="A3136" s="582"/>
      <c r="B3136" s="944" t="s">
        <v>608</v>
      </c>
      <c r="C3136" s="943"/>
      <c r="D3136" s="647" t="s">
        <v>609</v>
      </c>
      <c r="E3136" s="22">
        <f t="shared" si="1009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582"/>
      <c r="B3137" s="944" t="s">
        <v>612</v>
      </c>
      <c r="C3137" s="947"/>
      <c r="D3137" s="647" t="s">
        <v>613</v>
      </c>
      <c r="E3137" s="22">
        <f t="shared" si="1009"/>
        <v>0</v>
      </c>
      <c r="F3137" s="44">
        <f t="shared" ref="F3137:M3137" si="1024">F3138+F3142</f>
        <v>0</v>
      </c>
      <c r="G3137" s="44">
        <f t="shared" si="1024"/>
        <v>0</v>
      </c>
      <c r="H3137" s="44">
        <f t="shared" si="1024"/>
        <v>0</v>
      </c>
      <c r="I3137" s="44">
        <f t="shared" si="1024"/>
        <v>0</v>
      </c>
      <c r="J3137" s="44">
        <f t="shared" si="1024"/>
        <v>0</v>
      </c>
      <c r="K3137" s="44">
        <f t="shared" si="1024"/>
        <v>0</v>
      </c>
      <c r="L3137" s="44">
        <f t="shared" si="1024"/>
        <v>0</v>
      </c>
      <c r="M3137" s="44">
        <f t="shared" si="1024"/>
        <v>0</v>
      </c>
      <c r="N3137" s="23"/>
      <c r="O3137" s="23"/>
    </row>
    <row r="3138" spans="1:15">
      <c r="A3138" s="582"/>
      <c r="B3138" s="316" t="s">
        <v>777</v>
      </c>
      <c r="C3138" s="348"/>
      <c r="D3138" s="307" t="s">
        <v>615</v>
      </c>
      <c r="E3138" s="22">
        <f t="shared" si="1009"/>
        <v>0</v>
      </c>
      <c r="F3138" s="284">
        <f t="shared" ref="F3138:M3138" si="1025">F3139+F3140</f>
        <v>0</v>
      </c>
      <c r="G3138" s="284">
        <f t="shared" si="1025"/>
        <v>0</v>
      </c>
      <c r="H3138" s="284">
        <f t="shared" si="1025"/>
        <v>0</v>
      </c>
      <c r="I3138" s="284">
        <f t="shared" si="1025"/>
        <v>0</v>
      </c>
      <c r="J3138" s="284">
        <f t="shared" si="1025"/>
        <v>0</v>
      </c>
      <c r="K3138" s="284">
        <f t="shared" si="1025"/>
        <v>0</v>
      </c>
      <c r="L3138" s="284">
        <f t="shared" si="1025"/>
        <v>0</v>
      </c>
      <c r="M3138" s="284">
        <f t="shared" si="1025"/>
        <v>0</v>
      </c>
      <c r="N3138" s="23"/>
      <c r="O3138" s="23"/>
    </row>
    <row r="3139" spans="1:15" ht="0.75" customHeight="1">
      <c r="A3139" s="582"/>
      <c r="B3139" s="937"/>
      <c r="C3139" s="825" t="s">
        <v>616</v>
      </c>
      <c r="D3139" s="424" t="s">
        <v>617</v>
      </c>
      <c r="E3139" s="40">
        <f t="shared" si="1009"/>
        <v>0</v>
      </c>
      <c r="F3139" s="44"/>
      <c r="G3139" s="44"/>
      <c r="H3139" s="44"/>
      <c r="I3139" s="44"/>
      <c r="J3139" s="48"/>
      <c r="K3139" s="44"/>
      <c r="L3139" s="44"/>
      <c r="M3139" s="48"/>
      <c r="N3139" s="23"/>
      <c r="O3139" s="23"/>
    </row>
    <row r="3140" spans="1:15" hidden="1">
      <c r="A3140" s="582"/>
      <c r="B3140" s="826" t="s">
        <v>618</v>
      </c>
      <c r="C3140" s="827"/>
      <c r="D3140" s="424" t="s">
        <v>619</v>
      </c>
      <c r="E3140" s="40">
        <f t="shared" si="1009"/>
        <v>0</v>
      </c>
      <c r="F3140" s="44"/>
      <c r="G3140" s="44"/>
      <c r="H3140" s="44"/>
      <c r="I3140" s="44"/>
      <c r="J3140" s="48"/>
      <c r="K3140" s="44"/>
      <c r="L3140" s="44"/>
      <c r="M3140" s="48"/>
      <c r="N3140" s="23"/>
      <c r="O3140" s="23"/>
    </row>
    <row r="3141" spans="1:15" hidden="1">
      <c r="A3141" s="582"/>
      <c r="B3141" s="951"/>
      <c r="C3141" s="952"/>
      <c r="D3141" s="644"/>
      <c r="E3141" s="22">
        <f t="shared" si="1009"/>
        <v>0</v>
      </c>
      <c r="F3141" s="44"/>
      <c r="G3141" s="44"/>
      <c r="H3141" s="44"/>
      <c r="I3141" s="44"/>
      <c r="J3141" s="48"/>
      <c r="K3141" s="44"/>
      <c r="L3141" s="44"/>
      <c r="M3141" s="48"/>
      <c r="N3141" s="23"/>
      <c r="O3141" s="23"/>
    </row>
    <row r="3142" spans="1:15">
      <c r="A3142" s="582"/>
      <c r="B3142" s="353" t="s">
        <v>778</v>
      </c>
      <c r="C3142" s="354"/>
      <c r="D3142" s="307" t="s">
        <v>621</v>
      </c>
      <c r="E3142" s="22">
        <f t="shared" si="1009"/>
        <v>0</v>
      </c>
      <c r="F3142" s="284">
        <f t="shared" ref="F3142:M3142" si="1026">F3143+F3144</f>
        <v>0</v>
      </c>
      <c r="G3142" s="284">
        <f t="shared" si="1026"/>
        <v>0</v>
      </c>
      <c r="H3142" s="284">
        <f t="shared" si="1026"/>
        <v>0</v>
      </c>
      <c r="I3142" s="284">
        <f t="shared" si="1026"/>
        <v>0</v>
      </c>
      <c r="J3142" s="284">
        <f t="shared" si="1026"/>
        <v>0</v>
      </c>
      <c r="K3142" s="284">
        <f t="shared" si="1026"/>
        <v>0</v>
      </c>
      <c r="L3142" s="284">
        <f t="shared" si="1026"/>
        <v>0</v>
      </c>
      <c r="M3142" s="284">
        <f t="shared" si="1026"/>
        <v>0</v>
      </c>
      <c r="N3142" s="23"/>
      <c r="O3142" s="23"/>
    </row>
    <row r="3143" spans="1:15" ht="2.25" customHeight="1">
      <c r="A3143" s="582"/>
      <c r="B3143" s="805" t="s">
        <v>622</v>
      </c>
      <c r="C3143" s="782"/>
      <c r="D3143" s="424" t="s">
        <v>623</v>
      </c>
      <c r="E3143" s="40">
        <f t="shared" si="1009"/>
        <v>0</v>
      </c>
      <c r="F3143" s="44"/>
      <c r="G3143" s="44"/>
      <c r="H3143" s="44"/>
      <c r="I3143" s="44"/>
      <c r="J3143" s="48"/>
      <c r="K3143" s="44"/>
      <c r="L3143" s="44"/>
      <c r="M3143" s="48"/>
      <c r="N3143" s="23"/>
      <c r="O3143" s="23"/>
    </row>
    <row r="3144" spans="1:15" hidden="1">
      <c r="A3144" s="582"/>
      <c r="B3144" s="804" t="s">
        <v>624</v>
      </c>
      <c r="C3144" s="781"/>
      <c r="D3144" s="424" t="s">
        <v>625</v>
      </c>
      <c r="E3144" s="40">
        <f t="shared" si="1009"/>
        <v>0</v>
      </c>
      <c r="F3144" s="44"/>
      <c r="G3144" s="44"/>
      <c r="H3144" s="44"/>
      <c r="I3144" s="44"/>
      <c r="J3144" s="48"/>
      <c r="K3144" s="44"/>
      <c r="L3144" s="44"/>
      <c r="M3144" s="48"/>
      <c r="N3144" s="23"/>
      <c r="O3144" s="23"/>
    </row>
    <row r="3145" spans="1:15">
      <c r="A3145" s="582"/>
      <c r="B3145" s="302" t="s">
        <v>779</v>
      </c>
      <c r="C3145" s="331"/>
      <c r="D3145" s="290" t="s">
        <v>746</v>
      </c>
      <c r="E3145" s="22">
        <f t="shared" si="1009"/>
        <v>0</v>
      </c>
      <c r="F3145" s="284">
        <f t="shared" ref="F3145:M3145" si="1027">F3146</f>
        <v>0</v>
      </c>
      <c r="G3145" s="284">
        <f t="shared" si="1027"/>
        <v>0</v>
      </c>
      <c r="H3145" s="284">
        <f t="shared" si="1027"/>
        <v>0</v>
      </c>
      <c r="I3145" s="284">
        <f t="shared" si="1027"/>
        <v>0</v>
      </c>
      <c r="J3145" s="284">
        <f t="shared" si="1027"/>
        <v>0</v>
      </c>
      <c r="K3145" s="284">
        <f t="shared" si="1027"/>
        <v>0</v>
      </c>
      <c r="L3145" s="284">
        <f t="shared" si="1027"/>
        <v>0</v>
      </c>
      <c r="M3145" s="284">
        <f t="shared" si="1027"/>
        <v>0</v>
      </c>
      <c r="N3145" s="23"/>
      <c r="O3145" s="23"/>
    </row>
    <row r="3146" spans="1:15" ht="0.75" customHeight="1">
      <c r="A3146" s="582"/>
      <c r="B3146" s="645" t="s">
        <v>628</v>
      </c>
      <c r="C3146" s="646"/>
      <c r="D3146" s="588" t="s">
        <v>629</v>
      </c>
      <c r="E3146" s="40">
        <f t="shared" si="1009"/>
        <v>0</v>
      </c>
      <c r="F3146" s="44"/>
      <c r="G3146" s="44"/>
      <c r="H3146" s="44"/>
      <c r="I3146" s="44"/>
      <c r="J3146" s="48"/>
      <c r="K3146" s="44"/>
      <c r="L3146" s="44"/>
      <c r="M3146" s="48"/>
      <c r="N3146" s="23"/>
      <c r="O3146" s="23"/>
    </row>
    <row r="3147" spans="1:15" hidden="1">
      <c r="A3147" s="714" t="s">
        <v>755</v>
      </c>
      <c r="B3147" s="878"/>
      <c r="C3147" s="878"/>
      <c r="D3147" s="85"/>
      <c r="E3147" s="40">
        <f t="shared" si="1009"/>
        <v>0</v>
      </c>
      <c r="F3147" s="41"/>
      <c r="G3147" s="41"/>
      <c r="H3147" s="41"/>
      <c r="I3147" s="41"/>
      <c r="J3147" s="42"/>
      <c r="K3147" s="41"/>
      <c r="L3147" s="41"/>
      <c r="M3147" s="42"/>
      <c r="N3147" s="23"/>
      <c r="O3147" s="23"/>
    </row>
    <row r="3148" spans="1:15" hidden="1">
      <c r="A3148" s="718"/>
      <c r="B3148" s="1220" t="s">
        <v>785</v>
      </c>
      <c r="C3148" s="1220"/>
      <c r="D3148" s="85" t="s">
        <v>786</v>
      </c>
      <c r="E3148" s="40">
        <f t="shared" si="1009"/>
        <v>0</v>
      </c>
      <c r="F3148" s="41"/>
      <c r="G3148" s="41"/>
      <c r="H3148" s="41"/>
      <c r="I3148" s="41"/>
      <c r="J3148" s="42"/>
      <c r="K3148" s="41"/>
      <c r="L3148" s="41"/>
      <c r="M3148" s="42"/>
      <c r="N3148" s="23"/>
      <c r="O3148" s="23"/>
    </row>
    <row r="3149" spans="1:15" hidden="1">
      <c r="A3149" s="718"/>
      <c r="B3149" s="1220" t="s">
        <v>787</v>
      </c>
      <c r="C3149" s="1220"/>
      <c r="D3149" s="85" t="s">
        <v>788</v>
      </c>
      <c r="E3149" s="40">
        <f t="shared" si="1009"/>
        <v>0</v>
      </c>
      <c r="F3149" s="41"/>
      <c r="G3149" s="41"/>
      <c r="H3149" s="41"/>
      <c r="I3149" s="41"/>
      <c r="J3149" s="42"/>
      <c r="K3149" s="41"/>
      <c r="L3149" s="41"/>
      <c r="M3149" s="42"/>
      <c r="N3149" s="23"/>
      <c r="O3149" s="23"/>
    </row>
    <row r="3150" spans="1:15" hidden="1">
      <c r="A3150" s="718"/>
      <c r="B3150" s="1220" t="s">
        <v>789</v>
      </c>
      <c r="C3150" s="1220"/>
      <c r="D3150" s="85" t="s">
        <v>790</v>
      </c>
      <c r="E3150" s="40">
        <f t="shared" ref="E3150:E3213" si="1028">G3150+H3150+I3150+J3150</f>
        <v>0</v>
      </c>
      <c r="F3150" s="41"/>
      <c r="G3150" s="41"/>
      <c r="H3150" s="41"/>
      <c r="I3150" s="41"/>
      <c r="J3150" s="42"/>
      <c r="K3150" s="41"/>
      <c r="L3150" s="41"/>
      <c r="M3150" s="42"/>
      <c r="N3150" s="23"/>
      <c r="O3150" s="23"/>
    </row>
    <row r="3151" spans="1:15" hidden="1">
      <c r="A3151" s="719"/>
      <c r="B3151" s="720"/>
      <c r="C3151" s="720"/>
      <c r="D3151" s="85"/>
      <c r="E3151" s="40">
        <f t="shared" si="1028"/>
        <v>0</v>
      </c>
      <c r="F3151" s="41"/>
      <c r="G3151" s="41"/>
      <c r="H3151" s="41"/>
      <c r="I3151" s="41"/>
      <c r="J3151" s="42"/>
      <c r="K3151" s="41"/>
      <c r="L3151" s="41"/>
      <c r="M3151" s="42"/>
      <c r="N3151" s="23"/>
      <c r="O3151" s="23"/>
    </row>
    <row r="3152" spans="1:15">
      <c r="A3152" s="1313" t="s">
        <v>791</v>
      </c>
      <c r="B3152" s="1314"/>
      <c r="C3152" s="1314"/>
      <c r="D3152" s="721" t="s">
        <v>593</v>
      </c>
      <c r="E3152" s="722">
        <f t="shared" si="1028"/>
        <v>6825</v>
      </c>
      <c r="F3152" s="723">
        <f t="shared" ref="F3152:M3152" si="1029">F3153+F3217</f>
        <v>0</v>
      </c>
      <c r="G3152" s="723">
        <f t="shared" si="1029"/>
        <v>1657</v>
      </c>
      <c r="H3152" s="723">
        <f t="shared" si="1029"/>
        <v>1628</v>
      </c>
      <c r="I3152" s="723">
        <f t="shared" si="1029"/>
        <v>1727.0000000000002</v>
      </c>
      <c r="J3152" s="723">
        <f t="shared" si="1029"/>
        <v>1813</v>
      </c>
      <c r="K3152" s="723">
        <f t="shared" si="1029"/>
        <v>6830</v>
      </c>
      <c r="L3152" s="723">
        <f t="shared" si="1029"/>
        <v>6830</v>
      </c>
      <c r="M3152" s="723">
        <f t="shared" si="1029"/>
        <v>6830</v>
      </c>
      <c r="N3152" s="23"/>
      <c r="O3152" s="23"/>
    </row>
    <row r="3153" spans="1:15">
      <c r="A3153" s="724" t="s">
        <v>792</v>
      </c>
      <c r="B3153" s="725"/>
      <c r="C3153" s="726"/>
      <c r="D3153" s="669" t="s">
        <v>752</v>
      </c>
      <c r="E3153" s="722">
        <f t="shared" si="1028"/>
        <v>830</v>
      </c>
      <c r="F3153" s="727">
        <f t="shared" ref="F3153:M3153" si="1030">F3215</f>
        <v>0</v>
      </c>
      <c r="G3153" s="727">
        <f t="shared" si="1030"/>
        <v>207</v>
      </c>
      <c r="H3153" s="727">
        <f t="shared" si="1030"/>
        <v>208</v>
      </c>
      <c r="I3153" s="727">
        <f t="shared" si="1030"/>
        <v>207</v>
      </c>
      <c r="J3153" s="727">
        <f t="shared" si="1030"/>
        <v>208</v>
      </c>
      <c r="K3153" s="727">
        <f t="shared" si="1030"/>
        <v>830</v>
      </c>
      <c r="L3153" s="727">
        <f t="shared" si="1030"/>
        <v>830</v>
      </c>
      <c r="M3153" s="727">
        <f t="shared" si="1030"/>
        <v>830</v>
      </c>
      <c r="N3153" s="23"/>
      <c r="O3153" s="23"/>
    </row>
    <row r="3154" spans="1:15">
      <c r="A3154" s="731"/>
      <c r="B3154" s="672" t="s">
        <v>507</v>
      </c>
      <c r="C3154" s="732"/>
      <c r="D3154" s="733"/>
      <c r="E3154" s="734">
        <f t="shared" si="1028"/>
        <v>830</v>
      </c>
      <c r="F3154" s="675">
        <f t="shared" ref="F3154:M3154" si="1031">F3155</f>
        <v>0</v>
      </c>
      <c r="G3154" s="675">
        <f t="shared" si="1031"/>
        <v>207</v>
      </c>
      <c r="H3154" s="675">
        <f t="shared" si="1031"/>
        <v>208</v>
      </c>
      <c r="I3154" s="675">
        <f t="shared" si="1031"/>
        <v>207</v>
      </c>
      <c r="J3154" s="675">
        <f t="shared" si="1031"/>
        <v>208</v>
      </c>
      <c r="K3154" s="675">
        <f t="shared" si="1031"/>
        <v>830</v>
      </c>
      <c r="L3154" s="675">
        <f t="shared" si="1031"/>
        <v>830</v>
      </c>
      <c r="M3154" s="675">
        <f t="shared" si="1031"/>
        <v>830</v>
      </c>
      <c r="N3154" s="23"/>
      <c r="O3154" s="23"/>
    </row>
    <row r="3155" spans="1:15">
      <c r="A3155" s="581"/>
      <c r="B3155" s="583" t="s">
        <v>508</v>
      </c>
      <c r="C3155" s="735"/>
      <c r="D3155" s="736" t="s">
        <v>509</v>
      </c>
      <c r="E3155" s="22">
        <f t="shared" si="1028"/>
        <v>830</v>
      </c>
      <c r="F3155" s="284">
        <f t="shared" ref="F3155:M3155" si="1032">F3156+F3157+F3158+F3163+F3167+F3169+F3181+F3187+F3194</f>
        <v>0</v>
      </c>
      <c r="G3155" s="284">
        <f t="shared" si="1032"/>
        <v>207</v>
      </c>
      <c r="H3155" s="284">
        <f t="shared" si="1032"/>
        <v>208</v>
      </c>
      <c r="I3155" s="284">
        <f t="shared" si="1032"/>
        <v>207</v>
      </c>
      <c r="J3155" s="284">
        <f t="shared" si="1032"/>
        <v>208</v>
      </c>
      <c r="K3155" s="284">
        <f t="shared" si="1032"/>
        <v>830</v>
      </c>
      <c r="L3155" s="284">
        <f t="shared" si="1032"/>
        <v>830</v>
      </c>
      <c r="M3155" s="284">
        <f t="shared" si="1032"/>
        <v>830</v>
      </c>
      <c r="N3155" s="23"/>
      <c r="O3155" s="23"/>
    </row>
    <row r="3156" spans="1:15">
      <c r="A3156" s="582"/>
      <c r="B3156" s="583"/>
      <c r="C3156" s="584" t="s">
        <v>510</v>
      </c>
      <c r="D3156" s="585" t="s">
        <v>511</v>
      </c>
      <c r="E3156" s="40">
        <f t="shared" si="1028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>
      <c r="A3157" s="582"/>
      <c r="B3157" s="586"/>
      <c r="C3157" s="587" t="s">
        <v>512</v>
      </c>
      <c r="D3157" s="588" t="s">
        <v>513</v>
      </c>
      <c r="E3157" s="40">
        <f t="shared" si="1028"/>
        <v>830</v>
      </c>
      <c r="F3157" s="44"/>
      <c r="G3157" s="63">
        <f>G1226</f>
        <v>207</v>
      </c>
      <c r="H3157" s="63">
        <f t="shared" ref="H3157:M3157" si="1033">H1226</f>
        <v>208</v>
      </c>
      <c r="I3157" s="63">
        <f t="shared" si="1033"/>
        <v>207</v>
      </c>
      <c r="J3157" s="63">
        <f t="shared" si="1033"/>
        <v>208</v>
      </c>
      <c r="K3157" s="63">
        <f t="shared" si="1033"/>
        <v>830</v>
      </c>
      <c r="L3157" s="63">
        <f t="shared" si="1033"/>
        <v>830</v>
      </c>
      <c r="M3157" s="63">
        <f t="shared" si="1033"/>
        <v>830</v>
      </c>
      <c r="N3157" s="23"/>
      <c r="O3157" s="23"/>
    </row>
    <row r="3158" spans="1:15" ht="11.25" customHeight="1">
      <c r="A3158" s="582"/>
      <c r="B3158" s="940" t="s">
        <v>514</v>
      </c>
      <c r="C3158" s="928"/>
      <c r="D3158" s="588" t="s">
        <v>515</v>
      </c>
      <c r="E3158" s="22">
        <f t="shared" si="1028"/>
        <v>0</v>
      </c>
      <c r="F3158" s="284">
        <f t="shared" ref="F3158:M3158" si="1034">F3159+F3160+F3161</f>
        <v>0</v>
      </c>
      <c r="G3158" s="284">
        <f t="shared" si="1034"/>
        <v>0</v>
      </c>
      <c r="H3158" s="284">
        <f t="shared" si="1034"/>
        <v>0</v>
      </c>
      <c r="I3158" s="284">
        <f t="shared" si="1034"/>
        <v>0</v>
      </c>
      <c r="J3158" s="284">
        <f t="shared" si="1034"/>
        <v>0</v>
      </c>
      <c r="K3158" s="284">
        <f t="shared" si="1034"/>
        <v>0</v>
      </c>
      <c r="L3158" s="284">
        <f t="shared" si="1034"/>
        <v>0</v>
      </c>
      <c r="M3158" s="284">
        <f t="shared" si="1034"/>
        <v>0</v>
      </c>
      <c r="N3158" s="23"/>
      <c r="O3158" s="23"/>
    </row>
    <row r="3159" spans="1:15" hidden="1">
      <c r="A3159" s="582"/>
      <c r="B3159" s="804" t="s">
        <v>516</v>
      </c>
      <c r="C3159" s="779"/>
      <c r="D3159" s="424" t="s">
        <v>517</v>
      </c>
      <c r="E3159" s="94">
        <f t="shared" si="1028"/>
        <v>0</v>
      </c>
      <c r="F3159" s="63"/>
      <c r="G3159" s="63"/>
      <c r="H3159" s="63"/>
      <c r="I3159" s="63"/>
      <c r="J3159" s="48"/>
      <c r="K3159" s="63"/>
      <c r="L3159" s="63"/>
      <c r="M3159" s="48"/>
      <c r="N3159" s="23"/>
      <c r="O3159" s="23"/>
    </row>
    <row r="3160" spans="1:15" hidden="1">
      <c r="A3160" s="582"/>
      <c r="B3160" s="805" t="s">
        <v>518</v>
      </c>
      <c r="C3160" s="782"/>
      <c r="D3160" s="424" t="s">
        <v>129</v>
      </c>
      <c r="E3160" s="94">
        <f t="shared" si="1028"/>
        <v>0</v>
      </c>
      <c r="F3160" s="63"/>
      <c r="G3160" s="63"/>
      <c r="H3160" s="63"/>
      <c r="I3160" s="63"/>
      <c r="J3160" s="48"/>
      <c r="K3160" s="63"/>
      <c r="L3160" s="63"/>
      <c r="M3160" s="48"/>
      <c r="N3160" s="23"/>
      <c r="O3160" s="23"/>
    </row>
    <row r="3161" spans="1:15" hidden="1">
      <c r="A3161" s="582"/>
      <c r="B3161" s="804" t="s">
        <v>519</v>
      </c>
      <c r="C3161" s="781"/>
      <c r="D3161" s="424" t="s">
        <v>520</v>
      </c>
      <c r="E3161" s="94">
        <f t="shared" si="1028"/>
        <v>0</v>
      </c>
      <c r="F3161" s="63"/>
      <c r="G3161" s="63"/>
      <c r="H3161" s="63"/>
      <c r="I3161" s="63"/>
      <c r="J3161" s="48"/>
      <c r="K3161" s="63"/>
      <c r="L3161" s="63"/>
      <c r="M3161" s="48"/>
      <c r="N3161" s="23"/>
      <c r="O3161" s="23"/>
    </row>
    <row r="3162" spans="1:15" hidden="1">
      <c r="A3162" s="582"/>
      <c r="B3162" s="927"/>
      <c r="C3162" s="930"/>
      <c r="D3162" s="588"/>
      <c r="E3162" s="22">
        <f t="shared" si="1028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>
      <c r="A3163" s="285"/>
      <c r="B3163" s="293" t="s">
        <v>521</v>
      </c>
      <c r="C3163" s="296"/>
      <c r="D3163" s="290" t="s">
        <v>522</v>
      </c>
      <c r="E3163" s="22">
        <f t="shared" si="1028"/>
        <v>0</v>
      </c>
      <c r="F3163" s="284">
        <f t="shared" ref="F3163:M3163" si="1035">F3164+F3165+F3166</f>
        <v>0</v>
      </c>
      <c r="G3163" s="284">
        <f t="shared" si="1035"/>
        <v>0</v>
      </c>
      <c r="H3163" s="284">
        <f t="shared" si="1035"/>
        <v>0</v>
      </c>
      <c r="I3163" s="284">
        <f t="shared" si="1035"/>
        <v>0</v>
      </c>
      <c r="J3163" s="284">
        <f t="shared" si="1035"/>
        <v>0</v>
      </c>
      <c r="K3163" s="284">
        <f t="shared" si="1035"/>
        <v>0</v>
      </c>
      <c r="L3163" s="284">
        <f t="shared" si="1035"/>
        <v>0</v>
      </c>
      <c r="M3163" s="284">
        <f t="shared" si="1035"/>
        <v>0</v>
      </c>
      <c r="N3163" s="23"/>
      <c r="O3163" s="23"/>
    </row>
    <row r="3164" spans="1:15" ht="0.75" customHeight="1">
      <c r="A3164" s="582"/>
      <c r="B3164" s="927"/>
      <c r="C3164" s="930" t="s">
        <v>523</v>
      </c>
      <c r="D3164" s="588" t="s">
        <v>524</v>
      </c>
      <c r="E3164" s="22">
        <f t="shared" si="1028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82"/>
      <c r="B3165" s="927"/>
      <c r="C3165" s="929" t="s">
        <v>525</v>
      </c>
      <c r="D3165" s="1022" t="s">
        <v>526</v>
      </c>
      <c r="E3165" s="22">
        <f t="shared" si="1028"/>
        <v>0</v>
      </c>
      <c r="F3165" s="44"/>
      <c r="G3165" s="44"/>
      <c r="H3165" s="44"/>
      <c r="I3165" s="44"/>
      <c r="J3165" s="48"/>
      <c r="K3165" s="44"/>
      <c r="L3165" s="44"/>
      <c r="M3165" s="48"/>
      <c r="N3165" s="23"/>
      <c r="O3165" s="23"/>
    </row>
    <row r="3166" spans="1:15" hidden="1">
      <c r="A3166" s="582"/>
      <c r="B3166" s="935"/>
      <c r="C3166" s="928" t="s">
        <v>527</v>
      </c>
      <c r="D3166" s="644" t="s">
        <v>528</v>
      </c>
      <c r="E3166" s="22">
        <f t="shared" si="1028"/>
        <v>0</v>
      </c>
      <c r="F3166" s="44"/>
      <c r="G3166" s="44"/>
      <c r="H3166" s="44"/>
      <c r="I3166" s="44"/>
      <c r="J3166" s="48"/>
      <c r="K3166" s="44"/>
      <c r="L3166" s="44"/>
      <c r="M3166" s="48"/>
      <c r="N3166" s="23"/>
      <c r="O3166" s="23"/>
    </row>
    <row r="3167" spans="1:15" hidden="1">
      <c r="A3167" s="582"/>
      <c r="B3167" s="785" t="s">
        <v>529</v>
      </c>
      <c r="C3167" s="1023"/>
      <c r="D3167" s="1024" t="s">
        <v>530</v>
      </c>
      <c r="E3167" s="40">
        <f t="shared" si="1028"/>
        <v>0</v>
      </c>
      <c r="F3167" s="44">
        <f t="shared" ref="F3167:M3167" si="1036">F3168</f>
        <v>0</v>
      </c>
      <c r="G3167" s="44">
        <f t="shared" si="1036"/>
        <v>0</v>
      </c>
      <c r="H3167" s="44">
        <f t="shared" si="1036"/>
        <v>0</v>
      </c>
      <c r="I3167" s="44">
        <f t="shared" si="1036"/>
        <v>0</v>
      </c>
      <c r="J3167" s="44">
        <f t="shared" si="1036"/>
        <v>0</v>
      </c>
      <c r="K3167" s="44">
        <f t="shared" si="1036"/>
        <v>0</v>
      </c>
      <c r="L3167" s="44">
        <f t="shared" si="1036"/>
        <v>0</v>
      </c>
      <c r="M3167" s="44">
        <f t="shared" si="1036"/>
        <v>0</v>
      </c>
      <c r="N3167" s="23"/>
      <c r="O3167" s="23"/>
    </row>
    <row r="3168" spans="1:15" hidden="1">
      <c r="A3168" s="582"/>
      <c r="B3168" s="479" t="s">
        <v>531</v>
      </c>
      <c r="C3168" s="1025"/>
      <c r="D3168" s="572" t="s">
        <v>532</v>
      </c>
      <c r="E3168" s="40">
        <f t="shared" si="1028"/>
        <v>0</v>
      </c>
      <c r="F3168" s="44"/>
      <c r="G3168" s="44"/>
      <c r="H3168" s="44"/>
      <c r="I3168" s="44"/>
      <c r="J3168" s="48"/>
      <c r="K3168" s="44"/>
      <c r="L3168" s="44"/>
      <c r="M3168" s="48"/>
      <c r="N3168" s="23"/>
      <c r="O3168" s="23"/>
    </row>
    <row r="3169" spans="1:15" ht="21">
      <c r="A3169" s="285"/>
      <c r="B3169" s="357"/>
      <c r="C3169" s="355" t="s">
        <v>533</v>
      </c>
      <c r="D3169" s="1028" t="s">
        <v>534</v>
      </c>
      <c r="E3169" s="22">
        <f t="shared" si="1028"/>
        <v>0</v>
      </c>
      <c r="F3169" s="284">
        <f t="shared" ref="F3169:M3169" si="1037">F3170</f>
        <v>0</v>
      </c>
      <c r="G3169" s="284">
        <f t="shared" si="1037"/>
        <v>0</v>
      </c>
      <c r="H3169" s="284">
        <f t="shared" si="1037"/>
        <v>0</v>
      </c>
      <c r="I3169" s="284">
        <f t="shared" si="1037"/>
        <v>0</v>
      </c>
      <c r="J3169" s="284">
        <f t="shared" si="1037"/>
        <v>0</v>
      </c>
      <c r="K3169" s="284">
        <f t="shared" si="1037"/>
        <v>0</v>
      </c>
      <c r="L3169" s="284">
        <f t="shared" si="1037"/>
        <v>0</v>
      </c>
      <c r="M3169" s="284">
        <f t="shared" si="1037"/>
        <v>0</v>
      </c>
      <c r="N3169" s="23"/>
      <c r="O3169" s="23"/>
    </row>
    <row r="3170" spans="1:15">
      <c r="A3170" s="285"/>
      <c r="B3170" s="1355" t="s">
        <v>793</v>
      </c>
      <c r="C3170" s="1354"/>
      <c r="D3170" s="332" t="s">
        <v>536</v>
      </c>
      <c r="E3170" s="22">
        <f t="shared" si="1028"/>
        <v>0</v>
      </c>
      <c r="F3170" s="284">
        <f t="shared" ref="F3170:M3170" si="1038">F3171+F3172+F3173+F3174+F3175+F3176+F3177+F3178+F3179+F3180</f>
        <v>0</v>
      </c>
      <c r="G3170" s="284">
        <f t="shared" si="1038"/>
        <v>0</v>
      </c>
      <c r="H3170" s="284">
        <f t="shared" si="1038"/>
        <v>0</v>
      </c>
      <c r="I3170" s="284">
        <f t="shared" si="1038"/>
        <v>0</v>
      </c>
      <c r="J3170" s="284">
        <f t="shared" si="1038"/>
        <v>0</v>
      </c>
      <c r="K3170" s="284">
        <f t="shared" si="1038"/>
        <v>0</v>
      </c>
      <c r="L3170" s="284">
        <f t="shared" si="1038"/>
        <v>0</v>
      </c>
      <c r="M3170" s="284">
        <f t="shared" si="1038"/>
        <v>0</v>
      </c>
      <c r="N3170" s="23"/>
      <c r="O3170" s="23"/>
    </row>
    <row r="3171" spans="1:15" hidden="1">
      <c r="A3171" s="285"/>
      <c r="B3171" s="308"/>
      <c r="C3171" s="309" t="s">
        <v>537</v>
      </c>
      <c r="D3171" s="310" t="s">
        <v>538</v>
      </c>
      <c r="E3171" s="22">
        <f t="shared" si="1028"/>
        <v>0</v>
      </c>
      <c r="F3171" s="284"/>
      <c r="G3171" s="284"/>
      <c r="H3171" s="284"/>
      <c r="I3171" s="284"/>
      <c r="J3171" s="297"/>
      <c r="K3171" s="284"/>
      <c r="L3171" s="284"/>
      <c r="M3171" s="297"/>
      <c r="N3171" s="23"/>
      <c r="O3171" s="23"/>
    </row>
    <row r="3172" spans="1:15" hidden="1">
      <c r="A3172" s="285"/>
      <c r="B3172" s="311"/>
      <c r="C3172" s="312" t="s">
        <v>539</v>
      </c>
      <c r="D3172" s="301" t="s">
        <v>540</v>
      </c>
      <c r="E3172" s="22">
        <f t="shared" si="1028"/>
        <v>0</v>
      </c>
      <c r="F3172" s="284"/>
      <c r="G3172" s="284"/>
      <c r="H3172" s="284"/>
      <c r="I3172" s="284"/>
      <c r="J3172" s="297"/>
      <c r="K3172" s="284"/>
      <c r="L3172" s="284"/>
      <c r="M3172" s="297"/>
      <c r="N3172" s="23"/>
      <c r="O3172" s="23"/>
    </row>
    <row r="3173" spans="1:15" hidden="1">
      <c r="A3173" s="285"/>
      <c r="B3173" s="313"/>
      <c r="C3173" s="992" t="s">
        <v>541</v>
      </c>
      <c r="D3173" s="307" t="s">
        <v>542</v>
      </c>
      <c r="E3173" s="22">
        <f t="shared" si="1028"/>
        <v>0</v>
      </c>
      <c r="F3173" s="284"/>
      <c r="G3173" s="284"/>
      <c r="H3173" s="284"/>
      <c r="I3173" s="284"/>
      <c r="J3173" s="297"/>
      <c r="K3173" s="284"/>
      <c r="L3173" s="284"/>
      <c r="M3173" s="297"/>
      <c r="N3173" s="23"/>
      <c r="O3173" s="23"/>
    </row>
    <row r="3174" spans="1:15" hidden="1">
      <c r="A3174" s="285"/>
      <c r="B3174" s="293"/>
      <c r="C3174" s="292" t="s">
        <v>543</v>
      </c>
      <c r="D3174" s="290" t="s">
        <v>544</v>
      </c>
      <c r="E3174" s="22">
        <f t="shared" si="1028"/>
        <v>0</v>
      </c>
      <c r="F3174" s="284"/>
      <c r="G3174" s="284"/>
      <c r="H3174" s="284"/>
      <c r="I3174" s="284"/>
      <c r="J3174" s="297"/>
      <c r="K3174" s="284"/>
      <c r="L3174" s="284"/>
      <c r="M3174" s="297"/>
      <c r="N3174" s="23"/>
      <c r="O3174" s="23"/>
    </row>
    <row r="3175" spans="1:15" hidden="1">
      <c r="A3175" s="285"/>
      <c r="B3175" s="293"/>
      <c r="C3175" s="298" t="s">
        <v>545</v>
      </c>
      <c r="D3175" s="290" t="s">
        <v>546</v>
      </c>
      <c r="E3175" s="22">
        <f t="shared" si="1028"/>
        <v>0</v>
      </c>
      <c r="F3175" s="284"/>
      <c r="G3175" s="284"/>
      <c r="H3175" s="284"/>
      <c r="I3175" s="284"/>
      <c r="J3175" s="297"/>
      <c r="K3175" s="284"/>
      <c r="L3175" s="284"/>
      <c r="M3175" s="297"/>
      <c r="N3175" s="23"/>
      <c r="O3175" s="23"/>
    </row>
    <row r="3176" spans="1:15" ht="21" hidden="1">
      <c r="A3176" s="285"/>
      <c r="B3176" s="293"/>
      <c r="C3176" s="296" t="s">
        <v>547</v>
      </c>
      <c r="D3176" s="290" t="s">
        <v>548</v>
      </c>
      <c r="E3176" s="22">
        <f t="shared" si="1028"/>
        <v>0</v>
      </c>
      <c r="F3176" s="284"/>
      <c r="G3176" s="284"/>
      <c r="H3176" s="284"/>
      <c r="I3176" s="284"/>
      <c r="J3176" s="297"/>
      <c r="K3176" s="284"/>
      <c r="L3176" s="284"/>
      <c r="M3176" s="297"/>
      <c r="N3176" s="23"/>
      <c r="O3176" s="23"/>
    </row>
    <row r="3177" spans="1:15" ht="21" hidden="1">
      <c r="A3177" s="285"/>
      <c r="B3177" s="293"/>
      <c r="C3177" s="296" t="s">
        <v>549</v>
      </c>
      <c r="D3177" s="290" t="s">
        <v>550</v>
      </c>
      <c r="E3177" s="22">
        <f t="shared" si="1028"/>
        <v>0</v>
      </c>
      <c r="F3177" s="284"/>
      <c r="G3177" s="284"/>
      <c r="H3177" s="284"/>
      <c r="I3177" s="284"/>
      <c r="J3177" s="297"/>
      <c r="K3177" s="284"/>
      <c r="L3177" s="284"/>
      <c r="M3177" s="297"/>
      <c r="N3177" s="23"/>
      <c r="O3177" s="23"/>
    </row>
    <row r="3178" spans="1:15" ht="21" hidden="1">
      <c r="A3178" s="285"/>
      <c r="B3178" s="316"/>
      <c r="C3178" s="296" t="s">
        <v>551</v>
      </c>
      <c r="D3178" s="290" t="s">
        <v>552</v>
      </c>
      <c r="E3178" s="22">
        <f t="shared" si="1028"/>
        <v>0</v>
      </c>
      <c r="F3178" s="284"/>
      <c r="G3178" s="284"/>
      <c r="H3178" s="284"/>
      <c r="I3178" s="284"/>
      <c r="J3178" s="297"/>
      <c r="K3178" s="284"/>
      <c r="L3178" s="284"/>
      <c r="M3178" s="297"/>
      <c r="N3178" s="23"/>
      <c r="O3178" s="23"/>
    </row>
    <row r="3179" spans="1:15" ht="21" hidden="1">
      <c r="A3179" s="285"/>
      <c r="B3179" s="316"/>
      <c r="C3179" s="296" t="s">
        <v>553</v>
      </c>
      <c r="D3179" s="290" t="s">
        <v>554</v>
      </c>
      <c r="E3179" s="22">
        <f t="shared" si="1028"/>
        <v>0</v>
      </c>
      <c r="F3179" s="284"/>
      <c r="G3179" s="284"/>
      <c r="H3179" s="284"/>
      <c r="I3179" s="284"/>
      <c r="J3179" s="297"/>
      <c r="K3179" s="284"/>
      <c r="L3179" s="284"/>
      <c r="M3179" s="297"/>
      <c r="N3179" s="23"/>
      <c r="O3179" s="23"/>
    </row>
    <row r="3180" spans="1:15" hidden="1">
      <c r="A3180" s="285"/>
      <c r="B3180" s="316"/>
      <c r="C3180" s="296" t="s">
        <v>555</v>
      </c>
      <c r="D3180" s="290" t="s">
        <v>556</v>
      </c>
      <c r="E3180" s="22">
        <f t="shared" si="1028"/>
        <v>0</v>
      </c>
      <c r="F3180" s="284"/>
      <c r="G3180" s="284"/>
      <c r="H3180" s="284"/>
      <c r="I3180" s="284"/>
      <c r="J3180" s="297"/>
      <c r="K3180" s="284"/>
      <c r="L3180" s="284"/>
      <c r="M3180" s="297"/>
      <c r="N3180" s="23"/>
      <c r="O3180" s="23"/>
    </row>
    <row r="3181" spans="1:15">
      <c r="A3181" s="285"/>
      <c r="B3181" s="316"/>
      <c r="C3181" s="298" t="s">
        <v>561</v>
      </c>
      <c r="D3181" s="290" t="s">
        <v>562</v>
      </c>
      <c r="E3181" s="22">
        <f t="shared" si="1028"/>
        <v>0</v>
      </c>
      <c r="F3181" s="284">
        <f t="shared" ref="F3181:M3181" si="1039">F3182+F3184</f>
        <v>0</v>
      </c>
      <c r="G3181" s="284">
        <f t="shared" si="1039"/>
        <v>0</v>
      </c>
      <c r="H3181" s="284">
        <f t="shared" si="1039"/>
        <v>0</v>
      </c>
      <c r="I3181" s="284">
        <f t="shared" si="1039"/>
        <v>0</v>
      </c>
      <c r="J3181" s="284">
        <f t="shared" si="1039"/>
        <v>0</v>
      </c>
      <c r="K3181" s="284">
        <f t="shared" si="1039"/>
        <v>0</v>
      </c>
      <c r="L3181" s="284">
        <f t="shared" si="1039"/>
        <v>0</v>
      </c>
      <c r="M3181" s="284">
        <f t="shared" si="1039"/>
        <v>0</v>
      </c>
      <c r="N3181" s="23"/>
      <c r="O3181" s="23"/>
    </row>
    <row r="3182" spans="1:15">
      <c r="A3182" s="285"/>
      <c r="B3182" s="316" t="s">
        <v>563</v>
      </c>
      <c r="C3182" s="296" t="s">
        <v>564</v>
      </c>
      <c r="D3182" s="290" t="s">
        <v>565</v>
      </c>
      <c r="E3182" s="22">
        <f t="shared" si="1028"/>
        <v>0</v>
      </c>
      <c r="F3182" s="284">
        <f t="shared" ref="F3182:M3182" si="1040">F3183</f>
        <v>0</v>
      </c>
      <c r="G3182" s="284">
        <f t="shared" si="1040"/>
        <v>0</v>
      </c>
      <c r="H3182" s="284">
        <f t="shared" si="1040"/>
        <v>0</v>
      </c>
      <c r="I3182" s="284">
        <f t="shared" si="1040"/>
        <v>0</v>
      </c>
      <c r="J3182" s="284">
        <f t="shared" si="1040"/>
        <v>0</v>
      </c>
      <c r="K3182" s="284">
        <f t="shared" si="1040"/>
        <v>0</v>
      </c>
      <c r="L3182" s="284">
        <f t="shared" si="1040"/>
        <v>0</v>
      </c>
      <c r="M3182" s="284">
        <f t="shared" si="1040"/>
        <v>0</v>
      </c>
      <c r="N3182" s="23"/>
      <c r="O3182" s="23"/>
    </row>
    <row r="3183" spans="1:15" hidden="1">
      <c r="A3183" s="582"/>
      <c r="B3183" s="931"/>
      <c r="C3183" s="598" t="s">
        <v>762</v>
      </c>
      <c r="D3183" s="588" t="s">
        <v>763</v>
      </c>
      <c r="E3183" s="40">
        <f t="shared" si="1028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t="12" customHeight="1">
      <c r="A3184" s="582"/>
      <c r="B3184" s="932" t="s">
        <v>570</v>
      </c>
      <c r="C3184" s="933"/>
      <c r="D3184" s="934" t="s">
        <v>571</v>
      </c>
      <c r="E3184" s="22">
        <f t="shared" si="1028"/>
        <v>0</v>
      </c>
      <c r="F3184" s="284">
        <f t="shared" ref="F3184:M3184" si="1041">F3185+F3186</f>
        <v>0</v>
      </c>
      <c r="G3184" s="284">
        <f t="shared" si="1041"/>
        <v>0</v>
      </c>
      <c r="H3184" s="284">
        <f t="shared" si="1041"/>
        <v>0</v>
      </c>
      <c r="I3184" s="284">
        <f t="shared" si="1041"/>
        <v>0</v>
      </c>
      <c r="J3184" s="284">
        <f t="shared" si="1041"/>
        <v>0</v>
      </c>
      <c r="K3184" s="284">
        <f t="shared" si="1041"/>
        <v>0</v>
      </c>
      <c r="L3184" s="284">
        <f t="shared" si="1041"/>
        <v>0</v>
      </c>
      <c r="M3184" s="284">
        <f t="shared" si="1041"/>
        <v>0</v>
      </c>
      <c r="N3184" s="23"/>
      <c r="O3184" s="23"/>
    </row>
    <row r="3185" spans="1:15" hidden="1">
      <c r="A3185" s="582"/>
      <c r="B3185" s="932"/>
      <c r="C3185" s="933" t="s">
        <v>572</v>
      </c>
      <c r="D3185" s="934" t="s">
        <v>573</v>
      </c>
      <c r="E3185" s="40">
        <f t="shared" si="1028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82"/>
      <c r="B3186" s="935"/>
      <c r="C3186" s="1027" t="s">
        <v>574</v>
      </c>
      <c r="D3186" s="814" t="s">
        <v>575</v>
      </c>
      <c r="E3186" s="94">
        <f t="shared" si="1028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>
      <c r="A3187" s="285"/>
      <c r="B3187" s="328" t="s">
        <v>576</v>
      </c>
      <c r="C3187" s="293"/>
      <c r="D3187" s="307" t="s">
        <v>577</v>
      </c>
      <c r="E3187" s="22">
        <f t="shared" si="1028"/>
        <v>0</v>
      </c>
      <c r="F3187" s="284">
        <f t="shared" ref="F3187:M3187" si="1042">F3188</f>
        <v>0</v>
      </c>
      <c r="G3187" s="284">
        <f t="shared" si="1042"/>
        <v>0</v>
      </c>
      <c r="H3187" s="284">
        <f t="shared" si="1042"/>
        <v>0</v>
      </c>
      <c r="I3187" s="284">
        <f t="shared" si="1042"/>
        <v>0</v>
      </c>
      <c r="J3187" s="284">
        <f t="shared" si="1042"/>
        <v>0</v>
      </c>
      <c r="K3187" s="284">
        <f t="shared" si="1042"/>
        <v>0</v>
      </c>
      <c r="L3187" s="284">
        <f t="shared" si="1042"/>
        <v>0</v>
      </c>
      <c r="M3187" s="284">
        <f t="shared" si="1042"/>
        <v>0</v>
      </c>
      <c r="N3187" s="23"/>
      <c r="O3187" s="23"/>
    </row>
    <row r="3188" spans="1:15" ht="11.25" customHeight="1">
      <c r="A3188" s="285"/>
      <c r="B3188" s="329" t="s">
        <v>578</v>
      </c>
      <c r="C3188" s="292"/>
      <c r="D3188" s="290" t="s">
        <v>579</v>
      </c>
      <c r="E3188" s="22">
        <f t="shared" si="1028"/>
        <v>0</v>
      </c>
      <c r="F3188" s="44">
        <f t="shared" ref="F3188:M3188" si="1043">F3189+F3190+F3191+F3192</f>
        <v>0</v>
      </c>
      <c r="G3188" s="44">
        <f t="shared" si="1043"/>
        <v>0</v>
      </c>
      <c r="H3188" s="44">
        <f t="shared" si="1043"/>
        <v>0</v>
      </c>
      <c r="I3188" s="44">
        <f t="shared" si="1043"/>
        <v>0</v>
      </c>
      <c r="J3188" s="44">
        <f t="shared" si="1043"/>
        <v>0</v>
      </c>
      <c r="K3188" s="44">
        <f t="shared" si="1043"/>
        <v>0</v>
      </c>
      <c r="L3188" s="44">
        <f t="shared" si="1043"/>
        <v>0</v>
      </c>
      <c r="M3188" s="44">
        <f t="shared" si="1043"/>
        <v>0</v>
      </c>
      <c r="N3188" s="23"/>
      <c r="O3188" s="23"/>
    </row>
    <row r="3189" spans="1:15" hidden="1">
      <c r="A3189" s="285"/>
      <c r="B3189" s="330"/>
      <c r="C3189" s="292" t="s">
        <v>580</v>
      </c>
      <c r="D3189" s="290" t="s">
        <v>581</v>
      </c>
      <c r="E3189" s="22">
        <f t="shared" si="1028"/>
        <v>0</v>
      </c>
      <c r="F3189" s="44"/>
      <c r="G3189" s="44"/>
      <c r="H3189" s="44"/>
      <c r="I3189" s="44"/>
      <c r="J3189" s="48"/>
      <c r="K3189" s="44"/>
      <c r="L3189" s="44"/>
      <c r="M3189" s="48"/>
      <c r="N3189" s="23"/>
      <c r="O3189" s="23"/>
    </row>
    <row r="3190" spans="1:15" hidden="1">
      <c r="A3190" s="285"/>
      <c r="B3190" s="305"/>
      <c r="C3190" s="331" t="s">
        <v>582</v>
      </c>
      <c r="D3190" s="307" t="s">
        <v>583</v>
      </c>
      <c r="E3190" s="22">
        <f t="shared" si="1028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285"/>
      <c r="B3191" s="333"/>
      <c r="C3191" s="298" t="s">
        <v>584</v>
      </c>
      <c r="D3191" s="307" t="s">
        <v>585</v>
      </c>
      <c r="E3191" s="22">
        <f t="shared" si="1028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285"/>
      <c r="B3192" s="293"/>
      <c r="C3192" s="334" t="s">
        <v>586</v>
      </c>
      <c r="D3192" s="290" t="s">
        <v>587</v>
      </c>
      <c r="E3192" s="22">
        <f t="shared" si="1028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 hidden="1">
      <c r="A3193" s="285"/>
      <c r="B3193" s="291"/>
      <c r="C3193" s="334"/>
      <c r="D3193" s="290"/>
      <c r="E3193" s="22">
        <f t="shared" si="1028"/>
        <v>0</v>
      </c>
      <c r="F3193" s="44"/>
      <c r="G3193" s="44"/>
      <c r="H3193" s="44"/>
      <c r="I3193" s="44"/>
      <c r="J3193" s="48"/>
      <c r="K3193" s="44"/>
      <c r="L3193" s="44"/>
      <c r="M3193" s="48"/>
      <c r="N3193" s="23"/>
      <c r="O3193" s="23"/>
    </row>
    <row r="3194" spans="1:15" ht="12" customHeight="1">
      <c r="A3194" s="285"/>
      <c r="B3194" s="288" t="s">
        <v>588</v>
      </c>
      <c r="C3194" s="334"/>
      <c r="D3194" s="290" t="s">
        <v>589</v>
      </c>
      <c r="E3194" s="22">
        <f t="shared" si="1028"/>
        <v>0</v>
      </c>
      <c r="F3194" s="284">
        <f t="shared" ref="F3194:M3194" si="1044">F3195+F3196+F3197+F3198+F3199+F3200+F3201+F3202+F3203</f>
        <v>0</v>
      </c>
      <c r="G3194" s="284">
        <f t="shared" si="1044"/>
        <v>0</v>
      </c>
      <c r="H3194" s="284">
        <f t="shared" si="1044"/>
        <v>0</v>
      </c>
      <c r="I3194" s="284">
        <f t="shared" si="1044"/>
        <v>0</v>
      </c>
      <c r="J3194" s="284">
        <f t="shared" si="1044"/>
        <v>0</v>
      </c>
      <c r="K3194" s="284">
        <f t="shared" si="1044"/>
        <v>0</v>
      </c>
      <c r="L3194" s="284">
        <f t="shared" si="1044"/>
        <v>0</v>
      </c>
      <c r="M3194" s="284">
        <f t="shared" si="1044"/>
        <v>0</v>
      </c>
      <c r="N3194" s="23"/>
      <c r="O3194" s="23"/>
    </row>
    <row r="3195" spans="1:15" hidden="1">
      <c r="A3195" s="285"/>
      <c r="B3195" s="291" t="s">
        <v>590</v>
      </c>
      <c r="C3195" s="334"/>
      <c r="D3195" s="290" t="s">
        <v>591</v>
      </c>
      <c r="E3195" s="22">
        <f t="shared" si="1028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 hidden="1">
      <c r="A3196" s="285"/>
      <c r="B3196" s="291" t="s">
        <v>592</v>
      </c>
      <c r="C3196" s="334"/>
      <c r="D3196" s="370" t="s">
        <v>593</v>
      </c>
      <c r="E3196" s="22">
        <f t="shared" si="1028"/>
        <v>0</v>
      </c>
      <c r="F3196" s="44"/>
      <c r="G3196" s="44"/>
      <c r="H3196" s="44"/>
      <c r="I3196" s="44"/>
      <c r="J3196" s="48"/>
      <c r="K3196" s="44"/>
      <c r="L3196" s="44"/>
      <c r="M3196" s="48"/>
      <c r="N3196" s="23"/>
      <c r="O3196" s="23"/>
    </row>
    <row r="3197" spans="1:15" hidden="1">
      <c r="A3197" s="285"/>
      <c r="B3197" s="1029" t="s">
        <v>594</v>
      </c>
      <c r="C3197" s="1030"/>
      <c r="D3197" s="301" t="s">
        <v>595</v>
      </c>
      <c r="E3197" s="22">
        <f t="shared" si="1028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285"/>
      <c r="B3198" s="293" t="s">
        <v>596</v>
      </c>
      <c r="C3198" s="295"/>
      <c r="D3198" s="307" t="s">
        <v>597</v>
      </c>
      <c r="E3198" s="22">
        <f t="shared" si="1028"/>
        <v>0</v>
      </c>
      <c r="F3198" s="44"/>
      <c r="G3198" s="44"/>
      <c r="H3198" s="44"/>
      <c r="I3198" s="44"/>
      <c r="J3198" s="48"/>
      <c r="K3198" s="44"/>
      <c r="L3198" s="44"/>
      <c r="M3198" s="48"/>
      <c r="N3198" s="23"/>
      <c r="O3198" s="23"/>
    </row>
    <row r="3199" spans="1:15" hidden="1">
      <c r="A3199" s="285"/>
      <c r="B3199" s="294" t="s">
        <v>598</v>
      </c>
      <c r="C3199" s="295"/>
      <c r="D3199" s="307" t="s">
        <v>599</v>
      </c>
      <c r="E3199" s="22">
        <f t="shared" si="1028"/>
        <v>0</v>
      </c>
      <c r="F3199" s="44"/>
      <c r="G3199" s="44"/>
      <c r="H3199" s="44"/>
      <c r="I3199" s="44"/>
      <c r="J3199" s="48"/>
      <c r="K3199" s="44"/>
      <c r="L3199" s="44"/>
      <c r="M3199" s="48"/>
      <c r="N3199" s="23"/>
      <c r="O3199" s="23"/>
    </row>
    <row r="3200" spans="1:15" hidden="1">
      <c r="A3200" s="285"/>
      <c r="B3200" s="1031" t="s">
        <v>600</v>
      </c>
      <c r="C3200" s="1032"/>
      <c r="D3200" s="307" t="s">
        <v>601</v>
      </c>
      <c r="E3200" s="22">
        <f t="shared" si="1028"/>
        <v>0</v>
      </c>
      <c r="F3200" s="44"/>
      <c r="G3200" s="44"/>
      <c r="H3200" s="44"/>
      <c r="I3200" s="44"/>
      <c r="J3200" s="48"/>
      <c r="K3200" s="44"/>
      <c r="L3200" s="44"/>
      <c r="M3200" s="48"/>
      <c r="N3200" s="23"/>
      <c r="O3200" s="23"/>
    </row>
    <row r="3201" spans="1:15" hidden="1">
      <c r="A3201" s="285"/>
      <c r="B3201" s="1031" t="s">
        <v>604</v>
      </c>
      <c r="C3201" s="1032"/>
      <c r="D3201" s="307" t="s">
        <v>605</v>
      </c>
      <c r="E3201" s="22">
        <f t="shared" si="1028"/>
        <v>0</v>
      </c>
      <c r="F3201" s="44"/>
      <c r="G3201" s="44"/>
      <c r="H3201" s="44"/>
      <c r="I3201" s="44"/>
      <c r="J3201" s="48"/>
      <c r="K3201" s="44"/>
      <c r="L3201" s="44"/>
      <c r="M3201" s="48"/>
      <c r="N3201" s="23"/>
      <c r="O3201" s="23"/>
    </row>
    <row r="3202" spans="1:15" hidden="1">
      <c r="A3202" s="285"/>
      <c r="B3202" s="294" t="s">
        <v>606</v>
      </c>
      <c r="C3202" s="295"/>
      <c r="D3202" s="307" t="s">
        <v>607</v>
      </c>
      <c r="E3202" s="22">
        <f t="shared" si="1028"/>
        <v>0</v>
      </c>
      <c r="F3202" s="44"/>
      <c r="G3202" s="44"/>
      <c r="H3202" s="44"/>
      <c r="I3202" s="44"/>
      <c r="J3202" s="48"/>
      <c r="K3202" s="44"/>
      <c r="L3202" s="44"/>
      <c r="M3202" s="48"/>
      <c r="N3202" s="23"/>
      <c r="O3202" s="23"/>
    </row>
    <row r="3203" spans="1:15" hidden="1">
      <c r="A3203" s="285"/>
      <c r="B3203" s="294" t="s">
        <v>608</v>
      </c>
      <c r="C3203" s="295"/>
      <c r="D3203" s="307" t="s">
        <v>609</v>
      </c>
      <c r="E3203" s="22">
        <f t="shared" si="1028"/>
        <v>0</v>
      </c>
      <c r="F3203" s="44"/>
      <c r="G3203" s="44"/>
      <c r="H3203" s="44"/>
      <c r="I3203" s="44"/>
      <c r="J3203" s="48"/>
      <c r="K3203" s="44"/>
      <c r="L3203" s="44"/>
      <c r="M3203" s="48"/>
      <c r="N3203" s="23"/>
      <c r="O3203" s="23"/>
    </row>
    <row r="3204" spans="1:15">
      <c r="A3204" s="285"/>
      <c r="B3204" s="294" t="s">
        <v>612</v>
      </c>
      <c r="C3204" s="348"/>
      <c r="D3204" s="307" t="s">
        <v>613</v>
      </c>
      <c r="E3204" s="22">
        <f t="shared" si="1028"/>
        <v>0</v>
      </c>
      <c r="F3204" s="155">
        <f t="shared" ref="F3204:M3204" si="1045">F3205+F3209</f>
        <v>0</v>
      </c>
      <c r="G3204" s="155">
        <f t="shared" si="1045"/>
        <v>0</v>
      </c>
      <c r="H3204" s="155">
        <f t="shared" si="1045"/>
        <v>0</v>
      </c>
      <c r="I3204" s="155">
        <f t="shared" si="1045"/>
        <v>0</v>
      </c>
      <c r="J3204" s="155">
        <f t="shared" si="1045"/>
        <v>0</v>
      </c>
      <c r="K3204" s="155">
        <f t="shared" si="1045"/>
        <v>0</v>
      </c>
      <c r="L3204" s="155">
        <f t="shared" si="1045"/>
        <v>0</v>
      </c>
      <c r="M3204" s="155">
        <f t="shared" si="1045"/>
        <v>0</v>
      </c>
      <c r="N3204" s="23"/>
      <c r="O3204" s="23"/>
    </row>
    <row r="3205" spans="1:15" ht="12" customHeight="1">
      <c r="A3205" s="285"/>
      <c r="B3205" s="316" t="s">
        <v>614</v>
      </c>
      <c r="C3205" s="348"/>
      <c r="D3205" s="307" t="s">
        <v>615</v>
      </c>
      <c r="E3205" s="22">
        <f t="shared" si="1028"/>
        <v>0</v>
      </c>
      <c r="F3205" s="155">
        <f t="shared" ref="F3205:M3205" si="1046">F3206+F3207</f>
        <v>0</v>
      </c>
      <c r="G3205" s="155">
        <f t="shared" si="1046"/>
        <v>0</v>
      </c>
      <c r="H3205" s="155">
        <f t="shared" si="1046"/>
        <v>0</v>
      </c>
      <c r="I3205" s="155">
        <f t="shared" si="1046"/>
        <v>0</v>
      </c>
      <c r="J3205" s="155">
        <f t="shared" si="1046"/>
        <v>0</v>
      </c>
      <c r="K3205" s="155">
        <f t="shared" si="1046"/>
        <v>0</v>
      </c>
      <c r="L3205" s="155">
        <f t="shared" si="1046"/>
        <v>0</v>
      </c>
      <c r="M3205" s="155">
        <f t="shared" si="1046"/>
        <v>0</v>
      </c>
      <c r="N3205" s="23"/>
      <c r="O3205" s="23"/>
    </row>
    <row r="3206" spans="1:15" ht="21.4" hidden="1">
      <c r="A3206" s="582"/>
      <c r="B3206" s="937"/>
      <c r="C3206" s="948" t="s">
        <v>616</v>
      </c>
      <c r="D3206" s="647" t="s">
        <v>617</v>
      </c>
      <c r="E3206" s="40">
        <f t="shared" si="1028"/>
        <v>0</v>
      </c>
      <c r="F3206" s="63"/>
      <c r="G3206" s="63"/>
      <c r="H3206" s="63"/>
      <c r="I3206" s="63"/>
      <c r="J3206" s="158"/>
      <c r="K3206" s="63"/>
      <c r="L3206" s="63"/>
      <c r="M3206" s="158"/>
      <c r="N3206" s="23"/>
      <c r="O3206" s="23"/>
    </row>
    <row r="3207" spans="1:15" hidden="1">
      <c r="A3207" s="582"/>
      <c r="B3207" s="826" t="s">
        <v>618</v>
      </c>
      <c r="C3207" s="950"/>
      <c r="D3207" s="588" t="s">
        <v>619</v>
      </c>
      <c r="E3207" s="40">
        <f t="shared" si="1028"/>
        <v>0</v>
      </c>
      <c r="F3207" s="63"/>
      <c r="G3207" s="63"/>
      <c r="H3207" s="63"/>
      <c r="I3207" s="63"/>
      <c r="J3207" s="158"/>
      <c r="K3207" s="63"/>
      <c r="L3207" s="63"/>
      <c r="M3207" s="158"/>
      <c r="N3207" s="23"/>
      <c r="O3207" s="23"/>
    </row>
    <row r="3208" spans="1:15" hidden="1">
      <c r="A3208" s="582"/>
      <c r="B3208" s="951"/>
      <c r="C3208" s="952"/>
      <c r="D3208" s="644"/>
      <c r="E3208" s="40">
        <f t="shared" si="1028"/>
        <v>0</v>
      </c>
      <c r="F3208" s="63"/>
      <c r="G3208" s="63"/>
      <c r="H3208" s="63"/>
      <c r="I3208" s="63"/>
      <c r="J3208" s="158"/>
      <c r="K3208" s="63"/>
      <c r="L3208" s="63"/>
      <c r="M3208" s="158"/>
      <c r="N3208" s="23"/>
      <c r="O3208" s="23"/>
    </row>
    <row r="3209" spans="1:15">
      <c r="A3209" s="285"/>
      <c r="B3209" s="353" t="s">
        <v>620</v>
      </c>
      <c r="C3209" s="354"/>
      <c r="D3209" s="307" t="s">
        <v>621</v>
      </c>
      <c r="E3209" s="22">
        <f t="shared" si="1028"/>
        <v>0</v>
      </c>
      <c r="F3209" s="155">
        <f t="shared" ref="F3209:M3209" si="1047">F3210+F3211</f>
        <v>0</v>
      </c>
      <c r="G3209" s="155">
        <f t="shared" si="1047"/>
        <v>0</v>
      </c>
      <c r="H3209" s="155">
        <f t="shared" si="1047"/>
        <v>0</v>
      </c>
      <c r="I3209" s="155">
        <f t="shared" si="1047"/>
        <v>0</v>
      </c>
      <c r="J3209" s="155">
        <f t="shared" si="1047"/>
        <v>0</v>
      </c>
      <c r="K3209" s="155">
        <f t="shared" si="1047"/>
        <v>0</v>
      </c>
      <c r="L3209" s="155">
        <f t="shared" si="1047"/>
        <v>0</v>
      </c>
      <c r="M3209" s="155">
        <f t="shared" si="1047"/>
        <v>0</v>
      </c>
      <c r="N3209" s="23"/>
      <c r="O3209" s="23"/>
    </row>
    <row r="3210" spans="1:15" ht="0.75" customHeight="1">
      <c r="A3210" s="582"/>
      <c r="B3210" s="805" t="s">
        <v>622</v>
      </c>
      <c r="C3210" s="782"/>
      <c r="D3210" s="424" t="s">
        <v>623</v>
      </c>
      <c r="E3210" s="40">
        <f t="shared" si="1028"/>
        <v>0</v>
      </c>
      <c r="F3210" s="63"/>
      <c r="G3210" s="63"/>
      <c r="H3210" s="63"/>
      <c r="I3210" s="63"/>
      <c r="J3210" s="158"/>
      <c r="K3210" s="63"/>
      <c r="L3210" s="63"/>
      <c r="M3210" s="158"/>
      <c r="N3210" s="23"/>
      <c r="O3210" s="23"/>
    </row>
    <row r="3211" spans="1:15" hidden="1">
      <c r="A3211" s="582"/>
      <c r="B3211" s="804" t="s">
        <v>624</v>
      </c>
      <c r="C3211" s="781"/>
      <c r="D3211" s="424" t="s">
        <v>625</v>
      </c>
      <c r="E3211" s="40">
        <f t="shared" si="1028"/>
        <v>0</v>
      </c>
      <c r="F3211" s="63"/>
      <c r="G3211" s="63"/>
      <c r="H3211" s="63"/>
      <c r="I3211" s="63"/>
      <c r="J3211" s="158"/>
      <c r="K3211" s="63"/>
      <c r="L3211" s="63"/>
      <c r="M3211" s="158"/>
      <c r="N3211" s="23"/>
      <c r="O3211" s="23"/>
    </row>
    <row r="3212" spans="1:15">
      <c r="A3212" s="285"/>
      <c r="B3212" s="302" t="s">
        <v>893</v>
      </c>
      <c r="C3212" s="331"/>
      <c r="D3212" s="290" t="s">
        <v>627</v>
      </c>
      <c r="E3212" s="22">
        <f t="shared" si="1028"/>
        <v>0</v>
      </c>
      <c r="F3212" s="155">
        <f t="shared" ref="F3212:M3212" si="1048">F3213</f>
        <v>0</v>
      </c>
      <c r="G3212" s="155">
        <f t="shared" si="1048"/>
        <v>0</v>
      </c>
      <c r="H3212" s="155">
        <f t="shared" si="1048"/>
        <v>0</v>
      </c>
      <c r="I3212" s="155">
        <f t="shared" si="1048"/>
        <v>0</v>
      </c>
      <c r="J3212" s="155">
        <f t="shared" si="1048"/>
        <v>0</v>
      </c>
      <c r="K3212" s="155">
        <f t="shared" si="1048"/>
        <v>0</v>
      </c>
      <c r="L3212" s="155">
        <f t="shared" si="1048"/>
        <v>0</v>
      </c>
      <c r="M3212" s="155">
        <f t="shared" si="1048"/>
        <v>0</v>
      </c>
      <c r="N3212" s="23"/>
      <c r="O3212" s="23"/>
    </row>
    <row r="3213" spans="1:15">
      <c r="A3213" s="582"/>
      <c r="B3213" s="645" t="s">
        <v>628</v>
      </c>
      <c r="C3213" s="646"/>
      <c r="D3213" s="588" t="s">
        <v>629</v>
      </c>
      <c r="E3213" s="40">
        <f t="shared" si="1028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714" t="s">
        <v>755</v>
      </c>
      <c r="B3214" s="878"/>
      <c r="C3214" s="878"/>
      <c r="D3214" s="85"/>
      <c r="E3214" s="22">
        <f t="shared" ref="E3214:E3277" si="1049">G3214+H3214+I3214+J3214</f>
        <v>0</v>
      </c>
      <c r="F3214" s="41"/>
      <c r="G3214" s="41"/>
      <c r="H3214" s="41"/>
      <c r="I3214" s="41"/>
      <c r="J3214" s="42"/>
      <c r="K3214" s="41"/>
      <c r="L3214" s="41"/>
      <c r="M3214" s="42"/>
      <c r="N3214" s="23"/>
      <c r="O3214" s="23"/>
    </row>
    <row r="3215" spans="1:15" ht="12" customHeight="1">
      <c r="A3215" s="880"/>
      <c r="B3215" s="881" t="s">
        <v>795</v>
      </c>
      <c r="C3215" s="1033"/>
      <c r="D3215" s="85" t="s">
        <v>796</v>
      </c>
      <c r="E3215" s="22">
        <f t="shared" si="1049"/>
        <v>830</v>
      </c>
      <c r="F3215" s="41"/>
      <c r="G3215" s="41">
        <f>G3157</f>
        <v>207</v>
      </c>
      <c r="H3215" s="41">
        <f t="shared" ref="H3215:M3215" si="1050">H3157</f>
        <v>208</v>
      </c>
      <c r="I3215" s="41">
        <f t="shared" si="1050"/>
        <v>207</v>
      </c>
      <c r="J3215" s="41">
        <f t="shared" si="1050"/>
        <v>208</v>
      </c>
      <c r="K3215" s="41">
        <f t="shared" si="1050"/>
        <v>830</v>
      </c>
      <c r="L3215" s="41">
        <f t="shared" si="1050"/>
        <v>830</v>
      </c>
      <c r="M3215" s="41">
        <f t="shared" si="1050"/>
        <v>830</v>
      </c>
      <c r="N3215" s="23"/>
      <c r="O3215" s="23"/>
    </row>
    <row r="3216" spans="1:15" hidden="1">
      <c r="A3216" s="719"/>
      <c r="B3216" s="720"/>
      <c r="C3216" s="720"/>
      <c r="D3216" s="85"/>
      <c r="E3216" s="22">
        <f t="shared" si="1049"/>
        <v>0</v>
      </c>
      <c r="F3216" s="41"/>
      <c r="G3216" s="41"/>
      <c r="H3216" s="41"/>
      <c r="I3216" s="41"/>
      <c r="J3216" s="42"/>
      <c r="K3216" s="41"/>
      <c r="L3216" s="41"/>
      <c r="M3216" s="42"/>
      <c r="N3216" s="23"/>
      <c r="O3216" s="23"/>
    </row>
    <row r="3217" spans="1:15">
      <c r="A3217" s="756" t="s">
        <v>797</v>
      </c>
      <c r="B3217" s="725"/>
      <c r="C3217" s="757"/>
      <c r="D3217" s="669" t="s">
        <v>798</v>
      </c>
      <c r="E3217" s="100">
        <f t="shared" si="1049"/>
        <v>5995</v>
      </c>
      <c r="F3217" s="727">
        <f t="shared" ref="F3217:M3217" si="1051">F3279+F3281+F3282</f>
        <v>0</v>
      </c>
      <c r="G3217" s="727">
        <f t="shared" si="1051"/>
        <v>1450</v>
      </c>
      <c r="H3217" s="727">
        <f t="shared" si="1051"/>
        <v>1420</v>
      </c>
      <c r="I3217" s="727">
        <f t="shared" si="1051"/>
        <v>1520.0000000000002</v>
      </c>
      <c r="J3217" s="727">
        <f t="shared" si="1051"/>
        <v>1605</v>
      </c>
      <c r="K3217" s="727">
        <f t="shared" si="1051"/>
        <v>6000</v>
      </c>
      <c r="L3217" s="727">
        <f t="shared" si="1051"/>
        <v>6000</v>
      </c>
      <c r="M3217" s="727">
        <f t="shared" si="1051"/>
        <v>6000</v>
      </c>
      <c r="N3217" s="23"/>
      <c r="O3217" s="23"/>
    </row>
    <row r="3218" spans="1:15">
      <c r="A3218" s="758"/>
      <c r="B3218" s="1034" t="s">
        <v>507</v>
      </c>
      <c r="C3218" s="759"/>
      <c r="D3218" s="760"/>
      <c r="E3218" s="279">
        <f t="shared" si="1049"/>
        <v>5995</v>
      </c>
      <c r="F3218" s="280">
        <f t="shared" ref="F3218:M3218" si="1052">F3219</f>
        <v>0</v>
      </c>
      <c r="G3218" s="280">
        <f t="shared" si="1052"/>
        <v>1450</v>
      </c>
      <c r="H3218" s="280">
        <f t="shared" si="1052"/>
        <v>1420</v>
      </c>
      <c r="I3218" s="280">
        <f t="shared" si="1052"/>
        <v>1520.0000000000002</v>
      </c>
      <c r="J3218" s="280">
        <f t="shared" si="1052"/>
        <v>1605</v>
      </c>
      <c r="K3218" s="280">
        <f t="shared" si="1052"/>
        <v>6000</v>
      </c>
      <c r="L3218" s="280">
        <f t="shared" si="1052"/>
        <v>6000</v>
      </c>
      <c r="M3218" s="280">
        <f t="shared" si="1052"/>
        <v>6000</v>
      </c>
      <c r="N3218" s="23"/>
      <c r="O3218" s="23"/>
    </row>
    <row r="3219" spans="1:15">
      <c r="A3219" s="838"/>
      <c r="B3219" s="411" t="s">
        <v>508</v>
      </c>
      <c r="C3219" s="415"/>
      <c r="D3219" s="416" t="s">
        <v>509</v>
      </c>
      <c r="E3219" s="154">
        <f t="shared" si="1049"/>
        <v>5995</v>
      </c>
      <c r="F3219" s="101">
        <f t="shared" ref="F3219:M3219" si="1053">F3220+F3221+F3222+F3227+F3231+F3233+F3245+F3251+F3258</f>
        <v>0</v>
      </c>
      <c r="G3219" s="101">
        <f t="shared" si="1053"/>
        <v>1450</v>
      </c>
      <c r="H3219" s="101">
        <f t="shared" si="1053"/>
        <v>1420</v>
      </c>
      <c r="I3219" s="101">
        <f>I3220+I3221+I3222+I3227+I3231+I3233+I3245+I3251+I3258+I3276</f>
        <v>1520.0000000000002</v>
      </c>
      <c r="J3219" s="101">
        <f t="shared" si="1053"/>
        <v>1605</v>
      </c>
      <c r="K3219" s="101">
        <f t="shared" si="1053"/>
        <v>6000</v>
      </c>
      <c r="L3219" s="101">
        <f t="shared" si="1053"/>
        <v>6000</v>
      </c>
      <c r="M3219" s="101">
        <f t="shared" si="1053"/>
        <v>6000</v>
      </c>
      <c r="N3219" s="23"/>
      <c r="O3219" s="23"/>
    </row>
    <row r="3220" spans="1:15">
      <c r="A3220" s="417"/>
      <c r="B3220" s="418"/>
      <c r="C3220" s="419" t="s">
        <v>510</v>
      </c>
      <c r="D3220" s="420" t="s">
        <v>511</v>
      </c>
      <c r="E3220" s="94">
        <f t="shared" si="1049"/>
        <v>3095</v>
      </c>
      <c r="F3220" s="421"/>
      <c r="G3220" s="63">
        <f>G1345</f>
        <v>800</v>
      </c>
      <c r="H3220" s="63">
        <f t="shared" ref="H3220:M3221" si="1054">H1345</f>
        <v>800</v>
      </c>
      <c r="I3220" s="63">
        <f t="shared" si="1054"/>
        <v>750</v>
      </c>
      <c r="J3220" s="63">
        <f t="shared" si="1054"/>
        <v>745</v>
      </c>
      <c r="K3220" s="63">
        <f t="shared" si="1054"/>
        <v>3100</v>
      </c>
      <c r="L3220" s="63">
        <f t="shared" si="1054"/>
        <v>3100</v>
      </c>
      <c r="M3220" s="63">
        <f t="shared" si="1054"/>
        <v>3100</v>
      </c>
      <c r="N3220" s="23"/>
      <c r="O3220" s="23"/>
    </row>
    <row r="3221" spans="1:15">
      <c r="A3221" s="417"/>
      <c r="B3221" s="422"/>
      <c r="C3221" s="423" t="s">
        <v>512</v>
      </c>
      <c r="D3221" s="424" t="s">
        <v>513</v>
      </c>
      <c r="E3221" s="94">
        <f t="shared" si="1049"/>
        <v>2912.57</v>
      </c>
      <c r="F3221" s="421"/>
      <c r="G3221" s="63">
        <f>G1346</f>
        <v>650</v>
      </c>
      <c r="H3221" s="63">
        <f t="shared" si="1054"/>
        <v>620</v>
      </c>
      <c r="I3221" s="63">
        <f t="shared" si="1054"/>
        <v>782.57</v>
      </c>
      <c r="J3221" s="63">
        <f t="shared" si="1054"/>
        <v>860</v>
      </c>
      <c r="K3221" s="63">
        <f t="shared" si="1054"/>
        <v>2900</v>
      </c>
      <c r="L3221" s="63">
        <f t="shared" si="1054"/>
        <v>2900</v>
      </c>
      <c r="M3221" s="63">
        <f t="shared" si="1054"/>
        <v>2900</v>
      </c>
      <c r="N3221" s="23"/>
      <c r="O3221" s="23"/>
    </row>
    <row r="3222" spans="1:15" ht="12" customHeight="1">
      <c r="A3222" s="1035"/>
      <c r="B3222" s="1000" t="s">
        <v>514</v>
      </c>
      <c r="C3222" s="393"/>
      <c r="D3222" s="332" t="s">
        <v>515</v>
      </c>
      <c r="E3222" s="154">
        <f t="shared" si="1049"/>
        <v>0</v>
      </c>
      <c r="F3222" s="155">
        <f t="shared" ref="F3222:M3222" si="1055">F3223+F3224+F3225</f>
        <v>0</v>
      </c>
      <c r="G3222" s="155">
        <f t="shared" si="1055"/>
        <v>0</v>
      </c>
      <c r="H3222" s="155">
        <f t="shared" si="1055"/>
        <v>0</v>
      </c>
      <c r="I3222" s="155">
        <f t="shared" si="1055"/>
        <v>0</v>
      </c>
      <c r="J3222" s="155">
        <f t="shared" si="1055"/>
        <v>0</v>
      </c>
      <c r="K3222" s="155">
        <f t="shared" si="1055"/>
        <v>0</v>
      </c>
      <c r="L3222" s="155">
        <f t="shared" si="1055"/>
        <v>0</v>
      </c>
      <c r="M3222" s="155">
        <f t="shared" si="1055"/>
        <v>0</v>
      </c>
      <c r="N3222" s="23"/>
      <c r="O3222" s="23"/>
    </row>
    <row r="3223" spans="1:15" hidden="1">
      <c r="A3223" s="537"/>
      <c r="B3223" s="429" t="s">
        <v>516</v>
      </c>
      <c r="C3223" s="426"/>
      <c r="D3223" s="427" t="s">
        <v>517</v>
      </c>
      <c r="E3223" s="94">
        <f t="shared" si="1049"/>
        <v>0</v>
      </c>
      <c r="F3223" s="452"/>
      <c r="G3223" s="452"/>
      <c r="H3223" s="452"/>
      <c r="I3223" s="452"/>
      <c r="J3223" s="430"/>
      <c r="K3223" s="452"/>
      <c r="L3223" s="452"/>
      <c r="M3223" s="430"/>
      <c r="N3223" s="23"/>
      <c r="O3223" s="23"/>
    </row>
    <row r="3224" spans="1:15" hidden="1">
      <c r="A3224" s="537"/>
      <c r="B3224" s="431" t="s">
        <v>518</v>
      </c>
      <c r="C3224" s="432"/>
      <c r="D3224" s="427" t="s">
        <v>129</v>
      </c>
      <c r="E3224" s="94">
        <f t="shared" si="1049"/>
        <v>0</v>
      </c>
      <c r="F3224" s="452"/>
      <c r="G3224" s="452"/>
      <c r="H3224" s="452"/>
      <c r="I3224" s="452"/>
      <c r="J3224" s="430"/>
      <c r="K3224" s="452"/>
      <c r="L3224" s="452"/>
      <c r="M3224" s="430"/>
      <c r="N3224" s="23"/>
      <c r="O3224" s="23"/>
    </row>
    <row r="3225" spans="1:15" hidden="1">
      <c r="A3225" s="537"/>
      <c r="B3225" s="429" t="s">
        <v>519</v>
      </c>
      <c r="C3225" s="433"/>
      <c r="D3225" s="427" t="s">
        <v>520</v>
      </c>
      <c r="E3225" s="94">
        <f t="shared" si="1049"/>
        <v>0</v>
      </c>
      <c r="F3225" s="452"/>
      <c r="G3225" s="452"/>
      <c r="H3225" s="452"/>
      <c r="I3225" s="452"/>
      <c r="J3225" s="430"/>
      <c r="K3225" s="452"/>
      <c r="L3225" s="452"/>
      <c r="M3225" s="430"/>
      <c r="N3225" s="23"/>
      <c r="O3225" s="23"/>
    </row>
    <row r="3226" spans="1:15" hidden="1">
      <c r="A3226" s="417"/>
      <c r="B3226" s="780"/>
      <c r="C3226" s="781"/>
      <c r="D3226" s="424"/>
      <c r="E3226" s="154">
        <f t="shared" si="1049"/>
        <v>0</v>
      </c>
      <c r="F3226" s="63"/>
      <c r="G3226" s="63"/>
      <c r="H3226" s="63"/>
      <c r="I3226" s="63"/>
      <c r="J3226" s="158"/>
      <c r="K3226" s="63"/>
      <c r="L3226" s="63"/>
      <c r="M3226" s="158"/>
      <c r="N3226" s="23"/>
      <c r="O3226" s="23"/>
    </row>
    <row r="3227" spans="1:15">
      <c r="A3227" s="1035"/>
      <c r="B3227" s="396" t="s">
        <v>521</v>
      </c>
      <c r="C3227" s="355"/>
      <c r="D3227" s="332" t="s">
        <v>522</v>
      </c>
      <c r="E3227" s="154">
        <f t="shared" si="1049"/>
        <v>0</v>
      </c>
      <c r="F3227" s="155">
        <f t="shared" ref="F3227:M3227" si="1056">F3228+F3229+F3230</f>
        <v>0</v>
      </c>
      <c r="G3227" s="155">
        <f t="shared" si="1056"/>
        <v>0</v>
      </c>
      <c r="H3227" s="155">
        <f t="shared" si="1056"/>
        <v>0</v>
      </c>
      <c r="I3227" s="155">
        <f t="shared" si="1056"/>
        <v>0</v>
      </c>
      <c r="J3227" s="155">
        <f t="shared" si="1056"/>
        <v>0</v>
      </c>
      <c r="K3227" s="155">
        <f t="shared" si="1056"/>
        <v>0</v>
      </c>
      <c r="L3227" s="155">
        <f t="shared" si="1056"/>
        <v>0</v>
      </c>
      <c r="M3227" s="155">
        <f t="shared" si="1056"/>
        <v>0</v>
      </c>
      <c r="N3227" s="23"/>
      <c r="O3227" s="23"/>
    </row>
    <row r="3228" spans="1:15" ht="0.75" customHeight="1">
      <c r="A3228" s="417"/>
      <c r="B3228" s="780"/>
      <c r="C3228" s="781" t="s">
        <v>523</v>
      </c>
      <c r="D3228" s="424" t="s">
        <v>524</v>
      </c>
      <c r="E3228" s="94">
        <f t="shared" si="1049"/>
        <v>0</v>
      </c>
      <c r="F3228" s="63"/>
      <c r="G3228" s="63"/>
      <c r="H3228" s="63"/>
      <c r="I3228" s="63"/>
      <c r="J3228" s="158"/>
      <c r="K3228" s="63"/>
      <c r="L3228" s="63"/>
      <c r="M3228" s="158"/>
      <c r="N3228" s="23"/>
      <c r="O3228" s="23"/>
    </row>
    <row r="3229" spans="1:15" hidden="1">
      <c r="A3229" s="417"/>
      <c r="B3229" s="780"/>
      <c r="C3229" s="782" t="s">
        <v>525</v>
      </c>
      <c r="D3229" s="783" t="s">
        <v>526</v>
      </c>
      <c r="E3229" s="94">
        <f t="shared" si="1049"/>
        <v>0</v>
      </c>
      <c r="F3229" s="63"/>
      <c r="G3229" s="63"/>
      <c r="H3229" s="63"/>
      <c r="I3229" s="63"/>
      <c r="J3229" s="158"/>
      <c r="K3229" s="63"/>
      <c r="L3229" s="63"/>
      <c r="M3229" s="158"/>
      <c r="N3229" s="23"/>
      <c r="O3229" s="23"/>
    </row>
    <row r="3230" spans="1:15" hidden="1">
      <c r="A3230" s="417"/>
      <c r="B3230" s="784"/>
      <c r="C3230" s="779" t="s">
        <v>527</v>
      </c>
      <c r="D3230" s="543" t="s">
        <v>528</v>
      </c>
      <c r="E3230" s="94">
        <f t="shared" si="1049"/>
        <v>0</v>
      </c>
      <c r="F3230" s="63"/>
      <c r="G3230" s="63"/>
      <c r="H3230" s="63"/>
      <c r="I3230" s="63"/>
      <c r="J3230" s="158"/>
      <c r="K3230" s="63"/>
      <c r="L3230" s="63"/>
      <c r="M3230" s="158"/>
      <c r="N3230" s="23"/>
      <c r="O3230" s="23"/>
    </row>
    <row r="3231" spans="1:15" hidden="1">
      <c r="A3231" s="1035"/>
      <c r="B3231" s="356" t="s">
        <v>529</v>
      </c>
      <c r="C3231" s="1001"/>
      <c r="D3231" s="1002" t="s">
        <v>530</v>
      </c>
      <c r="E3231" s="154">
        <f t="shared" si="1049"/>
        <v>0</v>
      </c>
      <c r="F3231" s="155">
        <f t="shared" ref="F3231:M3231" si="1057">F3232</f>
        <v>0</v>
      </c>
      <c r="G3231" s="155">
        <f t="shared" si="1057"/>
        <v>0</v>
      </c>
      <c r="H3231" s="155">
        <f t="shared" si="1057"/>
        <v>0</v>
      </c>
      <c r="I3231" s="155">
        <f t="shared" si="1057"/>
        <v>0</v>
      </c>
      <c r="J3231" s="155">
        <f t="shared" si="1057"/>
        <v>0</v>
      </c>
      <c r="K3231" s="155">
        <f t="shared" si="1057"/>
        <v>0</v>
      </c>
      <c r="L3231" s="155">
        <f t="shared" si="1057"/>
        <v>0</v>
      </c>
      <c r="M3231" s="155">
        <f t="shared" si="1057"/>
        <v>0</v>
      </c>
      <c r="N3231" s="23"/>
      <c r="O3231" s="23"/>
    </row>
    <row r="3232" spans="1:15" hidden="1">
      <c r="A3232" s="417"/>
      <c r="B3232" s="479" t="s">
        <v>531</v>
      </c>
      <c r="C3232" s="788"/>
      <c r="D3232" s="787" t="s">
        <v>532</v>
      </c>
      <c r="E3232" s="154">
        <f t="shared" si="1049"/>
        <v>0</v>
      </c>
      <c r="F3232" s="63"/>
      <c r="G3232" s="63"/>
      <c r="H3232" s="63"/>
      <c r="I3232" s="63"/>
      <c r="J3232" s="158"/>
      <c r="K3232" s="63"/>
      <c r="L3232" s="63"/>
      <c r="M3232" s="158"/>
      <c r="N3232" s="23"/>
      <c r="O3232" s="23"/>
    </row>
    <row r="3233" spans="1:15" ht="21">
      <c r="A3233" s="1035"/>
      <c r="B3233" s="356"/>
      <c r="C3233" s="355" t="s">
        <v>533</v>
      </c>
      <c r="D3233" s="1002" t="s">
        <v>534</v>
      </c>
      <c r="E3233" s="154">
        <f t="shared" si="1049"/>
        <v>0</v>
      </c>
      <c r="F3233" s="155">
        <f t="shared" ref="F3233:M3233" si="1058">F3234</f>
        <v>0</v>
      </c>
      <c r="G3233" s="155">
        <f t="shared" si="1058"/>
        <v>0</v>
      </c>
      <c r="H3233" s="155">
        <f t="shared" si="1058"/>
        <v>0</v>
      </c>
      <c r="I3233" s="155">
        <f t="shared" si="1058"/>
        <v>0</v>
      </c>
      <c r="J3233" s="155">
        <f t="shared" si="1058"/>
        <v>0</v>
      </c>
      <c r="K3233" s="155">
        <f t="shared" si="1058"/>
        <v>0</v>
      </c>
      <c r="L3233" s="155">
        <f t="shared" si="1058"/>
        <v>0</v>
      </c>
      <c r="M3233" s="155">
        <f t="shared" si="1058"/>
        <v>0</v>
      </c>
      <c r="N3233" s="23"/>
      <c r="O3233" s="23"/>
    </row>
    <row r="3234" spans="1:15">
      <c r="A3234" s="1035"/>
      <c r="B3234" s="1353" t="s">
        <v>743</v>
      </c>
      <c r="C3234" s="1354"/>
      <c r="D3234" s="335" t="s">
        <v>536</v>
      </c>
      <c r="E3234" s="154">
        <f t="shared" si="1049"/>
        <v>0</v>
      </c>
      <c r="F3234" s="155">
        <f t="shared" ref="F3234:M3234" si="1059">F3235+F3236+F3237+F3238+F3239+F3240+F3241+F3242+F3243+F3244</f>
        <v>0</v>
      </c>
      <c r="G3234" s="155">
        <f t="shared" si="1059"/>
        <v>0</v>
      </c>
      <c r="H3234" s="155">
        <f t="shared" si="1059"/>
        <v>0</v>
      </c>
      <c r="I3234" s="155">
        <f t="shared" si="1059"/>
        <v>0</v>
      </c>
      <c r="J3234" s="155">
        <f t="shared" si="1059"/>
        <v>0</v>
      </c>
      <c r="K3234" s="155">
        <f t="shared" si="1059"/>
        <v>0</v>
      </c>
      <c r="L3234" s="155">
        <f t="shared" si="1059"/>
        <v>0</v>
      </c>
      <c r="M3234" s="155">
        <f t="shared" si="1059"/>
        <v>0</v>
      </c>
      <c r="N3234" s="23"/>
      <c r="O3234" s="23"/>
    </row>
    <row r="3235" spans="1:15" hidden="1">
      <c r="A3235" s="417"/>
      <c r="B3235" s="806"/>
      <c r="C3235" s="807" t="s">
        <v>537</v>
      </c>
      <c r="D3235" s="808" t="s">
        <v>538</v>
      </c>
      <c r="E3235" s="154">
        <f t="shared" si="1049"/>
        <v>0</v>
      </c>
      <c r="F3235" s="155"/>
      <c r="G3235" s="155"/>
      <c r="H3235" s="155"/>
      <c r="I3235" s="155"/>
      <c r="J3235" s="315"/>
      <c r="K3235" s="155"/>
      <c r="L3235" s="155"/>
      <c r="M3235" s="315"/>
      <c r="N3235" s="23"/>
      <c r="O3235" s="23"/>
    </row>
    <row r="3236" spans="1:15" hidden="1">
      <c r="A3236" s="417"/>
      <c r="B3236" s="809"/>
      <c r="C3236" s="1003" t="s">
        <v>539</v>
      </c>
      <c r="D3236" s="543" t="s">
        <v>540</v>
      </c>
      <c r="E3236" s="154">
        <f t="shared" si="1049"/>
        <v>0</v>
      </c>
      <c r="F3236" s="155"/>
      <c r="G3236" s="155"/>
      <c r="H3236" s="155"/>
      <c r="I3236" s="155"/>
      <c r="J3236" s="315"/>
      <c r="K3236" s="155"/>
      <c r="L3236" s="155"/>
      <c r="M3236" s="315"/>
      <c r="N3236" s="23"/>
      <c r="O3236" s="23"/>
    </row>
    <row r="3237" spans="1:15" hidden="1">
      <c r="A3237" s="417"/>
      <c r="B3237" s="810"/>
      <c r="C3237" s="811" t="s">
        <v>541</v>
      </c>
      <c r="D3237" s="544" t="s">
        <v>542</v>
      </c>
      <c r="E3237" s="154">
        <f t="shared" si="1049"/>
        <v>0</v>
      </c>
      <c r="F3237" s="155"/>
      <c r="G3237" s="155"/>
      <c r="H3237" s="155"/>
      <c r="I3237" s="155"/>
      <c r="J3237" s="315"/>
      <c r="K3237" s="155"/>
      <c r="L3237" s="155"/>
      <c r="M3237" s="315"/>
      <c r="N3237" s="23"/>
      <c r="O3237" s="23"/>
    </row>
    <row r="3238" spans="1:15" hidden="1">
      <c r="A3238" s="417"/>
      <c r="B3238" s="780"/>
      <c r="C3238" s="779" t="s">
        <v>543</v>
      </c>
      <c r="D3238" s="424" t="s">
        <v>544</v>
      </c>
      <c r="E3238" s="154">
        <f t="shared" si="1049"/>
        <v>0</v>
      </c>
      <c r="F3238" s="155"/>
      <c r="G3238" s="155"/>
      <c r="H3238" s="155"/>
      <c r="I3238" s="155"/>
      <c r="J3238" s="315"/>
      <c r="K3238" s="155"/>
      <c r="L3238" s="155"/>
      <c r="M3238" s="315"/>
      <c r="N3238" s="23"/>
      <c r="O3238" s="23"/>
    </row>
    <row r="3239" spans="1:15" hidden="1">
      <c r="A3239" s="417"/>
      <c r="B3239" s="780"/>
      <c r="C3239" s="782" t="s">
        <v>545</v>
      </c>
      <c r="D3239" s="424" t="s">
        <v>546</v>
      </c>
      <c r="E3239" s="154">
        <f t="shared" si="1049"/>
        <v>0</v>
      </c>
      <c r="F3239" s="155"/>
      <c r="G3239" s="155"/>
      <c r="H3239" s="155"/>
      <c r="I3239" s="155"/>
      <c r="J3239" s="315"/>
      <c r="K3239" s="155"/>
      <c r="L3239" s="155"/>
      <c r="M3239" s="315"/>
      <c r="N3239" s="23"/>
      <c r="O3239" s="23"/>
    </row>
    <row r="3240" spans="1:15" ht="21" hidden="1">
      <c r="A3240" s="417"/>
      <c r="B3240" s="780"/>
      <c r="C3240" s="781" t="s">
        <v>547</v>
      </c>
      <c r="D3240" s="424" t="s">
        <v>548</v>
      </c>
      <c r="E3240" s="154">
        <f t="shared" si="1049"/>
        <v>0</v>
      </c>
      <c r="F3240" s="155"/>
      <c r="G3240" s="155"/>
      <c r="H3240" s="155"/>
      <c r="I3240" s="155"/>
      <c r="J3240" s="315"/>
      <c r="K3240" s="155"/>
      <c r="L3240" s="155"/>
      <c r="M3240" s="315"/>
      <c r="N3240" s="23"/>
      <c r="O3240" s="23"/>
    </row>
    <row r="3241" spans="1:15" ht="21" hidden="1">
      <c r="A3241" s="417"/>
      <c r="B3241" s="780"/>
      <c r="C3241" s="781" t="s">
        <v>549</v>
      </c>
      <c r="D3241" s="424" t="s">
        <v>550</v>
      </c>
      <c r="E3241" s="154">
        <f t="shared" si="1049"/>
        <v>0</v>
      </c>
      <c r="F3241" s="155"/>
      <c r="G3241" s="155"/>
      <c r="H3241" s="155"/>
      <c r="I3241" s="155"/>
      <c r="J3241" s="315"/>
      <c r="K3241" s="155"/>
      <c r="L3241" s="155"/>
      <c r="M3241" s="315"/>
      <c r="N3241" s="23"/>
      <c r="O3241" s="23"/>
    </row>
    <row r="3242" spans="1:15" ht="21" hidden="1">
      <c r="A3242" s="417"/>
      <c r="B3242" s="805"/>
      <c r="C3242" s="781" t="s">
        <v>551</v>
      </c>
      <c r="D3242" s="424" t="s">
        <v>552</v>
      </c>
      <c r="E3242" s="154">
        <f t="shared" si="1049"/>
        <v>0</v>
      </c>
      <c r="F3242" s="155"/>
      <c r="G3242" s="155"/>
      <c r="H3242" s="155"/>
      <c r="I3242" s="155"/>
      <c r="J3242" s="315"/>
      <c r="K3242" s="155"/>
      <c r="L3242" s="155"/>
      <c r="M3242" s="315"/>
      <c r="N3242" s="23"/>
      <c r="O3242" s="23"/>
    </row>
    <row r="3243" spans="1:15" ht="21" hidden="1">
      <c r="A3243" s="417"/>
      <c r="B3243" s="805"/>
      <c r="C3243" s="781" t="s">
        <v>553</v>
      </c>
      <c r="D3243" s="424" t="s">
        <v>554</v>
      </c>
      <c r="E3243" s="154">
        <f t="shared" si="1049"/>
        <v>0</v>
      </c>
      <c r="F3243" s="155"/>
      <c r="G3243" s="155"/>
      <c r="H3243" s="155"/>
      <c r="I3243" s="155"/>
      <c r="J3243" s="315"/>
      <c r="K3243" s="155"/>
      <c r="L3243" s="155"/>
      <c r="M3243" s="315"/>
      <c r="N3243" s="23"/>
      <c r="O3243" s="23"/>
    </row>
    <row r="3244" spans="1:15" hidden="1">
      <c r="A3244" s="417"/>
      <c r="B3244" s="805"/>
      <c r="C3244" s="781" t="s">
        <v>555</v>
      </c>
      <c r="D3244" s="424" t="s">
        <v>556</v>
      </c>
      <c r="E3244" s="154">
        <f t="shared" si="1049"/>
        <v>0</v>
      </c>
      <c r="F3244" s="155"/>
      <c r="G3244" s="155"/>
      <c r="H3244" s="155"/>
      <c r="I3244" s="155"/>
      <c r="J3244" s="315"/>
      <c r="K3244" s="155"/>
      <c r="L3244" s="155"/>
      <c r="M3244" s="315"/>
      <c r="N3244" s="23"/>
      <c r="O3244" s="23"/>
    </row>
    <row r="3245" spans="1:15">
      <c r="A3245" s="417"/>
      <c r="B3245" s="805"/>
      <c r="C3245" s="342" t="s">
        <v>561</v>
      </c>
      <c r="D3245" s="332" t="s">
        <v>562</v>
      </c>
      <c r="E3245" s="154">
        <f t="shared" si="1049"/>
        <v>0</v>
      </c>
      <c r="F3245" s="155">
        <f t="shared" ref="F3245:M3245" si="1060">F3246+F3248</f>
        <v>0</v>
      </c>
      <c r="G3245" s="155">
        <f t="shared" si="1060"/>
        <v>0</v>
      </c>
      <c r="H3245" s="155">
        <f t="shared" si="1060"/>
        <v>0</v>
      </c>
      <c r="I3245" s="155">
        <f t="shared" si="1060"/>
        <v>0</v>
      </c>
      <c r="J3245" s="155">
        <f t="shared" si="1060"/>
        <v>0</v>
      </c>
      <c r="K3245" s="155">
        <f t="shared" si="1060"/>
        <v>0</v>
      </c>
      <c r="L3245" s="155">
        <f t="shared" si="1060"/>
        <v>0</v>
      </c>
      <c r="M3245" s="155">
        <f t="shared" si="1060"/>
        <v>0</v>
      </c>
      <c r="N3245" s="23"/>
      <c r="O3245" s="23"/>
    </row>
    <row r="3246" spans="1:15">
      <c r="A3246" s="417"/>
      <c r="B3246" s="805" t="s">
        <v>563</v>
      </c>
      <c r="C3246" s="781" t="s">
        <v>564</v>
      </c>
      <c r="D3246" s="424" t="s">
        <v>565</v>
      </c>
      <c r="E3246" s="94">
        <f t="shared" si="1049"/>
        <v>0</v>
      </c>
      <c r="F3246" s="452">
        <f t="shared" ref="F3246:M3246" si="1061">F3247</f>
        <v>0</v>
      </c>
      <c r="G3246" s="452">
        <f t="shared" si="1061"/>
        <v>0</v>
      </c>
      <c r="H3246" s="452">
        <f t="shared" si="1061"/>
        <v>0</v>
      </c>
      <c r="I3246" s="452">
        <f t="shared" si="1061"/>
        <v>0</v>
      </c>
      <c r="J3246" s="452">
        <f t="shared" si="1061"/>
        <v>0</v>
      </c>
      <c r="K3246" s="452">
        <f t="shared" si="1061"/>
        <v>0</v>
      </c>
      <c r="L3246" s="452">
        <f t="shared" si="1061"/>
        <v>0</v>
      </c>
      <c r="M3246" s="452">
        <f t="shared" si="1061"/>
        <v>0</v>
      </c>
      <c r="N3246" s="23"/>
      <c r="O3246" s="23"/>
    </row>
    <row r="3247" spans="1:15">
      <c r="A3247" s="417"/>
      <c r="B3247" s="805"/>
      <c r="C3247" s="432" t="s">
        <v>762</v>
      </c>
      <c r="D3247" s="424" t="s">
        <v>763</v>
      </c>
      <c r="E3247" s="94">
        <f t="shared" si="1049"/>
        <v>0</v>
      </c>
      <c r="F3247" s="63"/>
      <c r="G3247" s="63"/>
      <c r="H3247" s="63"/>
      <c r="I3247" s="63"/>
      <c r="J3247" s="158"/>
      <c r="K3247" s="63"/>
      <c r="L3247" s="63"/>
      <c r="M3247" s="158"/>
      <c r="N3247" s="23"/>
      <c r="O3247" s="23"/>
    </row>
    <row r="3248" spans="1:15">
      <c r="A3248" s="417"/>
      <c r="B3248" s="812" t="s">
        <v>570</v>
      </c>
      <c r="C3248" s="813"/>
      <c r="D3248" s="814" t="s">
        <v>571</v>
      </c>
      <c r="E3248" s="154">
        <f t="shared" si="1049"/>
        <v>0</v>
      </c>
      <c r="F3248" s="155">
        <f t="shared" ref="F3248:M3248" si="1062">F3249+F3250</f>
        <v>0</v>
      </c>
      <c r="G3248" s="155">
        <f t="shared" si="1062"/>
        <v>0</v>
      </c>
      <c r="H3248" s="155">
        <f t="shared" si="1062"/>
        <v>0</v>
      </c>
      <c r="I3248" s="155">
        <f t="shared" si="1062"/>
        <v>0</v>
      </c>
      <c r="J3248" s="155">
        <f t="shared" si="1062"/>
        <v>0</v>
      </c>
      <c r="K3248" s="155">
        <f t="shared" si="1062"/>
        <v>0</v>
      </c>
      <c r="L3248" s="155">
        <f t="shared" si="1062"/>
        <v>0</v>
      </c>
      <c r="M3248" s="155">
        <f t="shared" si="1062"/>
        <v>0</v>
      </c>
      <c r="N3248" s="23"/>
      <c r="O3248" s="23"/>
    </row>
    <row r="3249" spans="1:15" hidden="1">
      <c r="A3249" s="417"/>
      <c r="B3249" s="812"/>
      <c r="C3249" s="813" t="s">
        <v>572</v>
      </c>
      <c r="D3249" s="814" t="s">
        <v>573</v>
      </c>
      <c r="E3249" s="94">
        <f t="shared" si="1049"/>
        <v>0</v>
      </c>
      <c r="F3249" s="63"/>
      <c r="G3249" s="63"/>
      <c r="H3249" s="63"/>
      <c r="I3249" s="63"/>
      <c r="J3249" s="158"/>
      <c r="K3249" s="63"/>
      <c r="L3249" s="63"/>
      <c r="M3249" s="158"/>
      <c r="N3249" s="23"/>
      <c r="O3249" s="23"/>
    </row>
    <row r="3250" spans="1:15" hidden="1">
      <c r="A3250" s="417"/>
      <c r="B3250" s="784"/>
      <c r="C3250" s="829" t="s">
        <v>574</v>
      </c>
      <c r="D3250" s="543" t="s">
        <v>575</v>
      </c>
      <c r="E3250" s="94">
        <f t="shared" si="1049"/>
        <v>0</v>
      </c>
      <c r="F3250" s="63"/>
      <c r="G3250" s="63"/>
      <c r="H3250" s="63"/>
      <c r="I3250" s="63"/>
      <c r="J3250" s="158"/>
      <c r="K3250" s="63"/>
      <c r="L3250" s="63"/>
      <c r="M3250" s="158"/>
      <c r="N3250" s="23"/>
      <c r="O3250" s="23"/>
    </row>
    <row r="3251" spans="1:15">
      <c r="A3251" s="1035"/>
      <c r="B3251" s="341" t="s">
        <v>745</v>
      </c>
      <c r="C3251" s="396"/>
      <c r="D3251" s="335" t="s">
        <v>577</v>
      </c>
      <c r="E3251" s="154">
        <f t="shared" si="1049"/>
        <v>0</v>
      </c>
      <c r="F3251" s="155">
        <f t="shared" ref="F3251:M3251" si="1063">F3252</f>
        <v>0</v>
      </c>
      <c r="G3251" s="155">
        <f t="shared" si="1063"/>
        <v>0</v>
      </c>
      <c r="H3251" s="155">
        <f t="shared" si="1063"/>
        <v>0</v>
      </c>
      <c r="I3251" s="155">
        <f t="shared" si="1063"/>
        <v>0</v>
      </c>
      <c r="J3251" s="155">
        <f t="shared" si="1063"/>
        <v>0</v>
      </c>
      <c r="K3251" s="155">
        <f t="shared" si="1063"/>
        <v>0</v>
      </c>
      <c r="L3251" s="155">
        <f t="shared" si="1063"/>
        <v>0</v>
      </c>
      <c r="M3251" s="155">
        <f t="shared" si="1063"/>
        <v>0</v>
      </c>
      <c r="N3251" s="23"/>
      <c r="O3251" s="23"/>
    </row>
    <row r="3252" spans="1:15">
      <c r="A3252" s="537"/>
      <c r="B3252" s="456" t="s">
        <v>578</v>
      </c>
      <c r="C3252" s="426"/>
      <c r="D3252" s="427" t="s">
        <v>579</v>
      </c>
      <c r="E3252" s="94">
        <f t="shared" si="1049"/>
        <v>0</v>
      </c>
      <c r="F3252" s="452">
        <f t="shared" ref="F3252:M3252" si="1064">F3253+F3254+F3255+F3256</f>
        <v>0</v>
      </c>
      <c r="G3252" s="452">
        <f t="shared" si="1064"/>
        <v>0</v>
      </c>
      <c r="H3252" s="452">
        <f t="shared" si="1064"/>
        <v>0</v>
      </c>
      <c r="I3252" s="452">
        <f t="shared" si="1064"/>
        <v>0</v>
      </c>
      <c r="J3252" s="452">
        <f t="shared" si="1064"/>
        <v>0</v>
      </c>
      <c r="K3252" s="452">
        <f t="shared" si="1064"/>
        <v>0</v>
      </c>
      <c r="L3252" s="452">
        <f t="shared" si="1064"/>
        <v>0</v>
      </c>
      <c r="M3252" s="452">
        <f t="shared" si="1064"/>
        <v>0</v>
      </c>
      <c r="N3252" s="23"/>
      <c r="O3252" s="23"/>
    </row>
    <row r="3253" spans="1:15" hidden="1">
      <c r="A3253" s="537"/>
      <c r="B3253" s="457"/>
      <c r="C3253" s="426" t="s">
        <v>580</v>
      </c>
      <c r="D3253" s="427" t="s">
        <v>581</v>
      </c>
      <c r="E3253" s="94">
        <f t="shared" si="1049"/>
        <v>0</v>
      </c>
      <c r="F3253" s="452"/>
      <c r="G3253" s="452"/>
      <c r="H3253" s="452"/>
      <c r="I3253" s="452"/>
      <c r="J3253" s="430"/>
      <c r="K3253" s="452"/>
      <c r="L3253" s="452"/>
      <c r="M3253" s="430"/>
      <c r="N3253" s="23"/>
      <c r="O3253" s="23"/>
    </row>
    <row r="3254" spans="1:15" hidden="1">
      <c r="A3254" s="537"/>
      <c r="B3254" s="438"/>
      <c r="C3254" s="458" t="s">
        <v>582</v>
      </c>
      <c r="D3254" s="427" t="s">
        <v>583</v>
      </c>
      <c r="E3254" s="94">
        <f t="shared" si="1049"/>
        <v>0</v>
      </c>
      <c r="F3254" s="452"/>
      <c r="G3254" s="452"/>
      <c r="H3254" s="452"/>
      <c r="I3254" s="452"/>
      <c r="J3254" s="430"/>
      <c r="K3254" s="452"/>
      <c r="L3254" s="452"/>
      <c r="M3254" s="430"/>
      <c r="N3254" s="23"/>
      <c r="O3254" s="23"/>
    </row>
    <row r="3255" spans="1:15" hidden="1">
      <c r="A3255" s="537"/>
      <c r="B3255" s="745"/>
      <c r="C3255" s="432" t="s">
        <v>584</v>
      </c>
      <c r="D3255" s="427" t="s">
        <v>585</v>
      </c>
      <c r="E3255" s="94">
        <f t="shared" si="1049"/>
        <v>0</v>
      </c>
      <c r="F3255" s="452"/>
      <c r="G3255" s="452"/>
      <c r="H3255" s="452"/>
      <c r="I3255" s="452"/>
      <c r="J3255" s="430"/>
      <c r="K3255" s="452"/>
      <c r="L3255" s="452"/>
      <c r="M3255" s="430"/>
      <c r="N3255" s="23"/>
      <c r="O3255" s="23"/>
    </row>
    <row r="3256" spans="1:15" hidden="1">
      <c r="A3256" s="537"/>
      <c r="B3256" s="429"/>
      <c r="C3256" s="460" t="s">
        <v>586</v>
      </c>
      <c r="D3256" s="427" t="s">
        <v>587</v>
      </c>
      <c r="E3256" s="94">
        <f t="shared" si="1049"/>
        <v>0</v>
      </c>
      <c r="F3256" s="452"/>
      <c r="G3256" s="452"/>
      <c r="H3256" s="452"/>
      <c r="I3256" s="452"/>
      <c r="J3256" s="430"/>
      <c r="K3256" s="452"/>
      <c r="L3256" s="452"/>
      <c r="M3256" s="430"/>
      <c r="N3256" s="23"/>
      <c r="O3256" s="23"/>
    </row>
    <row r="3257" spans="1:15" hidden="1">
      <c r="A3257" s="417"/>
      <c r="B3257" s="778"/>
      <c r="C3257" s="817"/>
      <c r="D3257" s="424"/>
      <c r="E3257" s="154">
        <f t="shared" si="1049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>
      <c r="A3258" s="1035"/>
      <c r="B3258" s="1000" t="s">
        <v>588</v>
      </c>
      <c r="C3258" s="337"/>
      <c r="D3258" s="332" t="s">
        <v>589</v>
      </c>
      <c r="E3258" s="154">
        <f t="shared" si="1049"/>
        <v>0</v>
      </c>
      <c r="F3258" s="155">
        <f t="shared" ref="F3258:M3258" si="1065">F3259+F3260+F3261+F3262+F3263+F3264+F3265+F3266+F3267</f>
        <v>0</v>
      </c>
      <c r="G3258" s="155">
        <f t="shared" si="1065"/>
        <v>0</v>
      </c>
      <c r="H3258" s="155">
        <f t="shared" si="1065"/>
        <v>0</v>
      </c>
      <c r="I3258" s="155">
        <f t="shared" si="1065"/>
        <v>0</v>
      </c>
      <c r="J3258" s="155">
        <f t="shared" si="1065"/>
        <v>0</v>
      </c>
      <c r="K3258" s="155">
        <f t="shared" si="1065"/>
        <v>0</v>
      </c>
      <c r="L3258" s="155">
        <f t="shared" si="1065"/>
        <v>0</v>
      </c>
      <c r="M3258" s="155">
        <f t="shared" si="1065"/>
        <v>0</v>
      </c>
      <c r="N3258" s="23"/>
      <c r="O3258" s="23"/>
    </row>
    <row r="3259" spans="1:15">
      <c r="A3259" s="417"/>
      <c r="B3259" s="422" t="s">
        <v>590</v>
      </c>
      <c r="C3259" s="817"/>
      <c r="D3259" s="424" t="s">
        <v>591</v>
      </c>
      <c r="E3259" s="94">
        <f t="shared" si="1049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537"/>
      <c r="B3260" s="461" t="s">
        <v>592</v>
      </c>
      <c r="C3260" s="460"/>
      <c r="D3260" s="463" t="s">
        <v>593</v>
      </c>
      <c r="E3260" s="94">
        <f t="shared" si="1049"/>
        <v>0</v>
      </c>
      <c r="F3260" s="452"/>
      <c r="G3260" s="452">
        <f>G1385</f>
        <v>0</v>
      </c>
      <c r="H3260" s="452">
        <f t="shared" ref="H3260:M3260" si="1066">H1385</f>
        <v>0</v>
      </c>
      <c r="I3260" s="452">
        <f t="shared" si="1066"/>
        <v>0</v>
      </c>
      <c r="J3260" s="452">
        <f t="shared" si="1066"/>
        <v>0</v>
      </c>
      <c r="K3260" s="452">
        <f t="shared" si="1066"/>
        <v>0</v>
      </c>
      <c r="L3260" s="452">
        <f t="shared" si="1066"/>
        <v>0</v>
      </c>
      <c r="M3260" s="452">
        <f t="shared" si="1066"/>
        <v>0</v>
      </c>
      <c r="N3260" s="23"/>
      <c r="O3260" s="23"/>
    </row>
    <row r="3261" spans="1:15" ht="0.75" customHeight="1">
      <c r="A3261" s="537"/>
      <c r="B3261" s="346" t="s">
        <v>594</v>
      </c>
      <c r="C3261" s="746"/>
      <c r="D3261" s="437" t="s">
        <v>595</v>
      </c>
      <c r="E3261" s="94">
        <f t="shared" si="1049"/>
        <v>0</v>
      </c>
      <c r="F3261" s="452"/>
      <c r="G3261" s="452"/>
      <c r="H3261" s="452"/>
      <c r="I3261" s="452"/>
      <c r="J3261" s="430"/>
      <c r="K3261" s="452"/>
      <c r="L3261" s="452"/>
      <c r="M3261" s="430"/>
      <c r="N3261" s="23"/>
      <c r="O3261" s="23"/>
    </row>
    <row r="3262" spans="1:15" hidden="1">
      <c r="A3262" s="537"/>
      <c r="B3262" s="429" t="s">
        <v>596</v>
      </c>
      <c r="C3262" s="432"/>
      <c r="D3262" s="427" t="s">
        <v>597</v>
      </c>
      <c r="E3262" s="94">
        <f t="shared" si="1049"/>
        <v>0</v>
      </c>
      <c r="F3262" s="452"/>
      <c r="G3262" s="452"/>
      <c r="H3262" s="452"/>
      <c r="I3262" s="452"/>
      <c r="J3262" s="430"/>
      <c r="K3262" s="452"/>
      <c r="L3262" s="452"/>
      <c r="M3262" s="430"/>
      <c r="N3262" s="23"/>
      <c r="O3262" s="23"/>
    </row>
    <row r="3263" spans="1:15" hidden="1">
      <c r="A3263" s="537"/>
      <c r="B3263" s="431" t="s">
        <v>598</v>
      </c>
      <c r="C3263" s="432"/>
      <c r="D3263" s="427" t="s">
        <v>599</v>
      </c>
      <c r="E3263" s="94">
        <f t="shared" si="1049"/>
        <v>0</v>
      </c>
      <c r="F3263" s="452"/>
      <c r="G3263" s="452"/>
      <c r="H3263" s="452"/>
      <c r="I3263" s="452"/>
      <c r="J3263" s="430"/>
      <c r="K3263" s="452"/>
      <c r="L3263" s="452"/>
      <c r="M3263" s="430"/>
      <c r="N3263" s="23"/>
      <c r="O3263" s="23"/>
    </row>
    <row r="3264" spans="1:15" hidden="1">
      <c r="A3264" s="537"/>
      <c r="B3264" s="747" t="s">
        <v>600</v>
      </c>
      <c r="C3264" s="748"/>
      <c r="D3264" s="427" t="s">
        <v>601</v>
      </c>
      <c r="E3264" s="94">
        <f t="shared" si="1049"/>
        <v>0</v>
      </c>
      <c r="F3264" s="452"/>
      <c r="G3264" s="452"/>
      <c r="H3264" s="452"/>
      <c r="I3264" s="452"/>
      <c r="J3264" s="430"/>
      <c r="K3264" s="452"/>
      <c r="L3264" s="452"/>
      <c r="M3264" s="430"/>
      <c r="N3264" s="23"/>
      <c r="O3264" s="23"/>
    </row>
    <row r="3265" spans="1:15" hidden="1">
      <c r="A3265" s="537"/>
      <c r="B3265" s="747" t="s">
        <v>604</v>
      </c>
      <c r="C3265" s="748"/>
      <c r="D3265" s="427" t="s">
        <v>605</v>
      </c>
      <c r="E3265" s="94">
        <f t="shared" si="1049"/>
        <v>0</v>
      </c>
      <c r="F3265" s="452"/>
      <c r="G3265" s="452"/>
      <c r="H3265" s="452"/>
      <c r="I3265" s="452"/>
      <c r="J3265" s="430"/>
      <c r="K3265" s="452"/>
      <c r="L3265" s="452"/>
      <c r="M3265" s="430"/>
      <c r="N3265" s="23"/>
      <c r="O3265" s="23"/>
    </row>
    <row r="3266" spans="1:15" hidden="1">
      <c r="A3266" s="537"/>
      <c r="B3266" s="431" t="s">
        <v>606</v>
      </c>
      <c r="C3266" s="432"/>
      <c r="D3266" s="427" t="s">
        <v>607</v>
      </c>
      <c r="E3266" s="94">
        <f t="shared" si="1049"/>
        <v>0</v>
      </c>
      <c r="F3266" s="452"/>
      <c r="G3266" s="452"/>
      <c r="H3266" s="452"/>
      <c r="I3266" s="452"/>
      <c r="J3266" s="430"/>
      <c r="K3266" s="452"/>
      <c r="L3266" s="452"/>
      <c r="M3266" s="430"/>
      <c r="N3266" s="23"/>
      <c r="O3266" s="23"/>
    </row>
    <row r="3267" spans="1:15" hidden="1">
      <c r="A3267" s="537"/>
      <c r="B3267" s="431" t="s">
        <v>608</v>
      </c>
      <c r="C3267" s="432"/>
      <c r="D3267" s="427" t="s">
        <v>609</v>
      </c>
      <c r="E3267" s="94">
        <f t="shared" si="1049"/>
        <v>0</v>
      </c>
      <c r="F3267" s="452"/>
      <c r="G3267" s="452"/>
      <c r="H3267" s="452"/>
      <c r="I3267" s="452"/>
      <c r="J3267" s="430"/>
      <c r="K3267" s="452"/>
      <c r="L3267" s="452"/>
      <c r="M3267" s="430"/>
      <c r="N3267" s="23"/>
      <c r="O3267" s="23"/>
    </row>
    <row r="3268" spans="1:15">
      <c r="A3268" s="1036"/>
      <c r="B3268" s="343" t="s">
        <v>612</v>
      </c>
      <c r="C3268" s="347"/>
      <c r="D3268" s="332" t="s">
        <v>613</v>
      </c>
      <c r="E3268" s="154">
        <f t="shared" si="1049"/>
        <v>0</v>
      </c>
      <c r="F3268" s="155">
        <f t="shared" ref="F3268:M3268" si="1067">F3269+F3273</f>
        <v>0</v>
      </c>
      <c r="G3268" s="155">
        <f t="shared" si="1067"/>
        <v>0</v>
      </c>
      <c r="H3268" s="155">
        <f t="shared" si="1067"/>
        <v>0</v>
      </c>
      <c r="I3268" s="155">
        <f t="shared" si="1067"/>
        <v>0</v>
      </c>
      <c r="J3268" s="155">
        <f t="shared" si="1067"/>
        <v>0</v>
      </c>
      <c r="K3268" s="155">
        <f t="shared" si="1067"/>
        <v>0</v>
      </c>
      <c r="L3268" s="155">
        <f t="shared" si="1067"/>
        <v>0</v>
      </c>
      <c r="M3268" s="155">
        <f t="shared" si="1067"/>
        <v>0</v>
      </c>
      <c r="N3268" s="23"/>
      <c r="O3268" s="23"/>
    </row>
    <row r="3269" spans="1:15">
      <c r="A3269" s="417"/>
      <c r="B3269" s="805" t="s">
        <v>614</v>
      </c>
      <c r="C3269" s="749"/>
      <c r="D3269" s="427" t="s">
        <v>615</v>
      </c>
      <c r="E3269" s="94">
        <f t="shared" si="1049"/>
        <v>0</v>
      </c>
      <c r="F3269" s="452">
        <f t="shared" ref="F3269:M3269" si="1068">F3270+F3271</f>
        <v>0</v>
      </c>
      <c r="G3269" s="452">
        <f t="shared" si="1068"/>
        <v>0</v>
      </c>
      <c r="H3269" s="452">
        <f t="shared" si="1068"/>
        <v>0</v>
      </c>
      <c r="I3269" s="452">
        <f t="shared" si="1068"/>
        <v>0</v>
      </c>
      <c r="J3269" s="452">
        <f t="shared" si="1068"/>
        <v>0</v>
      </c>
      <c r="K3269" s="452">
        <f t="shared" si="1068"/>
        <v>0</v>
      </c>
      <c r="L3269" s="452">
        <f t="shared" si="1068"/>
        <v>0</v>
      </c>
      <c r="M3269" s="452">
        <f t="shared" si="1068"/>
        <v>0</v>
      </c>
      <c r="N3269" s="23"/>
      <c r="O3269" s="23"/>
    </row>
    <row r="3270" spans="1:15" ht="21.4" hidden="1">
      <c r="A3270" s="417"/>
      <c r="B3270" s="815"/>
      <c r="C3270" s="825" t="s">
        <v>616</v>
      </c>
      <c r="D3270" s="424" t="s">
        <v>617</v>
      </c>
      <c r="E3270" s="94">
        <f t="shared" si="1049"/>
        <v>0</v>
      </c>
      <c r="F3270" s="63"/>
      <c r="G3270" s="63"/>
      <c r="H3270" s="63"/>
      <c r="I3270" s="63"/>
      <c r="J3270" s="158"/>
      <c r="K3270" s="63"/>
      <c r="L3270" s="63"/>
      <c r="M3270" s="158"/>
      <c r="N3270" s="23"/>
      <c r="O3270" s="23"/>
    </row>
    <row r="3271" spans="1:15" hidden="1">
      <c r="A3271" s="417"/>
      <c r="B3271" s="826" t="s">
        <v>618</v>
      </c>
      <c r="C3271" s="827"/>
      <c r="D3271" s="424" t="s">
        <v>619</v>
      </c>
      <c r="E3271" s="94">
        <f t="shared" si="1049"/>
        <v>0</v>
      </c>
      <c r="F3271" s="63"/>
      <c r="G3271" s="63"/>
      <c r="H3271" s="63"/>
      <c r="I3271" s="63"/>
      <c r="J3271" s="158"/>
      <c r="K3271" s="63"/>
      <c r="L3271" s="63"/>
      <c r="M3271" s="158"/>
      <c r="N3271" s="23"/>
      <c r="O3271" s="23"/>
    </row>
    <row r="3272" spans="1:15" hidden="1">
      <c r="A3272" s="417"/>
      <c r="B3272" s="828"/>
      <c r="C3272" s="829"/>
      <c r="D3272" s="543"/>
      <c r="E3272" s="154">
        <f t="shared" si="1049"/>
        <v>0</v>
      </c>
      <c r="F3272" s="63"/>
      <c r="G3272" s="63"/>
      <c r="H3272" s="63"/>
      <c r="I3272" s="63"/>
      <c r="J3272" s="158"/>
      <c r="K3272" s="63"/>
      <c r="L3272" s="63"/>
      <c r="M3272" s="158"/>
      <c r="N3272" s="23"/>
      <c r="O3272" s="23"/>
    </row>
    <row r="3273" spans="1:15">
      <c r="A3273" s="1035"/>
      <c r="B3273" s="1011" t="s">
        <v>620</v>
      </c>
      <c r="C3273" s="1012"/>
      <c r="D3273" s="335" t="s">
        <v>621</v>
      </c>
      <c r="E3273" s="154">
        <f t="shared" si="1049"/>
        <v>0</v>
      </c>
      <c r="F3273" s="155">
        <f t="shared" ref="F3273:M3273" si="1069">F3274+F3275</f>
        <v>0</v>
      </c>
      <c r="G3273" s="155">
        <f t="shared" si="1069"/>
        <v>0</v>
      </c>
      <c r="H3273" s="155">
        <f t="shared" si="1069"/>
        <v>0</v>
      </c>
      <c r="I3273" s="155">
        <f t="shared" si="1069"/>
        <v>0</v>
      </c>
      <c r="J3273" s="155">
        <f t="shared" si="1069"/>
        <v>0</v>
      </c>
      <c r="K3273" s="155">
        <f t="shared" si="1069"/>
        <v>0</v>
      </c>
      <c r="L3273" s="155">
        <f t="shared" si="1069"/>
        <v>0</v>
      </c>
      <c r="M3273" s="155">
        <f t="shared" si="1069"/>
        <v>0</v>
      </c>
      <c r="N3273" s="23"/>
      <c r="O3273" s="23"/>
    </row>
    <row r="3274" spans="1:15" ht="0.75" customHeight="1">
      <c r="A3274" s="1035"/>
      <c r="B3274" s="805" t="s">
        <v>622</v>
      </c>
      <c r="C3274" s="782"/>
      <c r="D3274" s="424" t="s">
        <v>623</v>
      </c>
      <c r="E3274" s="94">
        <f t="shared" si="1049"/>
        <v>0</v>
      </c>
      <c r="F3274" s="63"/>
      <c r="G3274" s="63"/>
      <c r="H3274" s="63"/>
      <c r="I3274" s="63"/>
      <c r="J3274" s="158"/>
      <c r="K3274" s="63"/>
      <c r="L3274" s="63"/>
      <c r="M3274" s="158"/>
      <c r="N3274" s="23"/>
      <c r="O3274" s="23"/>
    </row>
    <row r="3275" spans="1:15" hidden="1">
      <c r="A3275" s="1035"/>
      <c r="B3275" s="804" t="s">
        <v>624</v>
      </c>
      <c r="C3275" s="781"/>
      <c r="D3275" s="424" t="s">
        <v>625</v>
      </c>
      <c r="E3275" s="94">
        <f t="shared" si="1049"/>
        <v>0</v>
      </c>
      <c r="F3275" s="63"/>
      <c r="G3275" s="63"/>
      <c r="H3275" s="63"/>
      <c r="I3275" s="63"/>
      <c r="J3275" s="158"/>
      <c r="K3275" s="63"/>
      <c r="L3275" s="63"/>
      <c r="M3275" s="158"/>
      <c r="N3275" s="23"/>
      <c r="O3275" s="23"/>
    </row>
    <row r="3276" spans="1:15">
      <c r="A3276" s="1035"/>
      <c r="B3276" s="356" t="s">
        <v>626</v>
      </c>
      <c r="C3276" s="386"/>
      <c r="D3276" s="332" t="s">
        <v>627</v>
      </c>
      <c r="E3276" s="154">
        <f t="shared" si="1049"/>
        <v>-12.57</v>
      </c>
      <c r="F3276" s="155">
        <f t="shared" ref="F3276:M3276" si="1070">F3277</f>
        <v>0</v>
      </c>
      <c r="G3276" s="155">
        <f t="shared" si="1070"/>
        <v>0</v>
      </c>
      <c r="H3276" s="155">
        <f t="shared" si="1070"/>
        <v>0</v>
      </c>
      <c r="I3276" s="155">
        <f t="shared" si="1070"/>
        <v>-12.57</v>
      </c>
      <c r="J3276" s="155">
        <f t="shared" si="1070"/>
        <v>0</v>
      </c>
      <c r="K3276" s="155">
        <f t="shared" si="1070"/>
        <v>0</v>
      </c>
      <c r="L3276" s="155">
        <f t="shared" si="1070"/>
        <v>0</v>
      </c>
      <c r="M3276" s="155">
        <f t="shared" si="1070"/>
        <v>0</v>
      </c>
      <c r="N3276" s="23"/>
      <c r="O3276" s="23"/>
    </row>
    <row r="3277" spans="1:15">
      <c r="A3277" s="417"/>
      <c r="B3277" s="479" t="s">
        <v>628</v>
      </c>
      <c r="C3277" s="480"/>
      <c r="D3277" s="424" t="s">
        <v>629</v>
      </c>
      <c r="E3277" s="94">
        <f t="shared" si="1049"/>
        <v>-12.57</v>
      </c>
      <c r="F3277" s="421">
        <f t="shared" ref="F3277:H3277" si="1071">F1402</f>
        <v>0</v>
      </c>
      <c r="G3277" s="421">
        <f t="shared" si="1071"/>
        <v>0</v>
      </c>
      <c r="H3277" s="421">
        <f t="shared" si="1071"/>
        <v>0</v>
      </c>
      <c r="I3277" s="421">
        <f>I1402</f>
        <v>-12.57</v>
      </c>
      <c r="J3277" s="421">
        <f t="shared" ref="J3277:M3277" si="1072">J1402</f>
        <v>0</v>
      </c>
      <c r="K3277" s="421">
        <f t="shared" si="1072"/>
        <v>0</v>
      </c>
      <c r="L3277" s="421">
        <f t="shared" si="1072"/>
        <v>0</v>
      </c>
      <c r="M3277" s="421">
        <f t="shared" si="1072"/>
        <v>0</v>
      </c>
      <c r="N3277" s="23"/>
      <c r="O3277" s="23"/>
    </row>
    <row r="3278" spans="1:15">
      <c r="A3278" s="520" t="s">
        <v>755</v>
      </c>
      <c r="B3278" s="521"/>
      <c r="C3278" s="521"/>
      <c r="D3278" s="522"/>
      <c r="E3278" s="94">
        <f t="shared" ref="E3278:E3342" si="1073">G3278+H3278+I3278+J3278</f>
        <v>0</v>
      </c>
      <c r="F3278" s="63"/>
      <c r="G3278" s="63"/>
      <c r="H3278" s="63"/>
      <c r="I3278" s="63"/>
      <c r="J3278" s="151"/>
      <c r="K3278" s="63"/>
      <c r="L3278" s="63"/>
      <c r="M3278" s="151"/>
      <c r="N3278" s="23"/>
      <c r="O3278" s="23"/>
    </row>
    <row r="3279" spans="1:15">
      <c r="A3279" s="523"/>
      <c r="B3279" s="572" t="s">
        <v>799</v>
      </c>
      <c r="C3279" s="569"/>
      <c r="D3279" s="522" t="s">
        <v>800</v>
      </c>
      <c r="E3279" s="154">
        <f t="shared" si="1073"/>
        <v>0</v>
      </c>
      <c r="F3279" s="155">
        <f t="shared" ref="F3279:M3279" si="1074">F3280</f>
        <v>0</v>
      </c>
      <c r="G3279" s="155">
        <f t="shared" si="1074"/>
        <v>0</v>
      </c>
      <c r="H3279" s="155">
        <f t="shared" si="1074"/>
        <v>0</v>
      </c>
      <c r="I3279" s="155">
        <f t="shared" si="1074"/>
        <v>0</v>
      </c>
      <c r="J3279" s="155">
        <f t="shared" si="1074"/>
        <v>0</v>
      </c>
      <c r="K3279" s="155">
        <f t="shared" si="1074"/>
        <v>0</v>
      </c>
      <c r="L3279" s="155">
        <f t="shared" si="1074"/>
        <v>0</v>
      </c>
      <c r="M3279" s="155">
        <f t="shared" si="1074"/>
        <v>0</v>
      </c>
      <c r="N3279" s="23"/>
      <c r="O3279" s="23"/>
    </row>
    <row r="3280" spans="1:15">
      <c r="A3280" s="523"/>
      <c r="B3280" s="572"/>
      <c r="C3280" s="527" t="s">
        <v>801</v>
      </c>
      <c r="D3280" s="528" t="s">
        <v>802</v>
      </c>
      <c r="E3280" s="154">
        <f t="shared" si="1073"/>
        <v>0</v>
      </c>
      <c r="F3280" s="63"/>
      <c r="G3280" s="63"/>
      <c r="H3280" s="63"/>
      <c r="I3280" s="63"/>
      <c r="J3280" s="151"/>
      <c r="K3280" s="63"/>
      <c r="L3280" s="63"/>
      <c r="M3280" s="151"/>
      <c r="N3280" s="23"/>
      <c r="O3280" s="23"/>
    </row>
    <row r="3281" spans="1:15">
      <c r="A3281" s="523"/>
      <c r="B3281" s="572" t="s">
        <v>803</v>
      </c>
      <c r="C3281" s="569"/>
      <c r="D3281" s="522" t="s">
        <v>804</v>
      </c>
      <c r="E3281" s="154">
        <f t="shared" si="1073"/>
        <v>5995</v>
      </c>
      <c r="F3281" s="63">
        <f t="shared" ref="F3281:H3281" si="1075">F3220+F3221+F3260+F3276</f>
        <v>0</v>
      </c>
      <c r="G3281" s="63">
        <f t="shared" si="1075"/>
        <v>1450</v>
      </c>
      <c r="H3281" s="63">
        <f t="shared" si="1075"/>
        <v>1420</v>
      </c>
      <c r="I3281" s="63">
        <f>I3220+I3221+I3260+I3276</f>
        <v>1520.0000000000002</v>
      </c>
      <c r="J3281" s="63">
        <f t="shared" ref="J3281:M3281" si="1076">J3220+J3221+J3260+J3276</f>
        <v>1605</v>
      </c>
      <c r="K3281" s="63">
        <f t="shared" si="1076"/>
        <v>6000</v>
      </c>
      <c r="L3281" s="63">
        <f t="shared" si="1076"/>
        <v>6000</v>
      </c>
      <c r="M3281" s="63">
        <f t="shared" si="1076"/>
        <v>6000</v>
      </c>
      <c r="N3281" s="23"/>
      <c r="O3281" s="23"/>
    </row>
    <row r="3282" spans="1:15">
      <c r="A3282" s="523"/>
      <c r="B3282" s="572" t="s">
        <v>805</v>
      </c>
      <c r="C3282" s="569"/>
      <c r="D3282" s="522" t="s">
        <v>806</v>
      </c>
      <c r="E3282" s="154">
        <f t="shared" si="1073"/>
        <v>0</v>
      </c>
      <c r="F3282" s="63"/>
      <c r="G3282" s="63"/>
      <c r="H3282" s="63"/>
      <c r="I3282" s="63"/>
      <c r="J3282" s="151"/>
      <c r="K3282" s="63"/>
      <c r="L3282" s="63"/>
      <c r="M3282" s="151"/>
      <c r="N3282" s="23"/>
      <c r="O3282" s="23"/>
    </row>
    <row r="3283" spans="1:15" ht="0.75" customHeight="1">
      <c r="A3283" s="529"/>
      <c r="B3283" s="530"/>
      <c r="C3283" s="530"/>
      <c r="D3283" s="522"/>
      <c r="E3283" s="154">
        <f t="shared" si="1073"/>
        <v>0</v>
      </c>
      <c r="F3283" s="63"/>
      <c r="G3283" s="63"/>
      <c r="H3283" s="63"/>
      <c r="I3283" s="63"/>
      <c r="J3283" s="151"/>
      <c r="K3283" s="63"/>
      <c r="L3283" s="63"/>
      <c r="M3283" s="151"/>
      <c r="N3283" s="23"/>
      <c r="O3283" s="23"/>
    </row>
    <row r="3284" spans="1:15">
      <c r="A3284" s="1327" t="s">
        <v>807</v>
      </c>
      <c r="B3284" s="1328"/>
      <c r="C3284" s="1329"/>
      <c r="D3284" s="771" t="s">
        <v>808</v>
      </c>
      <c r="E3284" s="1037">
        <f t="shared" si="1073"/>
        <v>269374.08000000002</v>
      </c>
      <c r="F3284" s="401">
        <f t="shared" ref="F3284:M3284" si="1077">F3285+F3363+F3483+F3564</f>
        <v>0</v>
      </c>
      <c r="G3284" s="401">
        <f t="shared" si="1077"/>
        <v>75043</v>
      </c>
      <c r="H3284" s="401">
        <f t="shared" si="1077"/>
        <v>76860.08</v>
      </c>
      <c r="I3284" s="401">
        <f t="shared" si="1077"/>
        <v>64729</v>
      </c>
      <c r="J3284" s="401">
        <f t="shared" si="1077"/>
        <v>52742</v>
      </c>
      <c r="K3284" s="401">
        <f t="shared" si="1077"/>
        <v>276416</v>
      </c>
      <c r="L3284" s="401">
        <f t="shared" si="1077"/>
        <v>281091</v>
      </c>
      <c r="M3284" s="401">
        <f t="shared" si="1077"/>
        <v>286698</v>
      </c>
      <c r="N3284" s="23"/>
      <c r="O3284" s="23"/>
    </row>
    <row r="3285" spans="1:15">
      <c r="A3285" s="772" t="s">
        <v>809</v>
      </c>
      <c r="B3285" s="773"/>
      <c r="C3285" s="774"/>
      <c r="D3285" s="577" t="s">
        <v>810</v>
      </c>
      <c r="E3285" s="406">
        <f t="shared" si="1073"/>
        <v>21895</v>
      </c>
      <c r="F3285" s="579">
        <f t="shared" ref="F3285:M3285" si="1078">F3348+F3351+F3355+F3356+F3358+F3361</f>
        <v>0</v>
      </c>
      <c r="G3285" s="579">
        <f t="shared" si="1078"/>
        <v>5917</v>
      </c>
      <c r="H3285" s="579">
        <f t="shared" si="1078"/>
        <v>7238</v>
      </c>
      <c r="I3285" s="579">
        <f t="shared" si="1078"/>
        <v>5222</v>
      </c>
      <c r="J3285" s="579">
        <f t="shared" si="1078"/>
        <v>3518</v>
      </c>
      <c r="K3285" s="579">
        <f t="shared" si="1078"/>
        <v>21939</v>
      </c>
      <c r="L3285" s="579">
        <f t="shared" si="1078"/>
        <v>22089</v>
      </c>
      <c r="M3285" s="579">
        <f t="shared" si="1078"/>
        <v>22232</v>
      </c>
      <c r="N3285" s="23"/>
      <c r="O3285" s="23"/>
    </row>
    <row r="3286" spans="1:15">
      <c r="A3286" s="758"/>
      <c r="B3286" s="276" t="s">
        <v>507</v>
      </c>
      <c r="C3286" s="277"/>
      <c r="D3286" s="278"/>
      <c r="E3286" s="279">
        <f t="shared" si="1073"/>
        <v>21895</v>
      </c>
      <c r="F3286" s="280">
        <f t="shared" ref="F3286:M3286" si="1079">F3287+F3345</f>
        <v>0</v>
      </c>
      <c r="G3286" s="280">
        <f t="shared" si="1079"/>
        <v>5917</v>
      </c>
      <c r="H3286" s="280">
        <f t="shared" si="1079"/>
        <v>7238</v>
      </c>
      <c r="I3286" s="280">
        <f t="shared" si="1079"/>
        <v>5222</v>
      </c>
      <c r="J3286" s="280">
        <f t="shared" si="1079"/>
        <v>3518</v>
      </c>
      <c r="K3286" s="280">
        <f t="shared" si="1079"/>
        <v>21939</v>
      </c>
      <c r="L3286" s="280">
        <f t="shared" si="1079"/>
        <v>22089</v>
      </c>
      <c r="M3286" s="280">
        <f t="shared" si="1079"/>
        <v>22232</v>
      </c>
      <c r="N3286" s="23"/>
      <c r="O3286" s="23"/>
    </row>
    <row r="3287" spans="1:15">
      <c r="A3287" s="414"/>
      <c r="B3287" s="1038" t="s">
        <v>508</v>
      </c>
      <c r="C3287" s="1039"/>
      <c r="D3287" s="1040" t="s">
        <v>509</v>
      </c>
      <c r="E3287" s="1041">
        <f t="shared" si="1073"/>
        <v>21895</v>
      </c>
      <c r="F3287" s="1042">
        <f t="shared" ref="F3287:M3287" si="1080">F3288+F3289+F3290+F3295+F3299+F3301+F3314+F3320+F3327</f>
        <v>0</v>
      </c>
      <c r="G3287" s="1042">
        <f t="shared" si="1080"/>
        <v>5917</v>
      </c>
      <c r="H3287" s="101">
        <f t="shared" si="1080"/>
        <v>7238</v>
      </c>
      <c r="I3287" s="101">
        <f t="shared" si="1080"/>
        <v>5222</v>
      </c>
      <c r="J3287" s="101">
        <f t="shared" si="1080"/>
        <v>3518</v>
      </c>
      <c r="K3287" s="101">
        <f t="shared" si="1080"/>
        <v>21939</v>
      </c>
      <c r="L3287" s="101">
        <f t="shared" si="1080"/>
        <v>22089</v>
      </c>
      <c r="M3287" s="101">
        <f t="shared" si="1080"/>
        <v>22232</v>
      </c>
      <c r="N3287" s="23"/>
      <c r="O3287" s="23"/>
    </row>
    <row r="3288" spans="1:15">
      <c r="A3288" s="417"/>
      <c r="B3288" s="418"/>
      <c r="C3288" s="419" t="s">
        <v>510</v>
      </c>
      <c r="D3288" s="420" t="s">
        <v>511</v>
      </c>
      <c r="E3288" s="94">
        <f t="shared" si="1073"/>
        <v>1113</v>
      </c>
      <c r="F3288" s="421"/>
      <c r="G3288" s="63">
        <f>G1470</f>
        <v>270</v>
      </c>
      <c r="H3288" s="63">
        <f t="shared" ref="H3288:M3289" si="1081">H1470</f>
        <v>290</v>
      </c>
      <c r="I3288" s="63">
        <f t="shared" si="1081"/>
        <v>270</v>
      </c>
      <c r="J3288" s="63">
        <f t="shared" si="1081"/>
        <v>283</v>
      </c>
      <c r="K3288" s="63">
        <f t="shared" si="1081"/>
        <v>910</v>
      </c>
      <c r="L3288" s="63">
        <f t="shared" si="1081"/>
        <v>910</v>
      </c>
      <c r="M3288" s="63">
        <f t="shared" si="1081"/>
        <v>910</v>
      </c>
      <c r="N3288" s="23"/>
      <c r="O3288" s="23"/>
    </row>
    <row r="3289" spans="1:15">
      <c r="A3289" s="417"/>
      <c r="B3289" s="422"/>
      <c r="C3289" s="423" t="s">
        <v>512</v>
      </c>
      <c r="D3289" s="424" t="s">
        <v>513</v>
      </c>
      <c r="E3289" s="94">
        <f t="shared" si="1073"/>
        <v>3000</v>
      </c>
      <c r="F3289" s="421"/>
      <c r="G3289" s="63">
        <f>G1471</f>
        <v>747</v>
      </c>
      <c r="H3289" s="63">
        <f t="shared" si="1081"/>
        <v>748</v>
      </c>
      <c r="I3289" s="63">
        <f t="shared" si="1081"/>
        <v>752</v>
      </c>
      <c r="J3289" s="63">
        <f t="shared" si="1081"/>
        <v>753</v>
      </c>
      <c r="K3289" s="63">
        <f t="shared" si="1081"/>
        <v>3140</v>
      </c>
      <c r="L3289" s="63">
        <f t="shared" si="1081"/>
        <v>3190</v>
      </c>
      <c r="M3289" s="63">
        <f t="shared" si="1081"/>
        <v>3230</v>
      </c>
      <c r="N3289" s="23"/>
      <c r="O3289" s="23"/>
    </row>
    <row r="3290" spans="1:15" ht="12" customHeight="1">
      <c r="A3290" s="417"/>
      <c r="B3290" s="778" t="s">
        <v>514</v>
      </c>
      <c r="C3290" s="779"/>
      <c r="D3290" s="424" t="s">
        <v>515</v>
      </c>
      <c r="E3290" s="1043">
        <f t="shared" si="1073"/>
        <v>0</v>
      </c>
      <c r="F3290" s="63">
        <f t="shared" ref="F3290:M3290" si="1082">F3291+F3292+F3293</f>
        <v>0</v>
      </c>
      <c r="G3290" s="63">
        <f t="shared" si="1082"/>
        <v>0</v>
      </c>
      <c r="H3290" s="63">
        <f t="shared" si="1082"/>
        <v>0</v>
      </c>
      <c r="I3290" s="63">
        <f t="shared" si="1082"/>
        <v>0</v>
      </c>
      <c r="J3290" s="63">
        <f t="shared" si="1082"/>
        <v>0</v>
      </c>
      <c r="K3290" s="63">
        <f t="shared" si="1082"/>
        <v>0</v>
      </c>
      <c r="L3290" s="63">
        <f t="shared" si="1082"/>
        <v>0</v>
      </c>
      <c r="M3290" s="63">
        <f t="shared" si="1082"/>
        <v>0</v>
      </c>
      <c r="N3290" s="23"/>
      <c r="O3290" s="23"/>
    </row>
    <row r="3291" spans="1:15" hidden="1">
      <c r="A3291" s="417"/>
      <c r="B3291" s="804" t="s">
        <v>516</v>
      </c>
      <c r="C3291" s="779"/>
      <c r="D3291" s="424" t="s">
        <v>517</v>
      </c>
      <c r="E3291" s="1043">
        <f t="shared" si="1073"/>
        <v>0</v>
      </c>
      <c r="F3291" s="63"/>
      <c r="G3291" s="63"/>
      <c r="H3291" s="63"/>
      <c r="I3291" s="63"/>
      <c r="J3291" s="158"/>
      <c r="K3291" s="63"/>
      <c r="L3291" s="63"/>
      <c r="M3291" s="158"/>
      <c r="N3291" s="23"/>
      <c r="O3291" s="23"/>
    </row>
    <row r="3292" spans="1:15" hidden="1">
      <c r="A3292" s="417"/>
      <c r="B3292" s="805" t="s">
        <v>518</v>
      </c>
      <c r="C3292" s="782"/>
      <c r="D3292" s="424" t="s">
        <v>129</v>
      </c>
      <c r="E3292" s="1043">
        <f t="shared" si="1073"/>
        <v>0</v>
      </c>
      <c r="F3292" s="63"/>
      <c r="G3292" s="63"/>
      <c r="H3292" s="63"/>
      <c r="I3292" s="63"/>
      <c r="J3292" s="158"/>
      <c r="K3292" s="63"/>
      <c r="L3292" s="63"/>
      <c r="M3292" s="158"/>
      <c r="N3292" s="23"/>
      <c r="O3292" s="23"/>
    </row>
    <row r="3293" spans="1:15" hidden="1">
      <c r="A3293" s="417"/>
      <c r="B3293" s="804" t="s">
        <v>519</v>
      </c>
      <c r="C3293" s="781"/>
      <c r="D3293" s="424" t="s">
        <v>520</v>
      </c>
      <c r="E3293" s="1043">
        <f t="shared" si="1073"/>
        <v>0</v>
      </c>
      <c r="F3293" s="63"/>
      <c r="G3293" s="63"/>
      <c r="H3293" s="63"/>
      <c r="I3293" s="63"/>
      <c r="J3293" s="158"/>
      <c r="K3293" s="63"/>
      <c r="L3293" s="63"/>
      <c r="M3293" s="158"/>
      <c r="N3293" s="23"/>
      <c r="O3293" s="23"/>
    </row>
    <row r="3294" spans="1:15" hidden="1">
      <c r="A3294" s="417"/>
      <c r="B3294" s="780"/>
      <c r="C3294" s="781"/>
      <c r="D3294" s="424"/>
      <c r="E3294" s="1043">
        <f t="shared" si="1073"/>
        <v>0</v>
      </c>
      <c r="F3294" s="63"/>
      <c r="G3294" s="63"/>
      <c r="H3294" s="63"/>
      <c r="I3294" s="63"/>
      <c r="J3294" s="158"/>
      <c r="K3294" s="63"/>
      <c r="L3294" s="63"/>
      <c r="M3294" s="158"/>
      <c r="N3294" s="23"/>
      <c r="O3294" s="23"/>
    </row>
    <row r="3295" spans="1:15">
      <c r="A3295" s="417"/>
      <c r="B3295" s="780" t="s">
        <v>521</v>
      </c>
      <c r="C3295" s="781"/>
      <c r="D3295" s="424" t="s">
        <v>522</v>
      </c>
      <c r="E3295" s="1043">
        <f t="shared" si="1073"/>
        <v>0</v>
      </c>
      <c r="F3295" s="63">
        <f t="shared" ref="F3295:M3295" si="1083">F3296+F3297+F3298</f>
        <v>0</v>
      </c>
      <c r="G3295" s="63">
        <f t="shared" si="1083"/>
        <v>0</v>
      </c>
      <c r="H3295" s="63">
        <f t="shared" si="1083"/>
        <v>0</v>
      </c>
      <c r="I3295" s="63">
        <f t="shared" si="1083"/>
        <v>0</v>
      </c>
      <c r="J3295" s="63">
        <f t="shared" si="1083"/>
        <v>0</v>
      </c>
      <c r="K3295" s="63">
        <f t="shared" si="1083"/>
        <v>0</v>
      </c>
      <c r="L3295" s="63">
        <f t="shared" si="1083"/>
        <v>0</v>
      </c>
      <c r="M3295" s="63">
        <f t="shared" si="1083"/>
        <v>0</v>
      </c>
      <c r="N3295" s="23"/>
      <c r="O3295" s="23"/>
    </row>
    <row r="3296" spans="1:15" hidden="1">
      <c r="A3296" s="417"/>
      <c r="B3296" s="780"/>
      <c r="C3296" s="781" t="s">
        <v>523</v>
      </c>
      <c r="D3296" s="424" t="s">
        <v>524</v>
      </c>
      <c r="E3296" s="1043">
        <f t="shared" si="1073"/>
        <v>0</v>
      </c>
      <c r="F3296" s="63"/>
      <c r="G3296" s="63"/>
      <c r="H3296" s="63"/>
      <c r="I3296" s="63"/>
      <c r="J3296" s="158"/>
      <c r="K3296" s="63"/>
      <c r="L3296" s="63"/>
      <c r="M3296" s="158"/>
      <c r="N3296" s="23"/>
      <c r="O3296" s="23"/>
    </row>
    <row r="3297" spans="1:15" hidden="1">
      <c r="A3297" s="417"/>
      <c r="B3297" s="780"/>
      <c r="C3297" s="782" t="s">
        <v>525</v>
      </c>
      <c r="D3297" s="783" t="s">
        <v>526</v>
      </c>
      <c r="E3297" s="1043">
        <f t="shared" si="1073"/>
        <v>0</v>
      </c>
      <c r="F3297" s="63"/>
      <c r="G3297" s="63"/>
      <c r="H3297" s="63"/>
      <c r="I3297" s="63"/>
      <c r="J3297" s="158"/>
      <c r="K3297" s="63"/>
      <c r="L3297" s="63"/>
      <c r="M3297" s="158"/>
      <c r="N3297" s="23"/>
      <c r="O3297" s="23"/>
    </row>
    <row r="3298" spans="1:15" hidden="1">
      <c r="A3298" s="417"/>
      <c r="B3298" s="784"/>
      <c r="C3298" s="779" t="s">
        <v>527</v>
      </c>
      <c r="D3298" s="543" t="s">
        <v>528</v>
      </c>
      <c r="E3298" s="1043">
        <f t="shared" si="1073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 hidden="1">
      <c r="A3299" s="417"/>
      <c r="B3299" s="785" t="s">
        <v>529</v>
      </c>
      <c r="C3299" s="786"/>
      <c r="D3299" s="787" t="s">
        <v>530</v>
      </c>
      <c r="E3299" s="1043">
        <f t="shared" si="1073"/>
        <v>0</v>
      </c>
      <c r="F3299" s="63">
        <f t="shared" ref="F3299:M3299" si="1084">F3300</f>
        <v>0</v>
      </c>
      <c r="G3299" s="63">
        <f t="shared" si="1084"/>
        <v>0</v>
      </c>
      <c r="H3299" s="63">
        <f t="shared" si="1084"/>
        <v>0</v>
      </c>
      <c r="I3299" s="63">
        <f t="shared" si="1084"/>
        <v>0</v>
      </c>
      <c r="J3299" s="63">
        <f t="shared" si="1084"/>
        <v>0</v>
      </c>
      <c r="K3299" s="63">
        <f t="shared" si="1084"/>
        <v>0</v>
      </c>
      <c r="L3299" s="63">
        <f t="shared" si="1084"/>
        <v>0</v>
      </c>
      <c r="M3299" s="63">
        <f t="shared" si="1084"/>
        <v>0</v>
      </c>
      <c r="N3299" s="23"/>
      <c r="O3299" s="23"/>
    </row>
    <row r="3300" spans="1:15" hidden="1">
      <c r="A3300" s="417"/>
      <c r="B3300" s="479" t="s">
        <v>531</v>
      </c>
      <c r="C3300" s="788"/>
      <c r="D3300" s="787" t="s">
        <v>532</v>
      </c>
      <c r="E3300" s="1043">
        <f t="shared" si="1073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t="21">
      <c r="A3301" s="417"/>
      <c r="B3301" s="785"/>
      <c r="C3301" s="781" t="s">
        <v>533</v>
      </c>
      <c r="D3301" s="787" t="s">
        <v>534</v>
      </c>
      <c r="E3301" s="1043">
        <f t="shared" si="1073"/>
        <v>0</v>
      </c>
      <c r="F3301" s="63">
        <f t="shared" ref="F3301:M3301" si="1085">F3302</f>
        <v>0</v>
      </c>
      <c r="G3301" s="63">
        <f t="shared" si="1085"/>
        <v>0</v>
      </c>
      <c r="H3301" s="63">
        <f t="shared" si="1085"/>
        <v>0</v>
      </c>
      <c r="I3301" s="63">
        <f t="shared" si="1085"/>
        <v>0</v>
      </c>
      <c r="J3301" s="63">
        <f t="shared" si="1085"/>
        <v>0</v>
      </c>
      <c r="K3301" s="63">
        <f t="shared" si="1085"/>
        <v>0</v>
      </c>
      <c r="L3301" s="63">
        <f t="shared" si="1085"/>
        <v>0</v>
      </c>
      <c r="M3301" s="63">
        <f t="shared" si="1085"/>
        <v>0</v>
      </c>
      <c r="N3301" s="23"/>
      <c r="O3301" s="23"/>
    </row>
    <row r="3302" spans="1:15">
      <c r="A3302" s="417"/>
      <c r="B3302" s="1324" t="s">
        <v>743</v>
      </c>
      <c r="C3302" s="1325"/>
      <c r="D3302" s="544" t="s">
        <v>536</v>
      </c>
      <c r="E3302" s="1043">
        <f t="shared" si="1073"/>
        <v>0</v>
      </c>
      <c r="F3302" s="63">
        <f>F3303+F3304+F3305+F3306+F3307+F3308+F3309+F3310+F3311+F3312</f>
        <v>0</v>
      </c>
      <c r="G3302" s="63">
        <f>G3303+G3304+G3305+G3306+G3307+G3308+G3309+G3310+G3311+G3312+G3313</f>
        <v>0</v>
      </c>
      <c r="H3302" s="63">
        <f t="shared" ref="H3302:M3302" si="1086">H3303+H3304+H3305+H3306+H3307+H3308+H3309+H3310+H3311+H3312+H3313</f>
        <v>0</v>
      </c>
      <c r="I3302" s="63">
        <f t="shared" si="1086"/>
        <v>0</v>
      </c>
      <c r="J3302" s="63">
        <f t="shared" si="1086"/>
        <v>0</v>
      </c>
      <c r="K3302" s="63">
        <f t="shared" si="1086"/>
        <v>0</v>
      </c>
      <c r="L3302" s="63">
        <f t="shared" si="1086"/>
        <v>0</v>
      </c>
      <c r="M3302" s="63">
        <f t="shared" si="1086"/>
        <v>0</v>
      </c>
      <c r="N3302" s="23"/>
      <c r="O3302" s="23"/>
    </row>
    <row r="3303" spans="1:15" hidden="1">
      <c r="A3303" s="417"/>
      <c r="B3303" s="806"/>
      <c r="C3303" s="807" t="s">
        <v>537</v>
      </c>
      <c r="D3303" s="808" t="s">
        <v>538</v>
      </c>
      <c r="E3303" s="1043">
        <f t="shared" si="1073"/>
        <v>0</v>
      </c>
      <c r="F3303" s="63"/>
      <c r="G3303" s="63"/>
      <c r="H3303" s="63"/>
      <c r="I3303" s="63"/>
      <c r="J3303" s="158"/>
      <c r="K3303" s="63"/>
      <c r="L3303" s="63"/>
      <c r="M3303" s="158"/>
      <c r="N3303" s="23"/>
      <c r="O3303" s="23"/>
    </row>
    <row r="3304" spans="1:15" hidden="1">
      <c r="A3304" s="417"/>
      <c r="B3304" s="809"/>
      <c r="C3304" s="1003" t="s">
        <v>539</v>
      </c>
      <c r="D3304" s="543" t="s">
        <v>540</v>
      </c>
      <c r="E3304" s="1043">
        <f t="shared" si="1073"/>
        <v>0</v>
      </c>
      <c r="F3304" s="63"/>
      <c r="G3304" s="63"/>
      <c r="H3304" s="63"/>
      <c r="I3304" s="63"/>
      <c r="J3304" s="158"/>
      <c r="K3304" s="63"/>
      <c r="L3304" s="63"/>
      <c r="M3304" s="158"/>
      <c r="N3304" s="23"/>
      <c r="O3304" s="23"/>
    </row>
    <row r="3305" spans="1:15" hidden="1">
      <c r="A3305" s="417"/>
      <c r="B3305" s="810"/>
      <c r="C3305" s="811" t="s">
        <v>541</v>
      </c>
      <c r="D3305" s="544" t="s">
        <v>542</v>
      </c>
      <c r="E3305" s="1043">
        <f t="shared" si="1073"/>
        <v>0</v>
      </c>
      <c r="F3305" s="63"/>
      <c r="G3305" s="63"/>
      <c r="H3305" s="63"/>
      <c r="I3305" s="63"/>
      <c r="J3305" s="158"/>
      <c r="K3305" s="63"/>
      <c r="L3305" s="63"/>
      <c r="M3305" s="158"/>
      <c r="N3305" s="23"/>
      <c r="O3305" s="23"/>
    </row>
    <row r="3306" spans="1:15" hidden="1">
      <c r="A3306" s="417"/>
      <c r="B3306" s="780"/>
      <c r="C3306" s="779" t="s">
        <v>543</v>
      </c>
      <c r="D3306" s="424" t="s">
        <v>544</v>
      </c>
      <c r="E3306" s="1043">
        <f t="shared" si="1073"/>
        <v>0</v>
      </c>
      <c r="F3306" s="63"/>
      <c r="G3306" s="63"/>
      <c r="H3306" s="63"/>
      <c r="I3306" s="63"/>
      <c r="J3306" s="158"/>
      <c r="K3306" s="63"/>
      <c r="L3306" s="63"/>
      <c r="M3306" s="158"/>
      <c r="N3306" s="23"/>
      <c r="O3306" s="23"/>
    </row>
    <row r="3307" spans="1:15" hidden="1">
      <c r="A3307" s="417"/>
      <c r="B3307" s="780"/>
      <c r="C3307" s="782" t="s">
        <v>545</v>
      </c>
      <c r="D3307" s="424" t="s">
        <v>546</v>
      </c>
      <c r="E3307" s="1043">
        <f t="shared" si="1073"/>
        <v>0</v>
      </c>
      <c r="F3307" s="63"/>
      <c r="G3307" s="63"/>
      <c r="H3307" s="63"/>
      <c r="I3307" s="63"/>
      <c r="J3307" s="158"/>
      <c r="K3307" s="63"/>
      <c r="L3307" s="63"/>
      <c r="M3307" s="158"/>
      <c r="N3307" s="23"/>
      <c r="O3307" s="23"/>
    </row>
    <row r="3308" spans="1:15" ht="21" hidden="1">
      <c r="A3308" s="417"/>
      <c r="B3308" s="780"/>
      <c r="C3308" s="781" t="s">
        <v>547</v>
      </c>
      <c r="D3308" s="424" t="s">
        <v>548</v>
      </c>
      <c r="E3308" s="1043">
        <f t="shared" si="1073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 ht="21" hidden="1">
      <c r="A3309" s="417"/>
      <c r="B3309" s="780"/>
      <c r="C3309" s="781" t="s">
        <v>549</v>
      </c>
      <c r="D3309" s="424" t="s">
        <v>550</v>
      </c>
      <c r="E3309" s="1043">
        <f t="shared" si="1073"/>
        <v>0</v>
      </c>
      <c r="F3309" s="63"/>
      <c r="G3309" s="63"/>
      <c r="H3309" s="63"/>
      <c r="I3309" s="63"/>
      <c r="J3309" s="158"/>
      <c r="K3309" s="63"/>
      <c r="L3309" s="63"/>
      <c r="M3309" s="158"/>
      <c r="N3309" s="23"/>
      <c r="O3309" s="23"/>
    </row>
    <row r="3310" spans="1:15" ht="21" hidden="1">
      <c r="A3310" s="417"/>
      <c r="B3310" s="805"/>
      <c r="C3310" s="781" t="s">
        <v>551</v>
      </c>
      <c r="D3310" s="424" t="s">
        <v>552</v>
      </c>
      <c r="E3310" s="1043">
        <f t="shared" si="1073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 ht="21" hidden="1">
      <c r="A3311" s="417"/>
      <c r="B3311" s="805"/>
      <c r="C3311" s="781" t="s">
        <v>553</v>
      </c>
      <c r="D3311" s="424" t="s">
        <v>554</v>
      </c>
      <c r="E3311" s="1043">
        <f t="shared" si="1073"/>
        <v>0</v>
      </c>
      <c r="F3311" s="63"/>
      <c r="G3311" s="63"/>
      <c r="H3311" s="63"/>
      <c r="I3311" s="63"/>
      <c r="J3311" s="158"/>
      <c r="K3311" s="63"/>
      <c r="L3311" s="63"/>
      <c r="M3311" s="158"/>
      <c r="N3311" s="23"/>
      <c r="O3311" s="23"/>
    </row>
    <row r="3312" spans="1:15" hidden="1">
      <c r="A3312" s="417"/>
      <c r="B3312" s="805"/>
      <c r="C3312" s="781" t="s">
        <v>555</v>
      </c>
      <c r="D3312" s="424" t="s">
        <v>556</v>
      </c>
      <c r="E3312" s="1043">
        <f t="shared" si="1073"/>
        <v>0</v>
      </c>
      <c r="F3312" s="63"/>
      <c r="G3312" s="63"/>
      <c r="H3312" s="63"/>
      <c r="I3312" s="63"/>
      <c r="J3312" s="158"/>
      <c r="K3312" s="63"/>
      <c r="L3312" s="63"/>
      <c r="M3312" s="158"/>
      <c r="N3312" s="23"/>
      <c r="O3312" s="23"/>
    </row>
    <row r="3313" spans="1:15" ht="31.35">
      <c r="A3313" s="417"/>
      <c r="B3313" s="805"/>
      <c r="C3313" s="781" t="s">
        <v>557</v>
      </c>
      <c r="D3313" s="424" t="s">
        <v>558</v>
      </c>
      <c r="E3313" s="1043">
        <f t="shared" si="1073"/>
        <v>0</v>
      </c>
      <c r="F3313" s="63">
        <v>0</v>
      </c>
      <c r="G3313" s="63"/>
      <c r="H3313" s="63"/>
      <c r="I3313" s="63"/>
      <c r="J3313" s="158"/>
      <c r="K3313" s="63"/>
      <c r="L3313" s="63"/>
      <c r="M3313" s="158"/>
      <c r="N3313" s="23"/>
      <c r="O3313" s="23"/>
    </row>
    <row r="3314" spans="1:15">
      <c r="A3314" s="417"/>
      <c r="B3314" s="805"/>
      <c r="C3314" s="782" t="s">
        <v>561</v>
      </c>
      <c r="D3314" s="424" t="s">
        <v>562</v>
      </c>
      <c r="E3314" s="1043">
        <f t="shared" si="1073"/>
        <v>0</v>
      </c>
      <c r="F3314" s="63">
        <f t="shared" ref="F3314:M3314" si="1087">F3315+F3317</f>
        <v>0</v>
      </c>
      <c r="G3314" s="63">
        <f t="shared" si="1087"/>
        <v>0</v>
      </c>
      <c r="H3314" s="63">
        <f t="shared" si="1087"/>
        <v>0</v>
      </c>
      <c r="I3314" s="63">
        <f t="shared" si="1087"/>
        <v>0</v>
      </c>
      <c r="J3314" s="63">
        <f t="shared" si="1087"/>
        <v>0</v>
      </c>
      <c r="K3314" s="63">
        <f t="shared" si="1087"/>
        <v>0</v>
      </c>
      <c r="L3314" s="63">
        <f t="shared" si="1087"/>
        <v>0</v>
      </c>
      <c r="M3314" s="63">
        <f t="shared" si="1087"/>
        <v>0</v>
      </c>
      <c r="N3314" s="23"/>
      <c r="O3314" s="23"/>
    </row>
    <row r="3315" spans="1:15">
      <c r="A3315" s="417"/>
      <c r="B3315" s="805" t="s">
        <v>563</v>
      </c>
      <c r="C3315" s="781" t="s">
        <v>564</v>
      </c>
      <c r="D3315" s="424" t="s">
        <v>565</v>
      </c>
      <c r="E3315" s="1043">
        <f t="shared" si="1073"/>
        <v>0</v>
      </c>
      <c r="F3315" s="63">
        <f t="shared" ref="F3315:M3315" si="1088">F3316</f>
        <v>0</v>
      </c>
      <c r="G3315" s="63">
        <f t="shared" si="1088"/>
        <v>0</v>
      </c>
      <c r="H3315" s="63">
        <f t="shared" si="1088"/>
        <v>0</v>
      </c>
      <c r="I3315" s="63">
        <f t="shared" si="1088"/>
        <v>0</v>
      </c>
      <c r="J3315" s="63">
        <f t="shared" si="1088"/>
        <v>0</v>
      </c>
      <c r="K3315" s="63">
        <f t="shared" si="1088"/>
        <v>0</v>
      </c>
      <c r="L3315" s="63">
        <f t="shared" si="1088"/>
        <v>0</v>
      </c>
      <c r="M3315" s="63">
        <f t="shared" si="1088"/>
        <v>0</v>
      </c>
      <c r="N3315" s="23"/>
      <c r="O3315" s="23"/>
    </row>
    <row r="3316" spans="1:15">
      <c r="A3316" s="417"/>
      <c r="B3316" s="805"/>
      <c r="C3316" s="782" t="s">
        <v>762</v>
      </c>
      <c r="D3316" s="424" t="s">
        <v>763</v>
      </c>
      <c r="E3316" s="1043">
        <f t="shared" si="1073"/>
        <v>0</v>
      </c>
      <c r="F3316" s="63"/>
      <c r="G3316" s="63"/>
      <c r="H3316" s="63"/>
      <c r="I3316" s="63"/>
      <c r="J3316" s="158"/>
      <c r="K3316" s="63"/>
      <c r="L3316" s="63"/>
      <c r="M3316" s="158"/>
      <c r="N3316" s="23"/>
      <c r="O3316" s="23"/>
    </row>
    <row r="3317" spans="1:15" ht="10.5" customHeight="1">
      <c r="A3317" s="417"/>
      <c r="B3317" s="812" t="s">
        <v>570</v>
      </c>
      <c r="C3317" s="813"/>
      <c r="D3317" s="814" t="s">
        <v>571</v>
      </c>
      <c r="E3317" s="1043">
        <f t="shared" si="1073"/>
        <v>0</v>
      </c>
      <c r="F3317" s="63">
        <f t="shared" ref="F3317:M3317" si="1089">F3318+F3319</f>
        <v>0</v>
      </c>
      <c r="G3317" s="63">
        <f t="shared" si="1089"/>
        <v>0</v>
      </c>
      <c r="H3317" s="63">
        <f t="shared" si="1089"/>
        <v>0</v>
      </c>
      <c r="I3317" s="63">
        <f t="shared" si="1089"/>
        <v>0</v>
      </c>
      <c r="J3317" s="63">
        <f t="shared" si="1089"/>
        <v>0</v>
      </c>
      <c r="K3317" s="63">
        <f t="shared" si="1089"/>
        <v>0</v>
      </c>
      <c r="L3317" s="63">
        <f t="shared" si="1089"/>
        <v>0</v>
      </c>
      <c r="M3317" s="63">
        <f t="shared" si="1089"/>
        <v>0</v>
      </c>
      <c r="N3317" s="23"/>
      <c r="O3317" s="23"/>
    </row>
    <row r="3318" spans="1:15" hidden="1">
      <c r="A3318" s="417"/>
      <c r="B3318" s="812"/>
      <c r="C3318" s="813" t="s">
        <v>572</v>
      </c>
      <c r="D3318" s="814" t="s">
        <v>573</v>
      </c>
      <c r="E3318" s="1043">
        <f t="shared" si="1073"/>
        <v>0</v>
      </c>
      <c r="F3318" s="63"/>
      <c r="G3318" s="63"/>
      <c r="H3318" s="63"/>
      <c r="I3318" s="63"/>
      <c r="J3318" s="158"/>
      <c r="K3318" s="63"/>
      <c r="L3318" s="63"/>
      <c r="M3318" s="158"/>
      <c r="N3318" s="23"/>
      <c r="O3318" s="23"/>
    </row>
    <row r="3319" spans="1:15" hidden="1">
      <c r="A3319" s="417"/>
      <c r="B3319" s="784"/>
      <c r="C3319" s="779" t="s">
        <v>574</v>
      </c>
      <c r="D3319" s="424" t="s">
        <v>575</v>
      </c>
      <c r="E3319" s="1043">
        <f t="shared" si="1073"/>
        <v>0</v>
      </c>
      <c r="F3319" s="63"/>
      <c r="G3319" s="63"/>
      <c r="H3319" s="63"/>
      <c r="I3319" s="63"/>
      <c r="J3319" s="158"/>
      <c r="K3319" s="63"/>
      <c r="L3319" s="63"/>
      <c r="M3319" s="158"/>
      <c r="N3319" s="23"/>
      <c r="O3319" s="23"/>
    </row>
    <row r="3320" spans="1:15">
      <c r="A3320" s="417"/>
      <c r="B3320" s="804" t="s">
        <v>745</v>
      </c>
      <c r="C3320" s="780"/>
      <c r="D3320" s="544" t="s">
        <v>577</v>
      </c>
      <c r="E3320" s="1043">
        <f t="shared" si="1073"/>
        <v>17782</v>
      </c>
      <c r="F3320" s="63">
        <f t="shared" ref="F3320:M3320" si="1090">F3321</f>
        <v>0</v>
      </c>
      <c r="G3320" s="63">
        <f t="shared" si="1090"/>
        <v>4900</v>
      </c>
      <c r="H3320" s="63">
        <f t="shared" si="1090"/>
        <v>6200</v>
      </c>
      <c r="I3320" s="63">
        <f t="shared" si="1090"/>
        <v>4200</v>
      </c>
      <c r="J3320" s="63">
        <f t="shared" si="1090"/>
        <v>2482</v>
      </c>
      <c r="K3320" s="63">
        <f t="shared" si="1090"/>
        <v>17889</v>
      </c>
      <c r="L3320" s="63">
        <f t="shared" si="1090"/>
        <v>17989</v>
      </c>
      <c r="M3320" s="63">
        <f t="shared" si="1090"/>
        <v>18092</v>
      </c>
      <c r="N3320" s="23"/>
      <c r="O3320" s="23"/>
    </row>
    <row r="3321" spans="1:15" ht="11.25" customHeight="1">
      <c r="A3321" s="417"/>
      <c r="B3321" s="815" t="s">
        <v>578</v>
      </c>
      <c r="C3321" s="779"/>
      <c r="D3321" s="424" t="s">
        <v>579</v>
      </c>
      <c r="E3321" s="1043">
        <f t="shared" si="1073"/>
        <v>17782</v>
      </c>
      <c r="F3321" s="63">
        <f>F3322+F3323+F3324+F3325</f>
        <v>0</v>
      </c>
      <c r="G3321" s="63">
        <f>G3322+G3323</f>
        <v>4900</v>
      </c>
      <c r="H3321" s="63">
        <f t="shared" ref="H3321:M3321" si="1091">H3322+H3323</f>
        <v>6200</v>
      </c>
      <c r="I3321" s="63">
        <f t="shared" si="1091"/>
        <v>4200</v>
      </c>
      <c r="J3321" s="63">
        <f t="shared" si="1091"/>
        <v>2482</v>
      </c>
      <c r="K3321" s="63">
        <f t="shared" si="1091"/>
        <v>17889</v>
      </c>
      <c r="L3321" s="63">
        <f t="shared" si="1091"/>
        <v>17989</v>
      </c>
      <c r="M3321" s="63">
        <f t="shared" si="1091"/>
        <v>18092</v>
      </c>
      <c r="N3321" s="23"/>
      <c r="O3321" s="23"/>
    </row>
    <row r="3322" spans="1:15" ht="12" customHeight="1">
      <c r="A3322" s="417"/>
      <c r="B3322" s="549"/>
      <c r="C3322" s="779" t="s">
        <v>580</v>
      </c>
      <c r="D3322" s="424" t="s">
        <v>581</v>
      </c>
      <c r="E3322" s="1043">
        <f t="shared" si="1073"/>
        <v>3236</v>
      </c>
      <c r="F3322" s="63"/>
      <c r="G3322" s="63">
        <f>G1504</f>
        <v>900</v>
      </c>
      <c r="H3322" s="63">
        <f t="shared" ref="H3322:M3323" si="1092">H1504</f>
        <v>900</v>
      </c>
      <c r="I3322" s="63">
        <f t="shared" si="1092"/>
        <v>600</v>
      </c>
      <c r="J3322" s="63">
        <f t="shared" si="1092"/>
        <v>836</v>
      </c>
      <c r="K3322" s="63">
        <f t="shared" si="1092"/>
        <v>3343</v>
      </c>
      <c r="L3322" s="63">
        <f t="shared" si="1092"/>
        <v>3443</v>
      </c>
      <c r="M3322" s="63">
        <f t="shared" si="1092"/>
        <v>3546</v>
      </c>
      <c r="N3322" s="23"/>
      <c r="O3322" s="23"/>
    </row>
    <row r="3323" spans="1:15" ht="12" customHeight="1">
      <c r="A3323" s="417"/>
      <c r="B3323" s="785"/>
      <c r="C3323" s="480" t="s">
        <v>582</v>
      </c>
      <c r="D3323" s="544" t="s">
        <v>583</v>
      </c>
      <c r="E3323" s="1043">
        <f t="shared" si="1073"/>
        <v>14546</v>
      </c>
      <c r="F3323" s="63"/>
      <c r="G3323" s="63">
        <f>G1505</f>
        <v>4000</v>
      </c>
      <c r="H3323" s="63">
        <f t="shared" si="1092"/>
        <v>5300</v>
      </c>
      <c r="I3323" s="63">
        <f t="shared" si="1092"/>
        <v>3600</v>
      </c>
      <c r="J3323" s="63">
        <f t="shared" si="1092"/>
        <v>1646</v>
      </c>
      <c r="K3323" s="63">
        <f t="shared" si="1092"/>
        <v>14546</v>
      </c>
      <c r="L3323" s="63">
        <f t="shared" si="1092"/>
        <v>14546</v>
      </c>
      <c r="M3323" s="63">
        <f t="shared" si="1092"/>
        <v>14546</v>
      </c>
      <c r="N3323" s="23"/>
      <c r="O3323" s="23"/>
    </row>
    <row r="3324" spans="1:15" ht="15" hidden="1" customHeight="1">
      <c r="A3324" s="417"/>
      <c r="B3324" s="816"/>
      <c r="C3324" s="782" t="s">
        <v>584</v>
      </c>
      <c r="D3324" s="544" t="s">
        <v>585</v>
      </c>
      <c r="E3324" s="1043">
        <f t="shared" si="1073"/>
        <v>0</v>
      </c>
      <c r="F3324" s="63"/>
      <c r="G3324" s="63"/>
      <c r="H3324" s="63"/>
      <c r="I3324" s="63"/>
      <c r="J3324" s="158"/>
      <c r="K3324" s="63"/>
      <c r="L3324" s="63"/>
      <c r="M3324" s="158"/>
      <c r="N3324" s="23"/>
      <c r="O3324" s="23"/>
    </row>
    <row r="3325" spans="1:15" ht="6.75" hidden="1" customHeight="1">
      <c r="A3325" s="417"/>
      <c r="B3325" s="780"/>
      <c r="C3325" s="817" t="s">
        <v>586</v>
      </c>
      <c r="D3325" s="424" t="s">
        <v>587</v>
      </c>
      <c r="E3325" s="1043">
        <f t="shared" si="1073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t="12" hidden="1" customHeight="1">
      <c r="A3326" s="417"/>
      <c r="B3326" s="778"/>
      <c r="C3326" s="817"/>
      <c r="D3326" s="424"/>
      <c r="E3326" s="1043">
        <f t="shared" si="1073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417"/>
      <c r="B3327" s="778" t="s">
        <v>588</v>
      </c>
      <c r="C3327" s="817"/>
      <c r="D3327" s="424" t="s">
        <v>589</v>
      </c>
      <c r="E3327" s="1043">
        <f t="shared" si="1073"/>
        <v>0</v>
      </c>
      <c r="F3327" s="63">
        <f t="shared" ref="F3327:M3327" si="1093">F3328+F3329+F3330+F3331+F3332+F3333+F3334+F3335+F3336</f>
        <v>0</v>
      </c>
      <c r="G3327" s="63">
        <f t="shared" si="1093"/>
        <v>0</v>
      </c>
      <c r="H3327" s="63">
        <f t="shared" si="1093"/>
        <v>0</v>
      </c>
      <c r="I3327" s="63">
        <f t="shared" si="1093"/>
        <v>0</v>
      </c>
      <c r="J3327" s="63">
        <f t="shared" si="1093"/>
        <v>0</v>
      </c>
      <c r="K3327" s="63">
        <f t="shared" si="1093"/>
        <v>0</v>
      </c>
      <c r="L3327" s="63">
        <f t="shared" si="1093"/>
        <v>0</v>
      </c>
      <c r="M3327" s="63">
        <f t="shared" si="1093"/>
        <v>0</v>
      </c>
      <c r="N3327" s="23"/>
      <c r="O3327" s="23"/>
    </row>
    <row r="3328" spans="1:15">
      <c r="A3328" s="417"/>
      <c r="B3328" s="422" t="s">
        <v>590</v>
      </c>
      <c r="C3328" s="817"/>
      <c r="D3328" s="424" t="s">
        <v>591</v>
      </c>
      <c r="E3328" s="1043">
        <f t="shared" si="1073"/>
        <v>0</v>
      </c>
      <c r="F3328" s="63"/>
      <c r="G3328" s="63">
        <f>G1510</f>
        <v>0</v>
      </c>
      <c r="H3328" s="63">
        <f t="shared" ref="H3328:M3328" si="1094">H1510</f>
        <v>0</v>
      </c>
      <c r="I3328" s="63">
        <f t="shared" si="1094"/>
        <v>0</v>
      </c>
      <c r="J3328" s="63">
        <f t="shared" si="1094"/>
        <v>0</v>
      </c>
      <c r="K3328" s="63">
        <f t="shared" si="1094"/>
        <v>0</v>
      </c>
      <c r="L3328" s="63">
        <f t="shared" si="1094"/>
        <v>0</v>
      </c>
      <c r="M3328" s="63">
        <f t="shared" si="1094"/>
        <v>0</v>
      </c>
      <c r="N3328" s="23"/>
      <c r="O3328" s="23"/>
    </row>
    <row r="3329" spans="1:15">
      <c r="A3329" s="417"/>
      <c r="B3329" s="422" t="s">
        <v>592</v>
      </c>
      <c r="C3329" s="817"/>
      <c r="D3329" s="551" t="s">
        <v>593</v>
      </c>
      <c r="E3329" s="1043">
        <f t="shared" si="1073"/>
        <v>0</v>
      </c>
      <c r="F3329" s="63"/>
      <c r="G3329" s="63"/>
      <c r="H3329" s="63"/>
      <c r="I3329" s="63"/>
      <c r="J3329" s="158"/>
      <c r="K3329" s="63"/>
      <c r="L3329" s="63"/>
      <c r="M3329" s="158"/>
      <c r="N3329" s="23"/>
      <c r="O3329" s="23"/>
    </row>
    <row r="3330" spans="1:15">
      <c r="A3330" s="417"/>
      <c r="B3330" s="1044" t="s">
        <v>594</v>
      </c>
      <c r="C3330" s="1045"/>
      <c r="D3330" s="814" t="s">
        <v>595</v>
      </c>
      <c r="E3330" s="1043">
        <f t="shared" si="1073"/>
        <v>0</v>
      </c>
      <c r="F3330" s="63"/>
      <c r="G3330" s="63"/>
      <c r="H3330" s="63"/>
      <c r="I3330" s="63"/>
      <c r="J3330" s="158"/>
      <c r="K3330" s="63"/>
      <c r="L3330" s="63"/>
      <c r="M3330" s="158"/>
      <c r="N3330" s="23"/>
      <c r="O3330" s="23"/>
    </row>
    <row r="3331" spans="1:15">
      <c r="A3331" s="417"/>
      <c r="B3331" s="804" t="s">
        <v>596</v>
      </c>
      <c r="C3331" s="782"/>
      <c r="D3331" s="424" t="s">
        <v>597</v>
      </c>
      <c r="E3331" s="1043">
        <f t="shared" si="1073"/>
        <v>0</v>
      </c>
      <c r="F3331" s="63"/>
      <c r="G3331" s="63"/>
      <c r="H3331" s="63"/>
      <c r="I3331" s="63"/>
      <c r="J3331" s="158"/>
      <c r="K3331" s="63"/>
      <c r="L3331" s="63"/>
      <c r="M3331" s="158"/>
      <c r="N3331" s="23"/>
      <c r="O3331" s="23"/>
    </row>
    <row r="3332" spans="1:15">
      <c r="A3332" s="417"/>
      <c r="B3332" s="805" t="s">
        <v>598</v>
      </c>
      <c r="C3332" s="782"/>
      <c r="D3332" s="424" t="s">
        <v>599</v>
      </c>
      <c r="E3332" s="1043">
        <f t="shared" si="1073"/>
        <v>0</v>
      </c>
      <c r="F3332" s="63"/>
      <c r="G3332" s="63"/>
      <c r="H3332" s="63"/>
      <c r="I3332" s="63"/>
      <c r="J3332" s="158"/>
      <c r="K3332" s="63"/>
      <c r="L3332" s="63"/>
      <c r="M3332" s="158"/>
      <c r="N3332" s="23"/>
      <c r="O3332" s="23"/>
    </row>
    <row r="3333" spans="1:15">
      <c r="A3333" s="417"/>
      <c r="B3333" s="1046" t="s">
        <v>600</v>
      </c>
      <c r="C3333" s="1047"/>
      <c r="D3333" s="424" t="s">
        <v>601</v>
      </c>
      <c r="E3333" s="1043">
        <f t="shared" si="1073"/>
        <v>0</v>
      </c>
      <c r="F3333" s="63"/>
      <c r="G3333" s="63">
        <f>G1515</f>
        <v>0</v>
      </c>
      <c r="H3333" s="63">
        <f t="shared" ref="H3333:M3333" si="1095">H1515</f>
        <v>0</v>
      </c>
      <c r="I3333" s="63">
        <f t="shared" si="1095"/>
        <v>0</v>
      </c>
      <c r="J3333" s="63">
        <f t="shared" si="1095"/>
        <v>0</v>
      </c>
      <c r="K3333" s="63">
        <f t="shared" si="1095"/>
        <v>0</v>
      </c>
      <c r="L3333" s="63">
        <f t="shared" si="1095"/>
        <v>0</v>
      </c>
      <c r="M3333" s="63">
        <f t="shared" si="1095"/>
        <v>0</v>
      </c>
      <c r="N3333" s="23"/>
      <c r="O3333" s="23"/>
    </row>
    <row r="3334" spans="1:15" ht="0.75" customHeight="1">
      <c r="A3334" s="417"/>
      <c r="B3334" s="1046" t="s">
        <v>604</v>
      </c>
      <c r="C3334" s="1047"/>
      <c r="D3334" s="424" t="s">
        <v>605</v>
      </c>
      <c r="E3334" s="1043">
        <f t="shared" si="1073"/>
        <v>0</v>
      </c>
      <c r="F3334" s="63"/>
      <c r="G3334" s="63"/>
      <c r="H3334" s="63"/>
      <c r="I3334" s="63"/>
      <c r="J3334" s="158"/>
      <c r="K3334" s="63"/>
      <c r="L3334" s="63"/>
      <c r="M3334" s="158"/>
      <c r="N3334" s="23"/>
      <c r="O3334" s="23"/>
    </row>
    <row r="3335" spans="1:15">
      <c r="A3335" s="417"/>
      <c r="B3335" s="805" t="s">
        <v>606</v>
      </c>
      <c r="C3335" s="782"/>
      <c r="D3335" s="424" t="s">
        <v>607</v>
      </c>
      <c r="E3335" s="1043">
        <f t="shared" si="1073"/>
        <v>0</v>
      </c>
      <c r="F3335" s="63"/>
      <c r="G3335" s="63"/>
      <c r="H3335" s="63"/>
      <c r="I3335" s="63"/>
      <c r="J3335" s="158"/>
      <c r="K3335" s="63"/>
      <c r="L3335" s="63"/>
      <c r="M3335" s="158"/>
      <c r="N3335" s="23"/>
      <c r="O3335" s="23"/>
    </row>
    <row r="3336" spans="1:15" ht="12" customHeight="1">
      <c r="A3336" s="417"/>
      <c r="B3336" s="805" t="s">
        <v>608</v>
      </c>
      <c r="C3336" s="782"/>
      <c r="D3336" s="424" t="s">
        <v>609</v>
      </c>
      <c r="E3336" s="1043">
        <f t="shared" si="1073"/>
        <v>0</v>
      </c>
      <c r="F3336" s="63"/>
      <c r="G3336" s="63"/>
      <c r="H3336" s="63"/>
      <c r="I3336" s="63"/>
      <c r="J3336" s="158"/>
      <c r="K3336" s="63"/>
      <c r="L3336" s="63"/>
      <c r="M3336" s="158"/>
      <c r="N3336" s="23"/>
      <c r="O3336" s="23"/>
    </row>
    <row r="3337" spans="1:15">
      <c r="A3337" s="417"/>
      <c r="B3337" s="821" t="s">
        <v>612</v>
      </c>
      <c r="C3337" s="824"/>
      <c r="D3337" s="544" t="s">
        <v>613</v>
      </c>
      <c r="E3337" s="1043">
        <f t="shared" si="1073"/>
        <v>0</v>
      </c>
      <c r="F3337" s="63">
        <f t="shared" ref="F3337:M3337" si="1096">F3338+F3342</f>
        <v>0</v>
      </c>
      <c r="G3337" s="63">
        <f t="shared" si="1096"/>
        <v>0</v>
      </c>
      <c r="H3337" s="63">
        <f t="shared" si="1096"/>
        <v>0</v>
      </c>
      <c r="I3337" s="63">
        <f t="shared" si="1096"/>
        <v>0</v>
      </c>
      <c r="J3337" s="63">
        <f t="shared" si="1096"/>
        <v>0</v>
      </c>
      <c r="K3337" s="63">
        <f t="shared" si="1096"/>
        <v>0</v>
      </c>
      <c r="L3337" s="63">
        <f t="shared" si="1096"/>
        <v>0</v>
      </c>
      <c r="M3337" s="63">
        <f t="shared" si="1096"/>
        <v>0</v>
      </c>
      <c r="N3337" s="23"/>
      <c r="O3337" s="23"/>
    </row>
    <row r="3338" spans="1:15" ht="13.5" hidden="1" customHeight="1">
      <c r="A3338" s="417"/>
      <c r="B3338" s="805" t="s">
        <v>777</v>
      </c>
      <c r="C3338" s="824"/>
      <c r="D3338" s="544" t="s">
        <v>615</v>
      </c>
      <c r="E3338" s="1043">
        <f t="shared" si="1073"/>
        <v>0</v>
      </c>
      <c r="F3338" s="63">
        <f t="shared" ref="F3338:M3338" si="1097">F3339+F3340</f>
        <v>0</v>
      </c>
      <c r="G3338" s="63">
        <f t="shared" si="1097"/>
        <v>0</v>
      </c>
      <c r="H3338" s="63">
        <f t="shared" si="1097"/>
        <v>0</v>
      </c>
      <c r="I3338" s="63">
        <f t="shared" si="1097"/>
        <v>0</v>
      </c>
      <c r="J3338" s="63">
        <f t="shared" si="1097"/>
        <v>0</v>
      </c>
      <c r="K3338" s="63">
        <f t="shared" si="1097"/>
        <v>0</v>
      </c>
      <c r="L3338" s="63">
        <f t="shared" si="1097"/>
        <v>0</v>
      </c>
      <c r="M3338" s="63">
        <f t="shared" si="1097"/>
        <v>0</v>
      </c>
      <c r="N3338" s="23"/>
      <c r="O3338" s="23"/>
    </row>
    <row r="3339" spans="1:15" ht="21.4" hidden="1">
      <c r="A3339" s="417"/>
      <c r="B3339" s="815"/>
      <c r="C3339" s="825" t="s">
        <v>616</v>
      </c>
      <c r="D3339" s="544" t="s">
        <v>617</v>
      </c>
      <c r="E3339" s="1043">
        <f t="shared" si="1073"/>
        <v>0</v>
      </c>
      <c r="F3339" s="63"/>
      <c r="G3339" s="63"/>
      <c r="H3339" s="63"/>
      <c r="I3339" s="63"/>
      <c r="J3339" s="158"/>
      <c r="K3339" s="63"/>
      <c r="L3339" s="63"/>
      <c r="M3339" s="158"/>
      <c r="N3339" s="23"/>
      <c r="O3339" s="23"/>
    </row>
    <row r="3340" spans="1:15" hidden="1">
      <c r="A3340" s="417"/>
      <c r="B3340" s="826" t="s">
        <v>618</v>
      </c>
      <c r="C3340" s="1010"/>
      <c r="D3340" s="424" t="s">
        <v>619</v>
      </c>
      <c r="E3340" s="1043">
        <f t="shared" si="1073"/>
        <v>0</v>
      </c>
      <c r="F3340" s="63"/>
      <c r="G3340" s="63"/>
      <c r="H3340" s="63"/>
      <c r="I3340" s="63"/>
      <c r="J3340" s="158"/>
      <c r="K3340" s="63"/>
      <c r="L3340" s="63"/>
      <c r="M3340" s="158"/>
      <c r="N3340" s="23"/>
      <c r="O3340" s="23"/>
    </row>
    <row r="3341" spans="1:15" hidden="1">
      <c r="A3341" s="417"/>
      <c r="B3341" s="828"/>
      <c r="C3341" s="829"/>
      <c r="D3341" s="543"/>
      <c r="E3341" s="1043">
        <f t="shared" si="1073"/>
        <v>0</v>
      </c>
      <c r="F3341" s="63"/>
      <c r="G3341" s="63"/>
      <c r="H3341" s="63"/>
      <c r="I3341" s="63"/>
      <c r="J3341" s="158"/>
      <c r="K3341" s="63"/>
      <c r="L3341" s="63"/>
      <c r="M3341" s="158"/>
      <c r="N3341" s="23"/>
      <c r="O3341" s="23"/>
    </row>
    <row r="3342" spans="1:15">
      <c r="A3342" s="417"/>
      <c r="B3342" s="830" t="s">
        <v>620</v>
      </c>
      <c r="C3342" s="831"/>
      <c r="D3342" s="544" t="s">
        <v>621</v>
      </c>
      <c r="E3342" s="1043">
        <f t="shared" si="1073"/>
        <v>0</v>
      </c>
      <c r="F3342" s="63">
        <f t="shared" ref="F3342:M3342" si="1098">F3343+F3344</f>
        <v>0</v>
      </c>
      <c r="G3342" s="63">
        <f t="shared" si="1098"/>
        <v>0</v>
      </c>
      <c r="H3342" s="63">
        <f t="shared" si="1098"/>
        <v>0</v>
      </c>
      <c r="I3342" s="63">
        <f t="shared" si="1098"/>
        <v>0</v>
      </c>
      <c r="J3342" s="63">
        <f t="shared" si="1098"/>
        <v>0</v>
      </c>
      <c r="K3342" s="63">
        <f t="shared" si="1098"/>
        <v>0</v>
      </c>
      <c r="L3342" s="63">
        <f t="shared" si="1098"/>
        <v>0</v>
      </c>
      <c r="M3342" s="63">
        <f t="shared" si="1098"/>
        <v>0</v>
      </c>
      <c r="N3342" s="23"/>
      <c r="O3342" s="23"/>
    </row>
    <row r="3343" spans="1:15" ht="0.75" customHeight="1">
      <c r="A3343" s="417"/>
      <c r="B3343" s="805" t="s">
        <v>622</v>
      </c>
      <c r="C3343" s="782"/>
      <c r="D3343" s="424" t="s">
        <v>623</v>
      </c>
      <c r="E3343" s="1043">
        <f t="shared" ref="E3343:E3406" si="1099">G3343+H3343+I3343+J3343</f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>
      <c r="A3344" s="417"/>
      <c r="B3344" s="804" t="s">
        <v>624</v>
      </c>
      <c r="C3344" s="781"/>
      <c r="D3344" s="424" t="s">
        <v>625</v>
      </c>
      <c r="E3344" s="1043">
        <f t="shared" si="1099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>
      <c r="A3345" s="417"/>
      <c r="B3345" s="785" t="s">
        <v>626</v>
      </c>
      <c r="C3345" s="480"/>
      <c r="D3345" s="424" t="s">
        <v>627</v>
      </c>
      <c r="E3345" s="1043">
        <f t="shared" si="1099"/>
        <v>0</v>
      </c>
      <c r="F3345" s="63">
        <f t="shared" ref="F3345:M3345" si="1100">F3346</f>
        <v>0</v>
      </c>
      <c r="G3345" s="63">
        <f t="shared" si="1100"/>
        <v>0</v>
      </c>
      <c r="H3345" s="63">
        <f t="shared" si="1100"/>
        <v>0</v>
      </c>
      <c r="I3345" s="63">
        <f t="shared" si="1100"/>
        <v>0</v>
      </c>
      <c r="J3345" s="63">
        <f t="shared" si="1100"/>
        <v>0</v>
      </c>
      <c r="K3345" s="63">
        <f t="shared" si="1100"/>
        <v>0</v>
      </c>
      <c r="L3345" s="63">
        <f t="shared" si="1100"/>
        <v>0</v>
      </c>
      <c r="M3345" s="63">
        <f t="shared" si="1100"/>
        <v>0</v>
      </c>
      <c r="N3345" s="23"/>
      <c r="O3345" s="23"/>
    </row>
    <row r="3346" spans="1:15" ht="19.5" customHeight="1">
      <c r="A3346" s="417"/>
      <c r="B3346" s="479" t="s">
        <v>628</v>
      </c>
      <c r="C3346" s="480"/>
      <c r="D3346" s="424" t="s">
        <v>629</v>
      </c>
      <c r="E3346" s="94">
        <f t="shared" si="1099"/>
        <v>0</v>
      </c>
      <c r="F3346" s="421"/>
      <c r="G3346" s="421"/>
      <c r="H3346" s="421"/>
      <c r="I3346" s="421"/>
      <c r="J3346" s="158">
        <f>J1528</f>
        <v>0</v>
      </c>
      <c r="K3346" s="421"/>
      <c r="L3346" s="421"/>
      <c r="M3346" s="158"/>
      <c r="N3346" s="23"/>
      <c r="O3346" s="23"/>
    </row>
    <row r="3347" spans="1:15">
      <c r="A3347" s="520" t="s">
        <v>755</v>
      </c>
      <c r="B3347" s="521"/>
      <c r="C3347" s="521"/>
      <c r="D3347" s="522"/>
      <c r="E3347" s="94">
        <f t="shared" si="1099"/>
        <v>0</v>
      </c>
      <c r="F3347" s="63"/>
      <c r="G3347" s="63"/>
      <c r="H3347" s="63"/>
      <c r="I3347" s="63"/>
      <c r="J3347" s="151"/>
      <c r="K3347" s="63"/>
      <c r="L3347" s="63"/>
      <c r="M3347" s="151"/>
      <c r="N3347" s="23"/>
      <c r="O3347" s="23"/>
    </row>
    <row r="3348" spans="1:15">
      <c r="A3348" s="1048"/>
      <c r="B3348" s="1049" t="s">
        <v>811</v>
      </c>
      <c r="C3348" s="1050"/>
      <c r="D3348" s="526" t="s">
        <v>812</v>
      </c>
      <c r="E3348" s="154">
        <f t="shared" si="1099"/>
        <v>0</v>
      </c>
      <c r="F3348" s="155">
        <f t="shared" ref="F3348:M3348" si="1101">F3349+F3350</f>
        <v>0</v>
      </c>
      <c r="G3348" s="155">
        <f t="shared" si="1101"/>
        <v>0</v>
      </c>
      <c r="H3348" s="155">
        <f t="shared" si="1101"/>
        <v>0</v>
      </c>
      <c r="I3348" s="155">
        <f t="shared" si="1101"/>
        <v>0</v>
      </c>
      <c r="J3348" s="155">
        <f t="shared" si="1101"/>
        <v>0</v>
      </c>
      <c r="K3348" s="155">
        <f t="shared" si="1101"/>
        <v>0</v>
      </c>
      <c r="L3348" s="155">
        <f t="shared" si="1101"/>
        <v>0</v>
      </c>
      <c r="M3348" s="155">
        <f t="shared" si="1101"/>
        <v>0</v>
      </c>
      <c r="N3348" s="23"/>
      <c r="O3348" s="23"/>
    </row>
    <row r="3349" spans="1:15">
      <c r="A3349" s="523"/>
      <c r="B3349" s="793"/>
      <c r="C3349" s="793" t="s">
        <v>813</v>
      </c>
      <c r="D3349" s="528" t="s">
        <v>814</v>
      </c>
      <c r="E3349" s="94">
        <f t="shared" si="1099"/>
        <v>0</v>
      </c>
      <c r="F3349" s="63"/>
      <c r="G3349" s="63"/>
      <c r="H3349" s="63"/>
      <c r="I3349" s="63"/>
      <c r="J3349" s="151"/>
      <c r="K3349" s="63"/>
      <c r="L3349" s="63"/>
      <c r="M3349" s="151"/>
      <c r="N3349" s="23"/>
      <c r="O3349" s="23"/>
    </row>
    <row r="3350" spans="1:15">
      <c r="A3350" s="523"/>
      <c r="B3350" s="793"/>
      <c r="C3350" s="793" t="s">
        <v>815</v>
      </c>
      <c r="D3350" s="528" t="s">
        <v>816</v>
      </c>
      <c r="E3350" s="94">
        <f t="shared" si="1099"/>
        <v>0</v>
      </c>
      <c r="F3350" s="63"/>
      <c r="G3350" s="63"/>
      <c r="H3350" s="63"/>
      <c r="I3350" s="63"/>
      <c r="J3350" s="151"/>
      <c r="K3350" s="63"/>
      <c r="L3350" s="63"/>
      <c r="M3350" s="151"/>
      <c r="N3350" s="23"/>
      <c r="O3350" s="23"/>
    </row>
    <row r="3351" spans="1:15">
      <c r="A3351" s="1048"/>
      <c r="B3351" s="1049" t="s">
        <v>817</v>
      </c>
      <c r="C3351" s="1051"/>
      <c r="D3351" s="526" t="s">
        <v>818</v>
      </c>
      <c r="E3351" s="154">
        <f t="shared" si="1099"/>
        <v>0</v>
      </c>
      <c r="F3351" s="155">
        <f t="shared" ref="F3351:M3351" si="1102">F3352+F3353+F3354</f>
        <v>0</v>
      </c>
      <c r="G3351" s="155">
        <f t="shared" si="1102"/>
        <v>0</v>
      </c>
      <c r="H3351" s="155">
        <f t="shared" si="1102"/>
        <v>0</v>
      </c>
      <c r="I3351" s="155">
        <f t="shared" si="1102"/>
        <v>0</v>
      </c>
      <c r="J3351" s="155">
        <f t="shared" si="1102"/>
        <v>0</v>
      </c>
      <c r="K3351" s="155">
        <f t="shared" si="1102"/>
        <v>0</v>
      </c>
      <c r="L3351" s="155">
        <f t="shared" si="1102"/>
        <v>0</v>
      </c>
      <c r="M3351" s="155">
        <f t="shared" si="1102"/>
        <v>0</v>
      </c>
      <c r="N3351" s="23"/>
      <c r="O3351" s="23"/>
    </row>
    <row r="3352" spans="1:15">
      <c r="A3352" s="523"/>
      <c r="B3352" s="793"/>
      <c r="C3352" s="527" t="s">
        <v>819</v>
      </c>
      <c r="D3352" s="528" t="s">
        <v>820</v>
      </c>
      <c r="E3352" s="94">
        <f t="shared" si="1099"/>
        <v>0</v>
      </c>
      <c r="F3352" s="63"/>
      <c r="G3352" s="63"/>
      <c r="H3352" s="63"/>
      <c r="I3352" s="63"/>
      <c r="J3352" s="151"/>
      <c r="K3352" s="63"/>
      <c r="L3352" s="63"/>
      <c r="M3352" s="151"/>
      <c r="N3352" s="23"/>
      <c r="O3352" s="23"/>
    </row>
    <row r="3353" spans="1:15">
      <c r="A3353" s="523"/>
      <c r="B3353" s="793"/>
      <c r="C3353" s="527" t="s">
        <v>821</v>
      </c>
      <c r="D3353" s="528" t="s">
        <v>822</v>
      </c>
      <c r="E3353" s="94">
        <f t="shared" si="1099"/>
        <v>0</v>
      </c>
      <c r="F3353" s="63"/>
      <c r="G3353" s="63"/>
      <c r="H3353" s="63"/>
      <c r="I3353" s="63"/>
      <c r="J3353" s="151"/>
      <c r="K3353" s="63"/>
      <c r="L3353" s="63"/>
      <c r="M3353" s="151"/>
      <c r="N3353" s="23"/>
      <c r="O3353" s="23"/>
    </row>
    <row r="3354" spans="1:15">
      <c r="A3354" s="523"/>
      <c r="B3354" s="793"/>
      <c r="C3354" s="571" t="s">
        <v>823</v>
      </c>
      <c r="D3354" s="528" t="s">
        <v>824</v>
      </c>
      <c r="E3354" s="94">
        <f t="shared" si="1099"/>
        <v>0</v>
      </c>
      <c r="F3354" s="63"/>
      <c r="G3354" s="63"/>
      <c r="H3354" s="63"/>
      <c r="I3354" s="63"/>
      <c r="J3354" s="151"/>
      <c r="K3354" s="63"/>
      <c r="L3354" s="63"/>
      <c r="M3354" s="151"/>
      <c r="N3354" s="23"/>
      <c r="O3354" s="23"/>
    </row>
    <row r="3355" spans="1:15">
      <c r="A3355" s="523"/>
      <c r="B3355" s="527" t="s">
        <v>825</v>
      </c>
      <c r="C3355" s="527"/>
      <c r="D3355" s="522" t="s">
        <v>826</v>
      </c>
      <c r="E3355" s="94">
        <f t="shared" si="1099"/>
        <v>0</v>
      </c>
      <c r="F3355" s="63"/>
      <c r="G3355" s="63"/>
      <c r="H3355" s="63"/>
      <c r="I3355" s="63"/>
      <c r="J3355" s="151"/>
      <c r="K3355" s="63"/>
      <c r="L3355" s="63"/>
      <c r="M3355" s="151"/>
      <c r="N3355" s="23"/>
      <c r="O3355" s="23"/>
    </row>
    <row r="3356" spans="1:15">
      <c r="A3356" s="1048"/>
      <c r="B3356" s="524" t="s">
        <v>827</v>
      </c>
      <c r="C3356" s="1052"/>
      <c r="D3356" s="526" t="s">
        <v>828</v>
      </c>
      <c r="E3356" s="154">
        <f t="shared" si="1099"/>
        <v>7349</v>
      </c>
      <c r="F3356" s="155">
        <f t="shared" ref="F3356:M3356" si="1103">F3357</f>
        <v>0</v>
      </c>
      <c r="G3356" s="155">
        <f t="shared" si="1103"/>
        <v>1917</v>
      </c>
      <c r="H3356" s="155">
        <f t="shared" si="1103"/>
        <v>1938</v>
      </c>
      <c r="I3356" s="155">
        <f t="shared" si="1103"/>
        <v>1622</v>
      </c>
      <c r="J3356" s="155">
        <f t="shared" si="1103"/>
        <v>1872</v>
      </c>
      <c r="K3356" s="155">
        <f t="shared" si="1103"/>
        <v>7393</v>
      </c>
      <c r="L3356" s="155">
        <f t="shared" si="1103"/>
        <v>7543</v>
      </c>
      <c r="M3356" s="155">
        <f t="shared" si="1103"/>
        <v>7686</v>
      </c>
      <c r="N3356" s="23"/>
      <c r="O3356" s="23"/>
    </row>
    <row r="3357" spans="1:15">
      <c r="A3357" s="523"/>
      <c r="B3357" s="527"/>
      <c r="C3357" s="527" t="s">
        <v>829</v>
      </c>
      <c r="D3357" s="528" t="s">
        <v>830</v>
      </c>
      <c r="E3357" s="94">
        <f t="shared" si="1099"/>
        <v>7349</v>
      </c>
      <c r="F3357" s="63"/>
      <c r="G3357" s="218">
        <f>G3286-G3360-G3361</f>
        <v>1917</v>
      </c>
      <c r="H3357" s="218">
        <f t="shared" ref="H3357:M3357" si="1104">H3286-H3360-H3361</f>
        <v>1938</v>
      </c>
      <c r="I3357" s="218">
        <f t="shared" si="1104"/>
        <v>1622</v>
      </c>
      <c r="J3357" s="218">
        <f t="shared" si="1104"/>
        <v>1872</v>
      </c>
      <c r="K3357" s="218">
        <f t="shared" si="1104"/>
        <v>7393</v>
      </c>
      <c r="L3357" s="218">
        <f t="shared" si="1104"/>
        <v>7543</v>
      </c>
      <c r="M3357" s="218">
        <f t="shared" si="1104"/>
        <v>7686</v>
      </c>
      <c r="N3357" s="23"/>
      <c r="O3357" s="23"/>
    </row>
    <row r="3358" spans="1:15">
      <c r="A3358" s="1048"/>
      <c r="B3358" s="524" t="s">
        <v>831</v>
      </c>
      <c r="C3358" s="524"/>
      <c r="D3358" s="526" t="s">
        <v>832</v>
      </c>
      <c r="E3358" s="154">
        <f t="shared" si="1099"/>
        <v>0</v>
      </c>
      <c r="F3358" s="155">
        <f t="shared" ref="F3358:M3358" si="1105">F3359+F3360</f>
        <v>0</v>
      </c>
      <c r="G3358" s="155">
        <f t="shared" si="1105"/>
        <v>0</v>
      </c>
      <c r="H3358" s="155">
        <f t="shared" si="1105"/>
        <v>0</v>
      </c>
      <c r="I3358" s="155">
        <f t="shared" si="1105"/>
        <v>0</v>
      </c>
      <c r="J3358" s="155">
        <f t="shared" si="1105"/>
        <v>0</v>
      </c>
      <c r="K3358" s="155">
        <f t="shared" si="1105"/>
        <v>0</v>
      </c>
      <c r="L3358" s="155">
        <f t="shared" si="1105"/>
        <v>0</v>
      </c>
      <c r="M3358" s="155">
        <f t="shared" si="1105"/>
        <v>0</v>
      </c>
      <c r="N3358" s="23"/>
      <c r="O3358" s="23"/>
    </row>
    <row r="3359" spans="1:15">
      <c r="A3359" s="523"/>
      <c r="B3359" s="527"/>
      <c r="C3359" s="793" t="s">
        <v>833</v>
      </c>
      <c r="D3359" s="528" t="s">
        <v>834</v>
      </c>
      <c r="E3359" s="94">
        <f t="shared" si="1099"/>
        <v>0</v>
      </c>
      <c r="F3359" s="63"/>
      <c r="G3359" s="63"/>
      <c r="H3359" s="63"/>
      <c r="I3359" s="63"/>
      <c r="J3359" s="151"/>
      <c r="K3359" s="63"/>
      <c r="L3359" s="63"/>
      <c r="M3359" s="151"/>
      <c r="N3359" s="23"/>
      <c r="O3359" s="23"/>
    </row>
    <row r="3360" spans="1:15">
      <c r="A3360" s="523"/>
      <c r="B3360" s="527"/>
      <c r="C3360" s="852" t="s">
        <v>835</v>
      </c>
      <c r="D3360" s="528" t="s">
        <v>836</v>
      </c>
      <c r="E3360" s="471">
        <f t="shared" si="1099"/>
        <v>0</v>
      </c>
      <c r="F3360" s="421"/>
      <c r="G3360" s="421">
        <f>G1599</f>
        <v>0</v>
      </c>
      <c r="H3360" s="421">
        <f t="shared" ref="H3360:M3361" si="1106">H1599</f>
        <v>0</v>
      </c>
      <c r="I3360" s="421">
        <f t="shared" si="1106"/>
        <v>0</v>
      </c>
      <c r="J3360" s="421">
        <f t="shared" si="1106"/>
        <v>0</v>
      </c>
      <c r="K3360" s="421">
        <f t="shared" si="1106"/>
        <v>0</v>
      </c>
      <c r="L3360" s="421">
        <f t="shared" si="1106"/>
        <v>0</v>
      </c>
      <c r="M3360" s="421">
        <f t="shared" si="1106"/>
        <v>0</v>
      </c>
      <c r="N3360" s="23"/>
      <c r="O3360" s="23"/>
    </row>
    <row r="3361" spans="1:15">
      <c r="A3361" s="523"/>
      <c r="B3361" s="571" t="s">
        <v>837</v>
      </c>
      <c r="C3361" s="571"/>
      <c r="D3361" s="522" t="s">
        <v>838</v>
      </c>
      <c r="E3361" s="94">
        <f t="shared" si="1099"/>
        <v>14546</v>
      </c>
      <c r="F3361" s="63"/>
      <c r="G3361" s="218">
        <f>G1600</f>
        <v>4000</v>
      </c>
      <c r="H3361" s="218">
        <f t="shared" si="1106"/>
        <v>5300</v>
      </c>
      <c r="I3361" s="218">
        <f t="shared" si="1106"/>
        <v>3600</v>
      </c>
      <c r="J3361" s="218">
        <f t="shared" si="1106"/>
        <v>1646</v>
      </c>
      <c r="K3361" s="218">
        <f t="shared" si="1106"/>
        <v>14546</v>
      </c>
      <c r="L3361" s="218">
        <f t="shared" si="1106"/>
        <v>14546</v>
      </c>
      <c r="M3361" s="218">
        <f t="shared" si="1106"/>
        <v>14546</v>
      </c>
      <c r="N3361" s="23"/>
      <c r="O3361" s="23"/>
    </row>
    <row r="3362" spans="1:15" hidden="1">
      <c r="A3362" s="798"/>
      <c r="B3362" s="799"/>
      <c r="C3362" s="799"/>
      <c r="D3362" s="522"/>
      <c r="E3362" s="154">
        <f t="shared" si="1099"/>
        <v>0</v>
      </c>
      <c r="F3362" s="63"/>
      <c r="G3362" s="63"/>
      <c r="H3362" s="63"/>
      <c r="I3362" s="63"/>
      <c r="J3362" s="151"/>
      <c r="K3362" s="63"/>
      <c r="L3362" s="63"/>
      <c r="M3362" s="151"/>
      <c r="N3362" s="23"/>
      <c r="O3362" s="23"/>
    </row>
    <row r="3363" spans="1:15">
      <c r="A3363" s="772" t="s">
        <v>839</v>
      </c>
      <c r="B3363" s="800"/>
      <c r="C3363" s="801"/>
      <c r="D3363" s="577" t="s">
        <v>840</v>
      </c>
      <c r="E3363" s="154">
        <f t="shared" si="1099"/>
        <v>13896</v>
      </c>
      <c r="F3363" s="579">
        <f t="shared" ref="F3363:M3363" si="1107">F3476+F3479+F3480</f>
        <v>0</v>
      </c>
      <c r="G3363" s="579">
        <f t="shared" si="1107"/>
        <v>3490</v>
      </c>
      <c r="H3363" s="579">
        <f t="shared" si="1107"/>
        <v>3474</v>
      </c>
      <c r="I3363" s="579">
        <f t="shared" si="1107"/>
        <v>3533</v>
      </c>
      <c r="J3363" s="579">
        <f t="shared" si="1107"/>
        <v>3399</v>
      </c>
      <c r="K3363" s="579">
        <f t="shared" si="1107"/>
        <v>8017</v>
      </c>
      <c r="L3363" s="579">
        <f t="shared" si="1107"/>
        <v>8017</v>
      </c>
      <c r="M3363" s="579">
        <f t="shared" si="1107"/>
        <v>13217</v>
      </c>
      <c r="N3363" s="23"/>
      <c r="O3363" s="23"/>
    </row>
    <row r="3364" spans="1:15">
      <c r="A3364" s="758"/>
      <c r="B3364" s="276" t="s">
        <v>507</v>
      </c>
      <c r="C3364" s="277"/>
      <c r="D3364" s="278"/>
      <c r="E3364" s="803">
        <f t="shared" si="1099"/>
        <v>13896</v>
      </c>
      <c r="F3364" s="280">
        <f>F3365</f>
        <v>0</v>
      </c>
      <c r="G3364" s="280">
        <f>G3365</f>
        <v>3490</v>
      </c>
      <c r="H3364" s="280">
        <f t="shared" ref="H3364:M3364" si="1108">H3365+H3422</f>
        <v>3474</v>
      </c>
      <c r="I3364" s="280">
        <f t="shared" si="1108"/>
        <v>3533</v>
      </c>
      <c r="J3364" s="280">
        <f t="shared" si="1108"/>
        <v>3399</v>
      </c>
      <c r="K3364" s="280">
        <f t="shared" si="1108"/>
        <v>8017</v>
      </c>
      <c r="L3364" s="280">
        <f t="shared" si="1108"/>
        <v>8017</v>
      </c>
      <c r="M3364" s="280">
        <f t="shared" si="1108"/>
        <v>13217</v>
      </c>
      <c r="N3364" s="23"/>
      <c r="O3364" s="23"/>
    </row>
    <row r="3365" spans="1:15">
      <c r="A3365" s="838"/>
      <c r="B3365" s="411" t="s">
        <v>508</v>
      </c>
      <c r="C3365" s="415"/>
      <c r="D3365" s="416" t="s">
        <v>509</v>
      </c>
      <c r="E3365" s="154">
        <f t="shared" si="1099"/>
        <v>13896</v>
      </c>
      <c r="F3365" s="101">
        <f t="shared" ref="F3365:M3365" si="1109">F3366+F3367+F3368+F3373+F3377+F3379+F3391+F3397+F3404</f>
        <v>0</v>
      </c>
      <c r="G3365" s="101">
        <f t="shared" si="1109"/>
        <v>3490</v>
      </c>
      <c r="H3365" s="101">
        <f t="shared" si="1109"/>
        <v>3474</v>
      </c>
      <c r="I3365" s="101">
        <f t="shared" si="1109"/>
        <v>3533</v>
      </c>
      <c r="J3365" s="101">
        <f t="shared" si="1109"/>
        <v>3399</v>
      </c>
      <c r="K3365" s="101">
        <f t="shared" si="1109"/>
        <v>8017</v>
      </c>
      <c r="L3365" s="101">
        <f t="shared" si="1109"/>
        <v>8017</v>
      </c>
      <c r="M3365" s="101">
        <f t="shared" si="1109"/>
        <v>13217</v>
      </c>
      <c r="N3365" s="23"/>
      <c r="O3365" s="23"/>
    </row>
    <row r="3366" spans="1:15">
      <c r="A3366" s="417"/>
      <c r="B3366" s="418"/>
      <c r="C3366" s="419" t="s">
        <v>510</v>
      </c>
      <c r="D3366" s="420" t="s">
        <v>511</v>
      </c>
      <c r="E3366" s="94">
        <f t="shared" si="1099"/>
        <v>0</v>
      </c>
      <c r="F3366" s="421"/>
      <c r="G3366" s="421"/>
      <c r="H3366" s="421"/>
      <c r="I3366" s="421"/>
      <c r="J3366" s="158"/>
      <c r="K3366" s="421"/>
      <c r="L3366" s="421"/>
      <c r="M3366" s="158"/>
      <c r="N3366" s="23"/>
      <c r="O3366" s="23"/>
    </row>
    <row r="3367" spans="1:15">
      <c r="A3367" s="417"/>
      <c r="B3367" s="422"/>
      <c r="C3367" s="423" t="s">
        <v>512</v>
      </c>
      <c r="D3367" s="424" t="s">
        <v>513</v>
      </c>
      <c r="E3367" s="94">
        <f t="shared" si="1099"/>
        <v>0</v>
      </c>
      <c r="F3367" s="421"/>
      <c r="G3367" s="421"/>
      <c r="H3367" s="421"/>
      <c r="I3367" s="421"/>
      <c r="J3367" s="158"/>
      <c r="K3367" s="421"/>
      <c r="L3367" s="421"/>
      <c r="M3367" s="158"/>
      <c r="N3367" s="23"/>
      <c r="O3367" s="23"/>
    </row>
    <row r="3368" spans="1:15">
      <c r="A3368" s="1035"/>
      <c r="B3368" s="1000" t="s">
        <v>514</v>
      </c>
      <c r="C3368" s="393"/>
      <c r="D3368" s="332" t="s">
        <v>515</v>
      </c>
      <c r="E3368" s="154">
        <f t="shared" si="1099"/>
        <v>0</v>
      </c>
      <c r="F3368" s="155">
        <f t="shared" ref="F3368:M3368" si="1110">F3369+F3370+F3371</f>
        <v>0</v>
      </c>
      <c r="G3368" s="155">
        <f t="shared" si="1110"/>
        <v>0</v>
      </c>
      <c r="H3368" s="155">
        <f t="shared" si="1110"/>
        <v>0</v>
      </c>
      <c r="I3368" s="155">
        <f t="shared" si="1110"/>
        <v>0</v>
      </c>
      <c r="J3368" s="155">
        <f t="shared" si="1110"/>
        <v>0</v>
      </c>
      <c r="K3368" s="155">
        <f t="shared" si="1110"/>
        <v>0</v>
      </c>
      <c r="L3368" s="155">
        <f t="shared" si="1110"/>
        <v>0</v>
      </c>
      <c r="M3368" s="155">
        <f t="shared" si="1110"/>
        <v>0</v>
      </c>
      <c r="N3368" s="23"/>
      <c r="O3368" s="23"/>
    </row>
    <row r="3369" spans="1:15" ht="0.75" customHeight="1">
      <c r="A3369" s="1035"/>
      <c r="B3369" s="341" t="s">
        <v>516</v>
      </c>
      <c r="C3369" s="393"/>
      <c r="D3369" s="332" t="s">
        <v>517</v>
      </c>
      <c r="E3369" s="154">
        <f t="shared" si="1099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1035"/>
      <c r="B3370" s="343" t="s">
        <v>518</v>
      </c>
      <c r="C3370" s="342"/>
      <c r="D3370" s="332" t="s">
        <v>129</v>
      </c>
      <c r="E3370" s="154">
        <f t="shared" si="1099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 hidden="1">
      <c r="A3371" s="1035"/>
      <c r="B3371" s="341" t="s">
        <v>519</v>
      </c>
      <c r="C3371" s="355"/>
      <c r="D3371" s="332" t="s">
        <v>520</v>
      </c>
      <c r="E3371" s="154">
        <f t="shared" si="1099"/>
        <v>0</v>
      </c>
      <c r="F3371" s="63"/>
      <c r="G3371" s="63"/>
      <c r="H3371" s="63"/>
      <c r="I3371" s="63"/>
      <c r="J3371" s="158"/>
      <c r="K3371" s="63"/>
      <c r="L3371" s="63"/>
      <c r="M3371" s="158"/>
      <c r="N3371" s="23"/>
      <c r="O3371" s="23"/>
    </row>
    <row r="3372" spans="1:15" hidden="1">
      <c r="A3372" s="1035"/>
      <c r="B3372" s="396"/>
      <c r="C3372" s="355"/>
      <c r="D3372" s="332"/>
      <c r="E3372" s="154">
        <f t="shared" si="1099"/>
        <v>0</v>
      </c>
      <c r="F3372" s="63"/>
      <c r="G3372" s="63"/>
      <c r="H3372" s="63"/>
      <c r="I3372" s="63"/>
      <c r="J3372" s="158"/>
      <c r="K3372" s="63"/>
      <c r="L3372" s="63"/>
      <c r="M3372" s="158"/>
      <c r="N3372" s="23"/>
      <c r="O3372" s="23"/>
    </row>
    <row r="3373" spans="1:15" ht="12" customHeight="1">
      <c r="A3373" s="1035"/>
      <c r="B3373" s="396" t="s">
        <v>521</v>
      </c>
      <c r="C3373" s="355"/>
      <c r="D3373" s="332" t="s">
        <v>522</v>
      </c>
      <c r="E3373" s="154">
        <f t="shared" si="1099"/>
        <v>0</v>
      </c>
      <c r="F3373" s="155">
        <f t="shared" ref="F3373:M3373" si="1111">F3374+F3375+F3376</f>
        <v>0</v>
      </c>
      <c r="G3373" s="155">
        <f t="shared" si="1111"/>
        <v>0</v>
      </c>
      <c r="H3373" s="155">
        <f t="shared" si="1111"/>
        <v>0</v>
      </c>
      <c r="I3373" s="155">
        <f t="shared" si="1111"/>
        <v>0</v>
      </c>
      <c r="J3373" s="155">
        <f t="shared" si="1111"/>
        <v>0</v>
      </c>
      <c r="K3373" s="155">
        <f t="shared" si="1111"/>
        <v>0</v>
      </c>
      <c r="L3373" s="155">
        <f t="shared" si="1111"/>
        <v>0</v>
      </c>
      <c r="M3373" s="155">
        <f t="shared" si="1111"/>
        <v>0</v>
      </c>
      <c r="N3373" s="23"/>
      <c r="O3373" s="23"/>
    </row>
    <row r="3374" spans="1:15" hidden="1">
      <c r="A3374" s="1035"/>
      <c r="B3374" s="396"/>
      <c r="C3374" s="355" t="s">
        <v>523</v>
      </c>
      <c r="D3374" s="332" t="s">
        <v>524</v>
      </c>
      <c r="E3374" s="154">
        <f t="shared" si="1099"/>
        <v>0</v>
      </c>
      <c r="F3374" s="63"/>
      <c r="G3374" s="63"/>
      <c r="H3374" s="63"/>
      <c r="I3374" s="63"/>
      <c r="J3374" s="158"/>
      <c r="K3374" s="63"/>
      <c r="L3374" s="63"/>
      <c r="M3374" s="158"/>
      <c r="N3374" s="23"/>
      <c r="O3374" s="23"/>
    </row>
    <row r="3375" spans="1:15" hidden="1">
      <c r="A3375" s="1035"/>
      <c r="B3375" s="396"/>
      <c r="C3375" s="342" t="s">
        <v>525</v>
      </c>
      <c r="D3375" s="557" t="s">
        <v>526</v>
      </c>
      <c r="E3375" s="154">
        <f t="shared" si="1099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idden="1">
      <c r="A3376" s="1035"/>
      <c r="B3376" s="1053"/>
      <c r="C3376" s="393" t="s">
        <v>527</v>
      </c>
      <c r="D3376" s="1017" t="s">
        <v>528</v>
      </c>
      <c r="E3376" s="154">
        <f t="shared" si="1099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idden="1">
      <c r="A3377" s="1035"/>
      <c r="B3377" s="357" t="s">
        <v>529</v>
      </c>
      <c r="C3377" s="1001"/>
      <c r="D3377" s="1002" t="s">
        <v>530</v>
      </c>
      <c r="E3377" s="154">
        <f t="shared" si="1099"/>
        <v>0</v>
      </c>
      <c r="F3377" s="155">
        <f t="shared" ref="F3377:M3377" si="1112">F3378</f>
        <v>0</v>
      </c>
      <c r="G3377" s="155">
        <f t="shared" si="1112"/>
        <v>0</v>
      </c>
      <c r="H3377" s="155">
        <f t="shared" si="1112"/>
        <v>0</v>
      </c>
      <c r="I3377" s="155">
        <f t="shared" si="1112"/>
        <v>0</v>
      </c>
      <c r="J3377" s="155">
        <f t="shared" si="1112"/>
        <v>0</v>
      </c>
      <c r="K3377" s="155">
        <f t="shared" si="1112"/>
        <v>0</v>
      </c>
      <c r="L3377" s="155">
        <f t="shared" si="1112"/>
        <v>0</v>
      </c>
      <c r="M3377" s="155">
        <f t="shared" si="1112"/>
        <v>0</v>
      </c>
      <c r="N3377" s="23"/>
      <c r="O3377" s="23"/>
    </row>
    <row r="3378" spans="1:15" hidden="1">
      <c r="A3378" s="1035"/>
      <c r="B3378" s="357" t="s">
        <v>531</v>
      </c>
      <c r="C3378" s="1054"/>
      <c r="D3378" s="1002" t="s">
        <v>532</v>
      </c>
      <c r="E3378" s="154">
        <f t="shared" si="1099"/>
        <v>0</v>
      </c>
      <c r="F3378" s="63"/>
      <c r="G3378" s="63"/>
      <c r="H3378" s="63"/>
      <c r="I3378" s="63"/>
      <c r="J3378" s="158"/>
      <c r="K3378" s="63"/>
      <c r="L3378" s="63"/>
      <c r="M3378" s="158"/>
      <c r="N3378" s="23"/>
      <c r="O3378" s="23"/>
    </row>
    <row r="3379" spans="1:15" ht="21">
      <c r="A3379" s="1035"/>
      <c r="B3379" s="356"/>
      <c r="C3379" s="355" t="s">
        <v>533</v>
      </c>
      <c r="D3379" s="1002" t="s">
        <v>534</v>
      </c>
      <c r="E3379" s="154">
        <f t="shared" si="1099"/>
        <v>13896</v>
      </c>
      <c r="F3379" s="155">
        <f t="shared" ref="F3379:M3379" si="1113">F3380</f>
        <v>0</v>
      </c>
      <c r="G3379" s="155">
        <f t="shared" si="1113"/>
        <v>3490</v>
      </c>
      <c r="H3379" s="155">
        <f t="shared" si="1113"/>
        <v>3474</v>
      </c>
      <c r="I3379" s="155">
        <f t="shared" si="1113"/>
        <v>3533</v>
      </c>
      <c r="J3379" s="155">
        <f t="shared" si="1113"/>
        <v>3399</v>
      </c>
      <c r="K3379" s="155">
        <f t="shared" si="1113"/>
        <v>8017</v>
      </c>
      <c r="L3379" s="155">
        <f t="shared" si="1113"/>
        <v>8017</v>
      </c>
      <c r="M3379" s="155">
        <f t="shared" si="1113"/>
        <v>13217</v>
      </c>
      <c r="N3379" s="23"/>
      <c r="O3379" s="23"/>
    </row>
    <row r="3380" spans="1:15">
      <c r="A3380" s="1035"/>
      <c r="B3380" s="1353" t="s">
        <v>743</v>
      </c>
      <c r="C3380" s="1354"/>
      <c r="D3380" s="335" t="s">
        <v>536</v>
      </c>
      <c r="E3380" s="154">
        <f t="shared" si="1099"/>
        <v>13896</v>
      </c>
      <c r="F3380" s="155">
        <f t="shared" ref="F3380:M3380" si="1114">F3381+F3382+F3383+F3384+F3385+F3386+F3387+F3388+F3389+F3390</f>
        <v>0</v>
      </c>
      <c r="G3380" s="155">
        <f t="shared" si="1114"/>
        <v>3490</v>
      </c>
      <c r="H3380" s="155">
        <f t="shared" si="1114"/>
        <v>3474</v>
      </c>
      <c r="I3380" s="155">
        <f t="shared" si="1114"/>
        <v>3533</v>
      </c>
      <c r="J3380" s="155">
        <f t="shared" si="1114"/>
        <v>3399</v>
      </c>
      <c r="K3380" s="155">
        <f t="shared" si="1114"/>
        <v>8017</v>
      </c>
      <c r="L3380" s="155">
        <f t="shared" si="1114"/>
        <v>8017</v>
      </c>
      <c r="M3380" s="155">
        <f t="shared" si="1114"/>
        <v>13217</v>
      </c>
      <c r="N3380" s="23"/>
      <c r="O3380" s="23"/>
    </row>
    <row r="3381" spans="1:15">
      <c r="A3381" s="417"/>
      <c r="B3381" s="806"/>
      <c r="C3381" s="807" t="s">
        <v>537</v>
      </c>
      <c r="D3381" s="808" t="s">
        <v>538</v>
      </c>
      <c r="E3381" s="154">
        <f t="shared" si="1099"/>
        <v>0</v>
      </c>
      <c r="F3381" s="421"/>
      <c r="G3381" s="421"/>
      <c r="H3381" s="421"/>
      <c r="I3381" s="421"/>
      <c r="J3381" s="158"/>
      <c r="K3381" s="421"/>
      <c r="L3381" s="421"/>
      <c r="M3381" s="158"/>
      <c r="N3381" s="23"/>
      <c r="O3381" s="23"/>
    </row>
    <row r="3382" spans="1:15">
      <c r="A3382" s="417"/>
      <c r="B3382" s="809"/>
      <c r="C3382" s="448" t="s">
        <v>539</v>
      </c>
      <c r="D3382" s="437" t="s">
        <v>540</v>
      </c>
      <c r="E3382" s="94">
        <f t="shared" si="1099"/>
        <v>0</v>
      </c>
      <c r="F3382" s="452"/>
      <c r="G3382" s="452">
        <f>G1623</f>
        <v>0</v>
      </c>
      <c r="H3382" s="452">
        <f t="shared" ref="H3382:M3382" si="1115">H1623</f>
        <v>0</v>
      </c>
      <c r="I3382" s="452">
        <f t="shared" si="1115"/>
        <v>0</v>
      </c>
      <c r="J3382" s="452">
        <f t="shared" si="1115"/>
        <v>0</v>
      </c>
      <c r="K3382" s="452">
        <f t="shared" si="1115"/>
        <v>0</v>
      </c>
      <c r="L3382" s="452">
        <f t="shared" si="1115"/>
        <v>0</v>
      </c>
      <c r="M3382" s="452">
        <f t="shared" si="1115"/>
        <v>0</v>
      </c>
      <c r="N3382" s="23"/>
      <c r="O3382" s="23"/>
    </row>
    <row r="3383" spans="1:15" ht="0.75" customHeight="1">
      <c r="A3383" s="417"/>
      <c r="B3383" s="810"/>
      <c r="C3383" s="811" t="s">
        <v>541</v>
      </c>
      <c r="D3383" s="544" t="s">
        <v>542</v>
      </c>
      <c r="E3383" s="94">
        <f t="shared" si="1099"/>
        <v>0</v>
      </c>
      <c r="F3383" s="421"/>
      <c r="G3383" s="421"/>
      <c r="H3383" s="421"/>
      <c r="I3383" s="421"/>
      <c r="J3383" s="158"/>
      <c r="K3383" s="421"/>
      <c r="L3383" s="421"/>
      <c r="M3383" s="158"/>
      <c r="N3383" s="23"/>
      <c r="O3383" s="23"/>
    </row>
    <row r="3384" spans="1:15" hidden="1">
      <c r="A3384" s="417"/>
      <c r="B3384" s="780"/>
      <c r="C3384" s="779" t="s">
        <v>543</v>
      </c>
      <c r="D3384" s="424" t="s">
        <v>544</v>
      </c>
      <c r="E3384" s="94">
        <f t="shared" si="1099"/>
        <v>0</v>
      </c>
      <c r="F3384" s="421"/>
      <c r="G3384" s="421"/>
      <c r="H3384" s="421"/>
      <c r="I3384" s="421"/>
      <c r="J3384" s="158"/>
      <c r="K3384" s="421"/>
      <c r="L3384" s="421"/>
      <c r="M3384" s="158"/>
      <c r="N3384" s="23"/>
      <c r="O3384" s="23"/>
    </row>
    <row r="3385" spans="1:15">
      <c r="A3385" s="417"/>
      <c r="B3385" s="780"/>
      <c r="C3385" s="782" t="s">
        <v>545</v>
      </c>
      <c r="D3385" s="424" t="s">
        <v>546</v>
      </c>
      <c r="E3385" s="94">
        <f t="shared" si="1099"/>
        <v>0</v>
      </c>
      <c r="F3385" s="421"/>
      <c r="G3385" s="421"/>
      <c r="H3385" s="421"/>
      <c r="I3385" s="421"/>
      <c r="J3385" s="158"/>
      <c r="K3385" s="421"/>
      <c r="L3385" s="421"/>
      <c r="M3385" s="158"/>
      <c r="N3385" s="23"/>
      <c r="O3385" s="23"/>
    </row>
    <row r="3386" spans="1:15" ht="0.75" customHeight="1">
      <c r="A3386" s="417"/>
      <c r="B3386" s="780"/>
      <c r="C3386" s="781" t="s">
        <v>547</v>
      </c>
      <c r="D3386" s="424" t="s">
        <v>548</v>
      </c>
      <c r="E3386" s="94">
        <f t="shared" si="1099"/>
        <v>0</v>
      </c>
      <c r="F3386" s="421"/>
      <c r="G3386" s="421"/>
      <c r="H3386" s="421"/>
      <c r="I3386" s="421"/>
      <c r="J3386" s="158"/>
      <c r="K3386" s="421"/>
      <c r="L3386" s="421"/>
      <c r="M3386" s="158"/>
      <c r="N3386" s="23"/>
      <c r="O3386" s="23"/>
    </row>
    <row r="3387" spans="1:15" ht="21" hidden="1">
      <c r="A3387" s="417"/>
      <c r="B3387" s="780"/>
      <c r="C3387" s="781" t="s">
        <v>549</v>
      </c>
      <c r="D3387" s="424" t="s">
        <v>550</v>
      </c>
      <c r="E3387" s="94">
        <f t="shared" si="1099"/>
        <v>0</v>
      </c>
      <c r="F3387" s="421"/>
      <c r="G3387" s="421"/>
      <c r="H3387" s="421"/>
      <c r="I3387" s="421"/>
      <c r="J3387" s="158"/>
      <c r="K3387" s="421"/>
      <c r="L3387" s="421"/>
      <c r="M3387" s="158"/>
      <c r="N3387" s="23"/>
      <c r="O3387" s="23"/>
    </row>
    <row r="3388" spans="1:15" ht="21">
      <c r="A3388" s="417"/>
      <c r="B3388" s="805"/>
      <c r="C3388" s="781" t="s">
        <v>551</v>
      </c>
      <c r="D3388" s="424" t="s">
        <v>552</v>
      </c>
      <c r="E3388" s="94">
        <f t="shared" si="1099"/>
        <v>7896</v>
      </c>
      <c r="F3388" s="421"/>
      <c r="G3388" s="63">
        <f>G1629</f>
        <v>1990</v>
      </c>
      <c r="H3388" s="63">
        <f t="shared" ref="H3388:M3389" si="1116">H1629</f>
        <v>1974</v>
      </c>
      <c r="I3388" s="63">
        <f t="shared" si="1116"/>
        <v>2033</v>
      </c>
      <c r="J3388" s="63">
        <f t="shared" si="1116"/>
        <v>1899</v>
      </c>
      <c r="K3388" s="63">
        <f t="shared" si="1116"/>
        <v>8017</v>
      </c>
      <c r="L3388" s="63">
        <f t="shared" si="1116"/>
        <v>8017</v>
      </c>
      <c r="M3388" s="63">
        <f t="shared" si="1116"/>
        <v>8017</v>
      </c>
      <c r="N3388" s="23"/>
      <c r="O3388" s="23"/>
    </row>
    <row r="3389" spans="1:15" ht="23.25" customHeight="1">
      <c r="A3389" s="417"/>
      <c r="B3389" s="805"/>
      <c r="C3389" s="781" t="s">
        <v>553</v>
      </c>
      <c r="D3389" s="424" t="s">
        <v>554</v>
      </c>
      <c r="E3389" s="94">
        <f t="shared" si="1099"/>
        <v>6000</v>
      </c>
      <c r="F3389" s="421"/>
      <c r="G3389" s="421">
        <f>G1630</f>
        <v>1500</v>
      </c>
      <c r="H3389" s="421">
        <f t="shared" si="1116"/>
        <v>1500</v>
      </c>
      <c r="I3389" s="421">
        <f t="shared" si="1116"/>
        <v>1500</v>
      </c>
      <c r="J3389" s="421">
        <f t="shared" si="1116"/>
        <v>1500</v>
      </c>
      <c r="K3389" s="421">
        <f t="shared" si="1116"/>
        <v>0</v>
      </c>
      <c r="L3389" s="421">
        <f t="shared" si="1116"/>
        <v>0</v>
      </c>
      <c r="M3389" s="421">
        <f t="shared" si="1116"/>
        <v>5200</v>
      </c>
      <c r="N3389" s="23"/>
      <c r="O3389" s="23"/>
    </row>
    <row r="3390" spans="1:15">
      <c r="A3390" s="417"/>
      <c r="B3390" s="805"/>
      <c r="C3390" s="781" t="s">
        <v>555</v>
      </c>
      <c r="D3390" s="424" t="s">
        <v>556</v>
      </c>
      <c r="E3390" s="94">
        <f t="shared" si="1099"/>
        <v>0</v>
      </c>
      <c r="F3390" s="421"/>
      <c r="G3390" s="421"/>
      <c r="H3390" s="421"/>
      <c r="I3390" s="421"/>
      <c r="J3390" s="158"/>
      <c r="K3390" s="421"/>
      <c r="L3390" s="421"/>
      <c r="M3390" s="158"/>
      <c r="N3390" s="23"/>
      <c r="O3390" s="23"/>
    </row>
    <row r="3391" spans="1:15">
      <c r="A3391" s="1035"/>
      <c r="B3391" s="343"/>
      <c r="C3391" s="342" t="s">
        <v>561</v>
      </c>
      <c r="D3391" s="332" t="s">
        <v>562</v>
      </c>
      <c r="E3391" s="154">
        <f t="shared" si="1099"/>
        <v>0</v>
      </c>
      <c r="F3391" s="155">
        <f t="shared" ref="F3391:M3391" si="1117">F3392+F3394</f>
        <v>0</v>
      </c>
      <c r="G3391" s="155">
        <f t="shared" si="1117"/>
        <v>0</v>
      </c>
      <c r="H3391" s="155">
        <f t="shared" si="1117"/>
        <v>0</v>
      </c>
      <c r="I3391" s="155">
        <f t="shared" si="1117"/>
        <v>0</v>
      </c>
      <c r="J3391" s="155">
        <f t="shared" si="1117"/>
        <v>0</v>
      </c>
      <c r="K3391" s="155">
        <f t="shared" si="1117"/>
        <v>0</v>
      </c>
      <c r="L3391" s="155">
        <f t="shared" si="1117"/>
        <v>0</v>
      </c>
      <c r="M3391" s="155">
        <f t="shared" si="1117"/>
        <v>0</v>
      </c>
      <c r="N3391" s="23"/>
      <c r="O3391" s="23"/>
    </row>
    <row r="3392" spans="1:15">
      <c r="A3392" s="1035"/>
      <c r="B3392" s="343" t="s">
        <v>563</v>
      </c>
      <c r="C3392" s="355" t="s">
        <v>564</v>
      </c>
      <c r="D3392" s="332" t="s">
        <v>565</v>
      </c>
      <c r="E3392" s="154">
        <f t="shared" si="1099"/>
        <v>0</v>
      </c>
      <c r="F3392" s="155">
        <f t="shared" ref="F3392:M3392" si="1118">F3393</f>
        <v>0</v>
      </c>
      <c r="G3392" s="155">
        <f t="shared" si="1118"/>
        <v>0</v>
      </c>
      <c r="H3392" s="155">
        <f t="shared" si="1118"/>
        <v>0</v>
      </c>
      <c r="I3392" s="155">
        <f t="shared" si="1118"/>
        <v>0</v>
      </c>
      <c r="J3392" s="155">
        <f t="shared" si="1118"/>
        <v>0</v>
      </c>
      <c r="K3392" s="155">
        <f t="shared" si="1118"/>
        <v>0</v>
      </c>
      <c r="L3392" s="155">
        <f t="shared" si="1118"/>
        <v>0</v>
      </c>
      <c r="M3392" s="155">
        <f t="shared" si="1118"/>
        <v>0</v>
      </c>
      <c r="N3392" s="23"/>
      <c r="O3392" s="23"/>
    </row>
    <row r="3393" spans="1:15">
      <c r="A3393" s="417"/>
      <c r="B3393" s="805"/>
      <c r="C3393" s="432" t="s">
        <v>762</v>
      </c>
      <c r="D3393" s="424" t="s">
        <v>763</v>
      </c>
      <c r="E3393" s="94">
        <f t="shared" si="1099"/>
        <v>0</v>
      </c>
      <c r="F3393" s="452"/>
      <c r="G3393" s="452"/>
      <c r="H3393" s="452"/>
      <c r="I3393" s="452"/>
      <c r="J3393" s="430"/>
      <c r="K3393" s="452"/>
      <c r="L3393" s="452"/>
      <c r="M3393" s="430"/>
      <c r="N3393" s="23"/>
      <c r="O3393" s="23"/>
    </row>
    <row r="3394" spans="1:15">
      <c r="A3394" s="417"/>
      <c r="B3394" s="812" t="s">
        <v>570</v>
      </c>
      <c r="C3394" s="813"/>
      <c r="D3394" s="814" t="s">
        <v>571</v>
      </c>
      <c r="E3394" s="94">
        <f t="shared" si="1099"/>
        <v>0</v>
      </c>
      <c r="F3394" s="452">
        <f t="shared" ref="F3394:M3394" si="1119">F3395+F3396</f>
        <v>0</v>
      </c>
      <c r="G3394" s="452">
        <f t="shared" si="1119"/>
        <v>0</v>
      </c>
      <c r="H3394" s="452">
        <f t="shared" si="1119"/>
        <v>0</v>
      </c>
      <c r="I3394" s="452">
        <f t="shared" si="1119"/>
        <v>0</v>
      </c>
      <c r="J3394" s="452">
        <f t="shared" si="1119"/>
        <v>0</v>
      </c>
      <c r="K3394" s="452">
        <f t="shared" si="1119"/>
        <v>0</v>
      </c>
      <c r="L3394" s="452">
        <f t="shared" si="1119"/>
        <v>0</v>
      </c>
      <c r="M3394" s="452">
        <f t="shared" si="1119"/>
        <v>0</v>
      </c>
      <c r="N3394" s="23"/>
      <c r="O3394" s="23"/>
    </row>
    <row r="3395" spans="1:15">
      <c r="A3395" s="417"/>
      <c r="B3395" s="812"/>
      <c r="C3395" s="813" t="s">
        <v>572</v>
      </c>
      <c r="D3395" s="814" t="s">
        <v>573</v>
      </c>
      <c r="E3395" s="94">
        <f t="shared" si="1099"/>
        <v>0</v>
      </c>
      <c r="F3395" s="452"/>
      <c r="G3395" s="452"/>
      <c r="H3395" s="452"/>
      <c r="I3395" s="452"/>
      <c r="J3395" s="430"/>
      <c r="K3395" s="452"/>
      <c r="L3395" s="452"/>
      <c r="M3395" s="430"/>
      <c r="N3395" s="23"/>
      <c r="O3395" s="23"/>
    </row>
    <row r="3396" spans="1:15" hidden="1">
      <c r="A3396" s="417"/>
      <c r="B3396" s="784"/>
      <c r="C3396" s="779" t="s">
        <v>574</v>
      </c>
      <c r="D3396" s="543" t="s">
        <v>575</v>
      </c>
      <c r="E3396" s="94">
        <f t="shared" si="1099"/>
        <v>0</v>
      </c>
      <c r="F3396" s="452"/>
      <c r="G3396" s="452"/>
      <c r="H3396" s="452"/>
      <c r="I3396" s="452"/>
      <c r="J3396" s="430"/>
      <c r="K3396" s="452"/>
      <c r="L3396" s="452"/>
      <c r="M3396" s="430"/>
      <c r="N3396" s="23"/>
      <c r="O3396" s="23"/>
    </row>
    <row r="3397" spans="1:15" hidden="1">
      <c r="A3397" s="417"/>
      <c r="B3397" s="804" t="s">
        <v>745</v>
      </c>
      <c r="C3397" s="780"/>
      <c r="D3397" s="544" t="s">
        <v>577</v>
      </c>
      <c r="E3397" s="94">
        <f t="shared" si="1099"/>
        <v>0</v>
      </c>
      <c r="F3397" s="452">
        <f t="shared" ref="F3397:M3397" si="1120">F3398</f>
        <v>0</v>
      </c>
      <c r="G3397" s="452">
        <f t="shared" si="1120"/>
        <v>0</v>
      </c>
      <c r="H3397" s="452">
        <f t="shared" si="1120"/>
        <v>0</v>
      </c>
      <c r="I3397" s="452">
        <f t="shared" si="1120"/>
        <v>0</v>
      </c>
      <c r="J3397" s="452">
        <f t="shared" si="1120"/>
        <v>0</v>
      </c>
      <c r="K3397" s="452">
        <f t="shared" si="1120"/>
        <v>0</v>
      </c>
      <c r="L3397" s="452">
        <f t="shared" si="1120"/>
        <v>0</v>
      </c>
      <c r="M3397" s="452">
        <f t="shared" si="1120"/>
        <v>0</v>
      </c>
      <c r="N3397" s="23"/>
      <c r="O3397" s="23"/>
    </row>
    <row r="3398" spans="1:15" hidden="1">
      <c r="A3398" s="417"/>
      <c r="B3398" s="815" t="s">
        <v>578</v>
      </c>
      <c r="C3398" s="779"/>
      <c r="D3398" s="424" t="s">
        <v>579</v>
      </c>
      <c r="E3398" s="94">
        <f t="shared" si="1099"/>
        <v>0</v>
      </c>
      <c r="F3398" s="452">
        <f t="shared" ref="F3398:M3398" si="1121">F3399+F3400+F3401+F3402</f>
        <v>0</v>
      </c>
      <c r="G3398" s="452">
        <f t="shared" si="1121"/>
        <v>0</v>
      </c>
      <c r="H3398" s="452">
        <f t="shared" si="1121"/>
        <v>0</v>
      </c>
      <c r="I3398" s="452">
        <f t="shared" si="1121"/>
        <v>0</v>
      </c>
      <c r="J3398" s="452">
        <f t="shared" si="1121"/>
        <v>0</v>
      </c>
      <c r="K3398" s="452">
        <f t="shared" si="1121"/>
        <v>0</v>
      </c>
      <c r="L3398" s="452">
        <f t="shared" si="1121"/>
        <v>0</v>
      </c>
      <c r="M3398" s="452">
        <f t="shared" si="1121"/>
        <v>0</v>
      </c>
      <c r="N3398" s="23"/>
      <c r="O3398" s="23"/>
    </row>
    <row r="3399" spans="1:15" hidden="1">
      <c r="A3399" s="417"/>
      <c r="B3399" s="549"/>
      <c r="C3399" s="779" t="s">
        <v>580</v>
      </c>
      <c r="D3399" s="424" t="s">
        <v>581</v>
      </c>
      <c r="E3399" s="94">
        <f t="shared" si="1099"/>
        <v>0</v>
      </c>
      <c r="F3399" s="452"/>
      <c r="G3399" s="452"/>
      <c r="H3399" s="452"/>
      <c r="I3399" s="452"/>
      <c r="J3399" s="430"/>
      <c r="K3399" s="452"/>
      <c r="L3399" s="452"/>
      <c r="M3399" s="430"/>
      <c r="N3399" s="23"/>
      <c r="O3399" s="23"/>
    </row>
    <row r="3400" spans="1:15" hidden="1">
      <c r="A3400" s="417"/>
      <c r="B3400" s="785"/>
      <c r="C3400" s="480" t="s">
        <v>582</v>
      </c>
      <c r="D3400" s="544" t="s">
        <v>583</v>
      </c>
      <c r="E3400" s="94">
        <f t="shared" si="1099"/>
        <v>0</v>
      </c>
      <c r="F3400" s="452"/>
      <c r="G3400" s="452"/>
      <c r="H3400" s="452"/>
      <c r="I3400" s="452"/>
      <c r="J3400" s="430"/>
      <c r="K3400" s="452"/>
      <c r="L3400" s="452"/>
      <c r="M3400" s="430"/>
      <c r="N3400" s="23"/>
      <c r="O3400" s="23"/>
    </row>
    <row r="3401" spans="1:15" hidden="1">
      <c r="A3401" s="417"/>
      <c r="B3401" s="816"/>
      <c r="C3401" s="782" t="s">
        <v>584</v>
      </c>
      <c r="D3401" s="544" t="s">
        <v>585</v>
      </c>
      <c r="E3401" s="94">
        <f t="shared" si="1099"/>
        <v>0</v>
      </c>
      <c r="F3401" s="452"/>
      <c r="G3401" s="452"/>
      <c r="H3401" s="452"/>
      <c r="I3401" s="452"/>
      <c r="J3401" s="430"/>
      <c r="K3401" s="452"/>
      <c r="L3401" s="452"/>
      <c r="M3401" s="430"/>
      <c r="N3401" s="23"/>
      <c r="O3401" s="23"/>
    </row>
    <row r="3402" spans="1:15" hidden="1">
      <c r="A3402" s="417"/>
      <c r="B3402" s="780"/>
      <c r="C3402" s="817" t="s">
        <v>586</v>
      </c>
      <c r="D3402" s="424" t="s">
        <v>587</v>
      </c>
      <c r="E3402" s="94">
        <f t="shared" si="1099"/>
        <v>0</v>
      </c>
      <c r="F3402" s="452"/>
      <c r="G3402" s="452"/>
      <c r="H3402" s="452"/>
      <c r="I3402" s="452"/>
      <c r="J3402" s="430"/>
      <c r="K3402" s="452"/>
      <c r="L3402" s="452"/>
      <c r="M3402" s="430"/>
      <c r="N3402" s="23"/>
      <c r="O3402" s="23"/>
    </row>
    <row r="3403" spans="1:15" hidden="1">
      <c r="A3403" s="417"/>
      <c r="B3403" s="778"/>
      <c r="C3403" s="817"/>
      <c r="D3403" s="424"/>
      <c r="E3403" s="94">
        <f t="shared" si="1099"/>
        <v>0</v>
      </c>
      <c r="F3403" s="452"/>
      <c r="G3403" s="452"/>
      <c r="H3403" s="452"/>
      <c r="I3403" s="452"/>
      <c r="J3403" s="430"/>
      <c r="K3403" s="452"/>
      <c r="L3403" s="452"/>
      <c r="M3403" s="430"/>
      <c r="N3403" s="23"/>
      <c r="O3403" s="23"/>
    </row>
    <row r="3404" spans="1:15">
      <c r="A3404" s="417"/>
      <c r="B3404" s="422" t="s">
        <v>588</v>
      </c>
      <c r="C3404" s="817"/>
      <c r="D3404" s="424" t="s">
        <v>589</v>
      </c>
      <c r="E3404" s="94">
        <f t="shared" si="1099"/>
        <v>0</v>
      </c>
      <c r="F3404" s="452">
        <f t="shared" ref="F3404:M3404" si="1122">F3405+F3406+F3407+F3408+F3409+F3410+F3411+F3412+F3413</f>
        <v>0</v>
      </c>
      <c r="G3404" s="452">
        <f t="shared" si="1122"/>
        <v>0</v>
      </c>
      <c r="H3404" s="452">
        <f t="shared" si="1122"/>
        <v>0</v>
      </c>
      <c r="I3404" s="452">
        <f t="shared" si="1122"/>
        <v>0</v>
      </c>
      <c r="J3404" s="452">
        <f t="shared" si="1122"/>
        <v>0</v>
      </c>
      <c r="K3404" s="452">
        <f t="shared" si="1122"/>
        <v>0</v>
      </c>
      <c r="L3404" s="452">
        <f t="shared" si="1122"/>
        <v>0</v>
      </c>
      <c r="M3404" s="452">
        <f t="shared" si="1122"/>
        <v>0</v>
      </c>
      <c r="N3404" s="23"/>
      <c r="O3404" s="23"/>
    </row>
    <row r="3405" spans="1:15" ht="0.75" customHeight="1">
      <c r="A3405" s="417"/>
      <c r="B3405" s="778" t="s">
        <v>590</v>
      </c>
      <c r="C3405" s="817"/>
      <c r="D3405" s="424" t="s">
        <v>591</v>
      </c>
      <c r="E3405" s="94">
        <f t="shared" si="1099"/>
        <v>0</v>
      </c>
      <c r="F3405" s="452"/>
      <c r="G3405" s="452"/>
      <c r="H3405" s="452"/>
      <c r="I3405" s="452"/>
      <c r="J3405" s="430"/>
      <c r="K3405" s="452"/>
      <c r="L3405" s="452"/>
      <c r="M3405" s="430"/>
      <c r="N3405" s="23"/>
      <c r="O3405" s="23"/>
    </row>
    <row r="3406" spans="1:15" hidden="1">
      <c r="A3406" s="417"/>
      <c r="B3406" s="778" t="s">
        <v>592</v>
      </c>
      <c r="C3406" s="817"/>
      <c r="D3406" s="551" t="s">
        <v>593</v>
      </c>
      <c r="E3406" s="94">
        <f t="shared" si="1099"/>
        <v>0</v>
      </c>
      <c r="F3406" s="452"/>
      <c r="G3406" s="452"/>
      <c r="H3406" s="452"/>
      <c r="I3406" s="452"/>
      <c r="J3406" s="430"/>
      <c r="K3406" s="452"/>
      <c r="L3406" s="452"/>
      <c r="M3406" s="430"/>
      <c r="N3406" s="23"/>
      <c r="O3406" s="23"/>
    </row>
    <row r="3407" spans="1:15" hidden="1">
      <c r="A3407" s="417"/>
      <c r="B3407" s="818" t="s">
        <v>594</v>
      </c>
      <c r="C3407" s="819"/>
      <c r="D3407" s="543" t="s">
        <v>595</v>
      </c>
      <c r="E3407" s="94">
        <f t="shared" ref="E3407:E3470" si="1123">G3407+H3407+I3407+J3407</f>
        <v>0</v>
      </c>
      <c r="F3407" s="452"/>
      <c r="G3407" s="452"/>
      <c r="H3407" s="452"/>
      <c r="I3407" s="452"/>
      <c r="J3407" s="430"/>
      <c r="K3407" s="452"/>
      <c r="L3407" s="452"/>
      <c r="M3407" s="430"/>
      <c r="N3407" s="23"/>
      <c r="O3407" s="23"/>
    </row>
    <row r="3408" spans="1:15" hidden="1">
      <c r="A3408" s="417"/>
      <c r="B3408" s="780" t="s">
        <v>596</v>
      </c>
      <c r="C3408" s="820"/>
      <c r="D3408" s="544" t="s">
        <v>597</v>
      </c>
      <c r="E3408" s="94">
        <f t="shared" si="1123"/>
        <v>0</v>
      </c>
      <c r="F3408" s="452"/>
      <c r="G3408" s="452"/>
      <c r="H3408" s="452"/>
      <c r="I3408" s="452"/>
      <c r="J3408" s="430"/>
      <c r="K3408" s="452"/>
      <c r="L3408" s="452"/>
      <c r="M3408" s="430"/>
      <c r="N3408" s="23"/>
      <c r="O3408" s="23"/>
    </row>
    <row r="3409" spans="1:15" hidden="1">
      <c r="A3409" s="417"/>
      <c r="B3409" s="821" t="s">
        <v>598</v>
      </c>
      <c r="C3409" s="820"/>
      <c r="D3409" s="544" t="s">
        <v>599</v>
      </c>
      <c r="E3409" s="94">
        <f t="shared" si="1123"/>
        <v>0</v>
      </c>
      <c r="F3409" s="452"/>
      <c r="G3409" s="452"/>
      <c r="H3409" s="452"/>
      <c r="I3409" s="452"/>
      <c r="J3409" s="430"/>
      <c r="K3409" s="452"/>
      <c r="L3409" s="452"/>
      <c r="M3409" s="430"/>
      <c r="N3409" s="23"/>
      <c r="O3409" s="23"/>
    </row>
    <row r="3410" spans="1:15" hidden="1">
      <c r="A3410" s="417"/>
      <c r="B3410" s="822" t="s">
        <v>600</v>
      </c>
      <c r="C3410" s="823"/>
      <c r="D3410" s="544" t="s">
        <v>601</v>
      </c>
      <c r="E3410" s="94">
        <f t="shared" si="1123"/>
        <v>0</v>
      </c>
      <c r="F3410" s="452"/>
      <c r="G3410" s="452"/>
      <c r="H3410" s="452"/>
      <c r="I3410" s="452"/>
      <c r="J3410" s="430"/>
      <c r="K3410" s="452"/>
      <c r="L3410" s="452"/>
      <c r="M3410" s="430"/>
      <c r="N3410" s="23"/>
      <c r="O3410" s="23"/>
    </row>
    <row r="3411" spans="1:15" hidden="1">
      <c r="A3411" s="417"/>
      <c r="B3411" s="822" t="s">
        <v>604</v>
      </c>
      <c r="C3411" s="823"/>
      <c r="D3411" s="544" t="s">
        <v>605</v>
      </c>
      <c r="E3411" s="94">
        <f t="shared" si="1123"/>
        <v>0</v>
      </c>
      <c r="F3411" s="452"/>
      <c r="G3411" s="452"/>
      <c r="H3411" s="452"/>
      <c r="I3411" s="452"/>
      <c r="J3411" s="430"/>
      <c r="K3411" s="452"/>
      <c r="L3411" s="452"/>
      <c r="M3411" s="430"/>
      <c r="N3411" s="23"/>
      <c r="O3411" s="23"/>
    </row>
    <row r="3412" spans="1:15" hidden="1">
      <c r="A3412" s="417"/>
      <c r="B3412" s="821" t="s">
        <v>606</v>
      </c>
      <c r="C3412" s="820"/>
      <c r="D3412" s="544" t="s">
        <v>607</v>
      </c>
      <c r="E3412" s="94">
        <f t="shared" si="1123"/>
        <v>0</v>
      </c>
      <c r="F3412" s="452"/>
      <c r="G3412" s="452"/>
      <c r="H3412" s="452"/>
      <c r="I3412" s="452"/>
      <c r="J3412" s="430"/>
      <c r="K3412" s="452"/>
      <c r="L3412" s="452"/>
      <c r="M3412" s="430"/>
      <c r="N3412" s="23"/>
      <c r="O3412" s="23"/>
    </row>
    <row r="3413" spans="1:15" hidden="1">
      <c r="A3413" s="417"/>
      <c r="B3413" s="821" t="s">
        <v>608</v>
      </c>
      <c r="C3413" s="820"/>
      <c r="D3413" s="544" t="s">
        <v>609</v>
      </c>
      <c r="E3413" s="94">
        <f t="shared" si="1123"/>
        <v>0</v>
      </c>
      <c r="F3413" s="452"/>
      <c r="G3413" s="452"/>
      <c r="H3413" s="452"/>
      <c r="I3413" s="452"/>
      <c r="J3413" s="430"/>
      <c r="K3413" s="452"/>
      <c r="L3413" s="452"/>
      <c r="M3413" s="430"/>
      <c r="N3413" s="23"/>
      <c r="O3413" s="23"/>
    </row>
    <row r="3414" spans="1:15" hidden="1">
      <c r="A3414" s="417"/>
      <c r="B3414" s="821" t="s">
        <v>612</v>
      </c>
      <c r="C3414" s="824"/>
      <c r="D3414" s="544" t="s">
        <v>613</v>
      </c>
      <c r="E3414" s="94">
        <f t="shared" si="1123"/>
        <v>0</v>
      </c>
      <c r="F3414" s="452">
        <f t="shared" ref="F3414:M3414" si="1124">F3415+F3419</f>
        <v>0</v>
      </c>
      <c r="G3414" s="452">
        <f t="shared" si="1124"/>
        <v>0</v>
      </c>
      <c r="H3414" s="452">
        <f t="shared" si="1124"/>
        <v>0</v>
      </c>
      <c r="I3414" s="452">
        <f t="shared" si="1124"/>
        <v>0</v>
      </c>
      <c r="J3414" s="452">
        <f t="shared" si="1124"/>
        <v>0</v>
      </c>
      <c r="K3414" s="452">
        <f t="shared" si="1124"/>
        <v>0</v>
      </c>
      <c r="L3414" s="452">
        <f t="shared" si="1124"/>
        <v>0</v>
      </c>
      <c r="M3414" s="452">
        <f t="shared" si="1124"/>
        <v>0</v>
      </c>
      <c r="N3414" s="23"/>
      <c r="O3414" s="23"/>
    </row>
    <row r="3415" spans="1:15">
      <c r="A3415" s="417"/>
      <c r="B3415" s="805" t="s">
        <v>614</v>
      </c>
      <c r="C3415" s="824"/>
      <c r="D3415" s="544" t="s">
        <v>615</v>
      </c>
      <c r="E3415" s="94">
        <f t="shared" si="1123"/>
        <v>0</v>
      </c>
      <c r="F3415" s="452">
        <f t="shared" ref="F3415:M3415" si="1125">F3416+F3417</f>
        <v>0</v>
      </c>
      <c r="G3415" s="452">
        <f t="shared" si="1125"/>
        <v>0</v>
      </c>
      <c r="H3415" s="452">
        <f t="shared" si="1125"/>
        <v>0</v>
      </c>
      <c r="I3415" s="452">
        <f t="shared" si="1125"/>
        <v>0</v>
      </c>
      <c r="J3415" s="452">
        <f t="shared" si="1125"/>
        <v>0</v>
      </c>
      <c r="K3415" s="452">
        <f t="shared" si="1125"/>
        <v>0</v>
      </c>
      <c r="L3415" s="452">
        <f t="shared" si="1125"/>
        <v>0</v>
      </c>
      <c r="M3415" s="452">
        <f t="shared" si="1125"/>
        <v>0</v>
      </c>
      <c r="N3415" s="23"/>
      <c r="O3415" s="23"/>
    </row>
    <row r="3416" spans="1:15" ht="21.4" hidden="1">
      <c r="A3416" s="417"/>
      <c r="B3416" s="815"/>
      <c r="C3416" s="825" t="s">
        <v>616</v>
      </c>
      <c r="D3416" s="544" t="s">
        <v>617</v>
      </c>
      <c r="E3416" s="94">
        <f t="shared" si="1123"/>
        <v>0</v>
      </c>
      <c r="F3416" s="428"/>
      <c r="G3416" s="428"/>
      <c r="H3416" s="428"/>
      <c r="I3416" s="428"/>
      <c r="J3416" s="430"/>
      <c r="K3416" s="428"/>
      <c r="L3416" s="428"/>
      <c r="M3416" s="430"/>
      <c r="N3416" s="23"/>
      <c r="O3416" s="23"/>
    </row>
    <row r="3417" spans="1:15" ht="11.25" hidden="1" customHeight="1">
      <c r="A3417" s="417"/>
      <c r="B3417" s="826" t="s">
        <v>618</v>
      </c>
      <c r="C3417" s="827"/>
      <c r="D3417" s="424" t="s">
        <v>619</v>
      </c>
      <c r="E3417" s="94">
        <f t="shared" si="1123"/>
        <v>0</v>
      </c>
      <c r="F3417" s="421"/>
      <c r="G3417" s="421"/>
      <c r="H3417" s="421"/>
      <c r="I3417" s="421"/>
      <c r="J3417" s="158"/>
      <c r="K3417" s="421"/>
      <c r="L3417" s="421"/>
      <c r="M3417" s="158"/>
      <c r="N3417" s="23"/>
      <c r="O3417" s="23"/>
    </row>
    <row r="3418" spans="1:15" hidden="1">
      <c r="A3418" s="417"/>
      <c r="B3418" s="828"/>
      <c r="C3418" s="829"/>
      <c r="D3418" s="543"/>
      <c r="E3418" s="94">
        <f t="shared" si="1123"/>
        <v>0</v>
      </c>
      <c r="F3418" s="421"/>
      <c r="G3418" s="421"/>
      <c r="H3418" s="421"/>
      <c r="I3418" s="421"/>
      <c r="J3418" s="158"/>
      <c r="K3418" s="421"/>
      <c r="L3418" s="421"/>
      <c r="M3418" s="158"/>
      <c r="N3418" s="23"/>
      <c r="O3418" s="23"/>
    </row>
    <row r="3419" spans="1:15" ht="12" customHeight="1">
      <c r="A3419" s="417"/>
      <c r="B3419" s="830" t="s">
        <v>620</v>
      </c>
      <c r="C3419" s="831"/>
      <c r="D3419" s="544" t="s">
        <v>621</v>
      </c>
      <c r="E3419" s="154">
        <f t="shared" si="1123"/>
        <v>0</v>
      </c>
      <c r="F3419" s="101">
        <f t="shared" ref="F3419:M3419" si="1126">F3420+F3421</f>
        <v>0</v>
      </c>
      <c r="G3419" s="101">
        <f t="shared" si="1126"/>
        <v>0</v>
      </c>
      <c r="H3419" s="101">
        <f t="shared" si="1126"/>
        <v>0</v>
      </c>
      <c r="I3419" s="101">
        <f t="shared" si="1126"/>
        <v>0</v>
      </c>
      <c r="J3419" s="101">
        <f t="shared" si="1126"/>
        <v>0</v>
      </c>
      <c r="K3419" s="101">
        <f t="shared" si="1126"/>
        <v>0</v>
      </c>
      <c r="L3419" s="101">
        <f t="shared" si="1126"/>
        <v>0</v>
      </c>
      <c r="M3419" s="101">
        <f t="shared" si="1126"/>
        <v>0</v>
      </c>
      <c r="N3419" s="23"/>
      <c r="O3419" s="23"/>
    </row>
    <row r="3420" spans="1:15" hidden="1">
      <c r="A3420" s="417"/>
      <c r="B3420" s="805" t="s">
        <v>622</v>
      </c>
      <c r="C3420" s="782"/>
      <c r="D3420" s="544" t="s">
        <v>623</v>
      </c>
      <c r="E3420" s="94">
        <f t="shared" si="1123"/>
        <v>0</v>
      </c>
      <c r="F3420" s="421"/>
      <c r="G3420" s="421"/>
      <c r="H3420" s="421"/>
      <c r="I3420" s="421"/>
      <c r="J3420" s="158"/>
      <c r="K3420" s="421"/>
      <c r="L3420" s="421"/>
      <c r="M3420" s="158"/>
      <c r="N3420" s="23"/>
      <c r="O3420" s="23"/>
    </row>
    <row r="3421" spans="1:15" hidden="1">
      <c r="A3421" s="417"/>
      <c r="B3421" s="804" t="s">
        <v>624</v>
      </c>
      <c r="C3421" s="781"/>
      <c r="D3421" s="424" t="s">
        <v>625</v>
      </c>
      <c r="E3421" s="94">
        <f t="shared" si="1123"/>
        <v>0</v>
      </c>
      <c r="F3421" s="421"/>
      <c r="G3421" s="421"/>
      <c r="H3421" s="421"/>
      <c r="I3421" s="421"/>
      <c r="J3421" s="158"/>
      <c r="K3421" s="421"/>
      <c r="L3421" s="421"/>
      <c r="M3421" s="158"/>
      <c r="N3421" s="23"/>
      <c r="O3421" s="23"/>
    </row>
    <row r="3422" spans="1:15">
      <c r="A3422" s="417"/>
      <c r="B3422" s="479" t="s">
        <v>841</v>
      </c>
      <c r="C3422" s="480"/>
      <c r="D3422" s="424" t="s">
        <v>627</v>
      </c>
      <c r="E3422" s="154">
        <f t="shared" si="1123"/>
        <v>0</v>
      </c>
      <c r="F3422" s="101">
        <f t="shared" ref="F3422:M3422" si="1127">F3423</f>
        <v>0</v>
      </c>
      <c r="G3422" s="101">
        <f t="shared" si="1127"/>
        <v>0</v>
      </c>
      <c r="H3422" s="101">
        <f t="shared" si="1127"/>
        <v>0</v>
      </c>
      <c r="I3422" s="101">
        <f t="shared" si="1127"/>
        <v>0</v>
      </c>
      <c r="J3422" s="101">
        <f t="shared" si="1127"/>
        <v>0</v>
      </c>
      <c r="K3422" s="101">
        <f t="shared" si="1127"/>
        <v>0</v>
      </c>
      <c r="L3422" s="101">
        <f t="shared" si="1127"/>
        <v>0</v>
      </c>
      <c r="M3422" s="101">
        <f t="shared" si="1127"/>
        <v>0</v>
      </c>
      <c r="N3422" s="23"/>
      <c r="O3422" s="23"/>
    </row>
    <row r="3423" spans="1:15" ht="11.25" customHeight="1">
      <c r="A3423" s="417"/>
      <c r="B3423" s="479" t="s">
        <v>628</v>
      </c>
      <c r="C3423" s="480"/>
      <c r="D3423" s="424" t="s">
        <v>629</v>
      </c>
      <c r="E3423" s="94">
        <f t="shared" si="1123"/>
        <v>0</v>
      </c>
      <c r="F3423" s="421"/>
      <c r="G3423" s="421"/>
      <c r="H3423" s="421"/>
      <c r="I3423" s="421"/>
      <c r="J3423" s="158"/>
      <c r="K3423" s="421"/>
      <c r="L3423" s="421"/>
      <c r="M3423" s="158"/>
      <c r="N3423" s="23"/>
      <c r="O3423" s="23"/>
    </row>
    <row r="3424" spans="1:15" ht="31.35" hidden="1">
      <c r="A3424" s="417"/>
      <c r="B3424" s="545"/>
      <c r="C3424" s="547" t="s">
        <v>639</v>
      </c>
      <c r="D3424" s="548" t="s">
        <v>640</v>
      </c>
      <c r="E3424" s="94">
        <f t="shared" si="1123"/>
        <v>0</v>
      </c>
      <c r="F3424" s="421"/>
      <c r="G3424" s="421"/>
      <c r="H3424" s="421"/>
      <c r="I3424" s="421"/>
      <c r="J3424" s="158"/>
      <c r="K3424" s="421"/>
      <c r="L3424" s="421"/>
      <c r="M3424" s="158"/>
      <c r="N3424" s="23"/>
      <c r="O3424" s="23"/>
    </row>
    <row r="3425" spans="1:15" ht="21" hidden="1">
      <c r="A3425" s="417"/>
      <c r="B3425" s="545"/>
      <c r="C3425" s="547" t="s">
        <v>641</v>
      </c>
      <c r="D3425" s="548" t="s">
        <v>642</v>
      </c>
      <c r="E3425" s="94">
        <f t="shared" si="1123"/>
        <v>0</v>
      </c>
      <c r="F3425" s="421"/>
      <c r="G3425" s="421"/>
      <c r="H3425" s="421"/>
      <c r="I3425" s="421"/>
      <c r="J3425" s="158"/>
      <c r="K3425" s="421"/>
      <c r="L3425" s="421"/>
      <c r="M3425" s="158"/>
      <c r="N3425" s="23"/>
      <c r="O3425" s="23"/>
    </row>
    <row r="3426" spans="1:15" ht="20.65" hidden="1">
      <c r="A3426" s="417"/>
      <c r="B3426" s="545"/>
      <c r="C3426" s="546" t="s">
        <v>643</v>
      </c>
      <c r="D3426" s="543" t="s">
        <v>644</v>
      </c>
      <c r="E3426" s="94">
        <f t="shared" si="1123"/>
        <v>0</v>
      </c>
      <c r="F3426" s="421"/>
      <c r="G3426" s="421"/>
      <c r="H3426" s="421"/>
      <c r="I3426" s="421"/>
      <c r="J3426" s="158"/>
      <c r="K3426" s="421"/>
      <c r="L3426" s="421"/>
      <c r="M3426" s="158"/>
      <c r="N3426" s="23"/>
      <c r="O3426" s="23"/>
    </row>
    <row r="3427" spans="1:15" ht="31.35" hidden="1">
      <c r="A3427" s="417"/>
      <c r="B3427" s="549"/>
      <c r="C3427" s="550" t="s">
        <v>645</v>
      </c>
      <c r="D3427" s="551" t="s">
        <v>646</v>
      </c>
      <c r="E3427" s="94">
        <f t="shared" si="1123"/>
        <v>0</v>
      </c>
      <c r="F3427" s="421"/>
      <c r="G3427" s="421"/>
      <c r="H3427" s="421"/>
      <c r="I3427" s="421"/>
      <c r="J3427" s="158"/>
      <c r="K3427" s="421"/>
      <c r="L3427" s="421"/>
      <c r="M3427" s="158"/>
      <c r="N3427" s="23"/>
      <c r="O3427" s="23"/>
    </row>
    <row r="3428" spans="1:15" ht="20.65" hidden="1">
      <c r="A3428" s="417"/>
      <c r="B3428" s="493"/>
      <c r="C3428" s="494" t="s">
        <v>647</v>
      </c>
      <c r="D3428" s="552" t="s">
        <v>648</v>
      </c>
      <c r="E3428" s="94">
        <f t="shared" si="1123"/>
        <v>0</v>
      </c>
      <c r="F3428" s="421"/>
      <c r="G3428" s="421"/>
      <c r="H3428" s="421"/>
      <c r="I3428" s="421"/>
      <c r="J3428" s="158"/>
      <c r="K3428" s="421"/>
      <c r="L3428" s="421"/>
      <c r="M3428" s="158"/>
      <c r="N3428" s="23"/>
      <c r="O3428" s="23"/>
    </row>
    <row r="3429" spans="1:15" ht="20.65" hidden="1">
      <c r="A3429" s="417"/>
      <c r="B3429" s="553"/>
      <c r="C3429" s="554" t="s">
        <v>649</v>
      </c>
      <c r="D3429" s="555" t="s">
        <v>650</v>
      </c>
      <c r="E3429" s="94">
        <f t="shared" si="1123"/>
        <v>0</v>
      </c>
      <c r="F3429" s="421"/>
      <c r="G3429" s="421"/>
      <c r="H3429" s="421"/>
      <c r="I3429" s="421"/>
      <c r="J3429" s="158"/>
      <c r="K3429" s="421"/>
      <c r="L3429" s="421"/>
      <c r="M3429" s="158"/>
      <c r="N3429" s="23"/>
      <c r="O3429" s="23"/>
    </row>
    <row r="3430" spans="1:15" hidden="1">
      <c r="A3430" s="417"/>
      <c r="B3430" s="556"/>
      <c r="C3430" s="557" t="s">
        <v>651</v>
      </c>
      <c r="D3430" s="335" t="s">
        <v>652</v>
      </c>
      <c r="E3430" s="94">
        <f t="shared" si="1123"/>
        <v>0</v>
      </c>
      <c r="F3430" s="421"/>
      <c r="G3430" s="421"/>
      <c r="H3430" s="421"/>
      <c r="I3430" s="421"/>
      <c r="J3430" s="158"/>
      <c r="K3430" s="421"/>
      <c r="L3430" s="421"/>
      <c r="M3430" s="158"/>
      <c r="N3430" s="23"/>
      <c r="O3430" s="23"/>
    </row>
    <row r="3431" spans="1:15" ht="12" hidden="1" customHeight="1">
      <c r="A3431" s="417"/>
      <c r="B3431" s="558"/>
      <c r="C3431" s="1055"/>
      <c r="D3431" s="1017"/>
      <c r="E3431" s="94">
        <f t="shared" si="1123"/>
        <v>0</v>
      </c>
      <c r="F3431" s="421"/>
      <c r="G3431" s="421"/>
      <c r="H3431" s="421"/>
      <c r="I3431" s="421"/>
      <c r="J3431" s="158"/>
      <c r="K3431" s="421"/>
      <c r="L3431" s="421"/>
      <c r="M3431" s="158"/>
      <c r="N3431" s="23"/>
      <c r="O3431" s="23"/>
    </row>
    <row r="3432" spans="1:15" hidden="1">
      <c r="A3432" s="417"/>
      <c r="B3432" s="357" t="s">
        <v>657</v>
      </c>
      <c r="C3432" s="1056"/>
      <c r="D3432" s="335" t="s">
        <v>658</v>
      </c>
      <c r="E3432" s="94">
        <f t="shared" si="1123"/>
        <v>0</v>
      </c>
      <c r="F3432" s="101">
        <f t="shared" ref="F3432:M3432" si="1128">F3433</f>
        <v>0</v>
      </c>
      <c r="G3432" s="101">
        <f t="shared" si="1128"/>
        <v>0</v>
      </c>
      <c r="H3432" s="101">
        <f t="shared" si="1128"/>
        <v>0</v>
      </c>
      <c r="I3432" s="101">
        <f t="shared" si="1128"/>
        <v>0</v>
      </c>
      <c r="J3432" s="101">
        <f t="shared" si="1128"/>
        <v>0</v>
      </c>
      <c r="K3432" s="101">
        <f t="shared" si="1128"/>
        <v>0</v>
      </c>
      <c r="L3432" s="101">
        <f t="shared" si="1128"/>
        <v>0</v>
      </c>
      <c r="M3432" s="101">
        <f t="shared" si="1128"/>
        <v>0</v>
      </c>
      <c r="N3432" s="23"/>
      <c r="O3432" s="23"/>
    </row>
    <row r="3433" spans="1:15" hidden="1">
      <c r="A3433" s="417"/>
      <c r="B3433" s="1057" t="s">
        <v>659</v>
      </c>
      <c r="C3433" s="386"/>
      <c r="D3433" s="332" t="s">
        <v>565</v>
      </c>
      <c r="E3433" s="94">
        <f t="shared" si="1123"/>
        <v>0</v>
      </c>
      <c r="F3433" s="101">
        <f t="shared" ref="F3433:M3433" si="1129">F3437+F3438+F3439+F3440+F3441+F3442+F3443</f>
        <v>0</v>
      </c>
      <c r="G3433" s="101">
        <f t="shared" si="1129"/>
        <v>0</v>
      </c>
      <c r="H3433" s="101">
        <f t="shared" si="1129"/>
        <v>0</v>
      </c>
      <c r="I3433" s="101">
        <f t="shared" si="1129"/>
        <v>0</v>
      </c>
      <c r="J3433" s="101">
        <f t="shared" si="1129"/>
        <v>0</v>
      </c>
      <c r="K3433" s="101">
        <f t="shared" si="1129"/>
        <v>0</v>
      </c>
      <c r="L3433" s="101">
        <f t="shared" si="1129"/>
        <v>0</v>
      </c>
      <c r="M3433" s="101">
        <f t="shared" si="1129"/>
        <v>0</v>
      </c>
      <c r="N3433" s="23"/>
      <c r="O3433" s="23"/>
    </row>
    <row r="3434" spans="1:15" hidden="1">
      <c r="A3434" s="417"/>
      <c r="B3434" s="1058"/>
      <c r="C3434" s="1059" t="s">
        <v>660</v>
      </c>
      <c r="D3434" s="1060" t="s">
        <v>661</v>
      </c>
      <c r="E3434" s="94">
        <f t="shared" si="1123"/>
        <v>0</v>
      </c>
      <c r="F3434" s="421"/>
      <c r="G3434" s="421"/>
      <c r="H3434" s="421"/>
      <c r="I3434" s="421"/>
      <c r="J3434" s="158"/>
      <c r="K3434" s="421"/>
      <c r="L3434" s="421"/>
      <c r="M3434" s="158"/>
      <c r="N3434" s="23"/>
      <c r="O3434" s="23"/>
    </row>
    <row r="3435" spans="1:15" hidden="1">
      <c r="A3435" s="417"/>
      <c r="B3435" s="1058"/>
      <c r="C3435" s="1059" t="s">
        <v>662</v>
      </c>
      <c r="D3435" s="1060" t="s">
        <v>663</v>
      </c>
      <c r="E3435" s="94">
        <f t="shared" si="1123"/>
        <v>0</v>
      </c>
      <c r="F3435" s="421"/>
      <c r="G3435" s="421"/>
      <c r="H3435" s="421"/>
      <c r="I3435" s="421"/>
      <c r="J3435" s="158"/>
      <c r="K3435" s="421"/>
      <c r="L3435" s="421"/>
      <c r="M3435" s="158"/>
      <c r="N3435" s="23"/>
      <c r="O3435" s="23"/>
    </row>
    <row r="3436" spans="1:15" hidden="1">
      <c r="A3436" s="417"/>
      <c r="B3436" s="1058"/>
      <c r="C3436" s="1059" t="s">
        <v>664</v>
      </c>
      <c r="D3436" s="1060" t="s">
        <v>665</v>
      </c>
      <c r="E3436" s="94">
        <f t="shared" si="1123"/>
        <v>0</v>
      </c>
      <c r="F3436" s="421"/>
      <c r="G3436" s="421"/>
      <c r="H3436" s="421"/>
      <c r="I3436" s="421"/>
      <c r="J3436" s="158"/>
      <c r="K3436" s="421"/>
      <c r="L3436" s="421"/>
      <c r="M3436" s="158"/>
      <c r="N3436" s="23"/>
      <c r="O3436" s="23"/>
    </row>
    <row r="3437" spans="1:15" hidden="1">
      <c r="A3437" s="417"/>
      <c r="B3437" s="1061"/>
      <c r="C3437" s="386" t="s">
        <v>666</v>
      </c>
      <c r="D3437" s="332" t="s">
        <v>667</v>
      </c>
      <c r="E3437" s="94">
        <f t="shared" si="1123"/>
        <v>0</v>
      </c>
      <c r="F3437" s="421"/>
      <c r="G3437" s="421"/>
      <c r="H3437" s="421"/>
      <c r="I3437" s="421"/>
      <c r="J3437" s="158"/>
      <c r="K3437" s="421"/>
      <c r="L3437" s="421"/>
      <c r="M3437" s="158"/>
      <c r="N3437" s="23"/>
      <c r="O3437" s="23"/>
    </row>
    <row r="3438" spans="1:15" hidden="1">
      <c r="A3438" s="417"/>
      <c r="B3438" s="1061"/>
      <c r="C3438" s="386" t="s">
        <v>668</v>
      </c>
      <c r="D3438" s="332" t="s">
        <v>669</v>
      </c>
      <c r="E3438" s="94">
        <f t="shared" si="1123"/>
        <v>0</v>
      </c>
      <c r="F3438" s="421"/>
      <c r="G3438" s="421"/>
      <c r="H3438" s="421"/>
      <c r="I3438" s="421"/>
      <c r="J3438" s="158"/>
      <c r="K3438" s="421"/>
      <c r="L3438" s="421"/>
      <c r="M3438" s="158"/>
      <c r="N3438" s="23"/>
      <c r="O3438" s="23"/>
    </row>
    <row r="3439" spans="1:15" hidden="1">
      <c r="A3439" s="417"/>
      <c r="B3439" s="1061"/>
      <c r="C3439" s="386" t="s">
        <v>670</v>
      </c>
      <c r="D3439" s="332" t="s">
        <v>671</v>
      </c>
      <c r="E3439" s="94">
        <f t="shared" si="1123"/>
        <v>0</v>
      </c>
      <c r="F3439" s="421"/>
      <c r="G3439" s="421"/>
      <c r="H3439" s="421"/>
      <c r="I3439" s="421"/>
      <c r="J3439" s="158"/>
      <c r="K3439" s="421"/>
      <c r="L3439" s="421"/>
      <c r="M3439" s="158"/>
      <c r="N3439" s="23"/>
      <c r="O3439" s="23"/>
    </row>
    <row r="3440" spans="1:15" hidden="1">
      <c r="A3440" s="417"/>
      <c r="B3440" s="1061"/>
      <c r="C3440" s="386" t="s">
        <v>672</v>
      </c>
      <c r="D3440" s="332" t="s">
        <v>673</v>
      </c>
      <c r="E3440" s="94">
        <f t="shared" si="1123"/>
        <v>0</v>
      </c>
      <c r="F3440" s="421"/>
      <c r="G3440" s="421"/>
      <c r="H3440" s="421"/>
      <c r="I3440" s="421"/>
      <c r="J3440" s="158"/>
      <c r="K3440" s="421"/>
      <c r="L3440" s="421"/>
      <c r="M3440" s="158"/>
      <c r="N3440" s="23"/>
      <c r="O3440" s="23"/>
    </row>
    <row r="3441" spans="1:15" hidden="1">
      <c r="A3441" s="417"/>
      <c r="B3441" s="1061"/>
      <c r="C3441" s="386" t="s">
        <v>674</v>
      </c>
      <c r="D3441" s="332" t="s">
        <v>567</v>
      </c>
      <c r="E3441" s="94">
        <f t="shared" si="1123"/>
        <v>0</v>
      </c>
      <c r="F3441" s="421"/>
      <c r="G3441" s="421"/>
      <c r="H3441" s="421"/>
      <c r="I3441" s="421"/>
      <c r="J3441" s="158"/>
      <c r="K3441" s="421"/>
      <c r="L3441" s="421"/>
      <c r="M3441" s="158"/>
      <c r="N3441" s="23"/>
      <c r="O3441" s="23"/>
    </row>
    <row r="3442" spans="1:15" hidden="1">
      <c r="A3442" s="417"/>
      <c r="B3442" s="1061"/>
      <c r="C3442" s="386" t="s">
        <v>675</v>
      </c>
      <c r="D3442" s="332" t="s">
        <v>676</v>
      </c>
      <c r="E3442" s="94">
        <f t="shared" si="1123"/>
        <v>0</v>
      </c>
      <c r="F3442" s="421"/>
      <c r="G3442" s="421"/>
      <c r="H3442" s="421"/>
      <c r="I3442" s="421"/>
      <c r="J3442" s="158"/>
      <c r="K3442" s="421"/>
      <c r="L3442" s="421"/>
      <c r="M3442" s="158"/>
      <c r="N3442" s="23"/>
      <c r="O3442" s="23"/>
    </row>
    <row r="3443" spans="1:15" ht="12" hidden="1" customHeight="1">
      <c r="A3443" s="417"/>
      <c r="B3443" s="1061"/>
      <c r="C3443" s="386" t="s">
        <v>677</v>
      </c>
      <c r="D3443" s="332" t="s">
        <v>678</v>
      </c>
      <c r="E3443" s="94">
        <f t="shared" si="1123"/>
        <v>0</v>
      </c>
      <c r="F3443" s="421"/>
      <c r="G3443" s="421"/>
      <c r="H3443" s="421"/>
      <c r="I3443" s="421"/>
      <c r="J3443" s="158"/>
      <c r="K3443" s="421"/>
      <c r="L3443" s="421"/>
      <c r="M3443" s="158"/>
      <c r="N3443" s="23"/>
      <c r="O3443" s="23"/>
    </row>
    <row r="3444" spans="1:15" hidden="1">
      <c r="A3444" s="417"/>
      <c r="B3444" s="356"/>
      <c r="C3444" s="385"/>
      <c r="D3444" s="332"/>
      <c r="E3444" s="94">
        <f t="shared" si="1123"/>
        <v>0</v>
      </c>
      <c r="F3444" s="421"/>
      <c r="G3444" s="421"/>
      <c r="H3444" s="421"/>
      <c r="I3444" s="421"/>
      <c r="J3444" s="158"/>
      <c r="K3444" s="421"/>
      <c r="L3444" s="421"/>
      <c r="M3444" s="158"/>
      <c r="N3444" s="23"/>
      <c r="O3444" s="23"/>
    </row>
    <row r="3445" spans="1:15" hidden="1">
      <c r="A3445" s="417"/>
      <c r="B3445" s="357" t="s">
        <v>679</v>
      </c>
      <c r="C3445" s="385"/>
      <c r="D3445" s="332" t="s">
        <v>680</v>
      </c>
      <c r="E3445" s="94">
        <f t="shared" si="1123"/>
        <v>0</v>
      </c>
      <c r="F3445" s="101">
        <f t="shared" ref="F3445:M3445" si="1130">F3446+F3447+F3448+F3449+F3450+F3451+F3452+F3453+F3454+F3455+F3456</f>
        <v>0</v>
      </c>
      <c r="G3445" s="101">
        <f t="shared" si="1130"/>
        <v>0</v>
      </c>
      <c r="H3445" s="101">
        <f t="shared" si="1130"/>
        <v>0</v>
      </c>
      <c r="I3445" s="101">
        <f t="shared" si="1130"/>
        <v>0</v>
      </c>
      <c r="J3445" s="101">
        <f t="shared" si="1130"/>
        <v>0</v>
      </c>
      <c r="K3445" s="101">
        <f t="shared" si="1130"/>
        <v>0</v>
      </c>
      <c r="L3445" s="101">
        <f t="shared" si="1130"/>
        <v>0</v>
      </c>
      <c r="M3445" s="101">
        <f t="shared" si="1130"/>
        <v>0</v>
      </c>
      <c r="N3445" s="23"/>
      <c r="O3445" s="23"/>
    </row>
    <row r="3446" spans="1:15" hidden="1">
      <c r="A3446" s="417"/>
      <c r="B3446" s="356" t="s">
        <v>681</v>
      </c>
      <c r="C3446" s="385"/>
      <c r="D3446" s="332" t="s">
        <v>682</v>
      </c>
      <c r="E3446" s="94">
        <f t="shared" si="1123"/>
        <v>0</v>
      </c>
      <c r="F3446" s="421"/>
      <c r="G3446" s="421"/>
      <c r="H3446" s="421"/>
      <c r="I3446" s="421"/>
      <c r="J3446" s="158"/>
      <c r="K3446" s="421"/>
      <c r="L3446" s="421"/>
      <c r="M3446" s="158"/>
      <c r="N3446" s="23"/>
      <c r="O3446" s="23"/>
    </row>
    <row r="3447" spans="1:15" hidden="1">
      <c r="A3447" s="417"/>
      <c r="B3447" s="356" t="s">
        <v>683</v>
      </c>
      <c r="C3447" s="386"/>
      <c r="D3447" s="332" t="s">
        <v>684</v>
      </c>
      <c r="E3447" s="94">
        <f t="shared" si="1123"/>
        <v>0</v>
      </c>
      <c r="F3447" s="421"/>
      <c r="G3447" s="421"/>
      <c r="H3447" s="421"/>
      <c r="I3447" s="421"/>
      <c r="J3447" s="158"/>
      <c r="K3447" s="421"/>
      <c r="L3447" s="421"/>
      <c r="M3447" s="158"/>
      <c r="N3447" s="23"/>
      <c r="O3447" s="23"/>
    </row>
    <row r="3448" spans="1:15" hidden="1">
      <c r="A3448" s="417"/>
      <c r="B3448" s="356" t="s">
        <v>685</v>
      </c>
      <c r="C3448" s="385"/>
      <c r="D3448" s="332" t="s">
        <v>686</v>
      </c>
      <c r="E3448" s="94">
        <f t="shared" si="1123"/>
        <v>0</v>
      </c>
      <c r="F3448" s="421"/>
      <c r="G3448" s="421"/>
      <c r="H3448" s="421"/>
      <c r="I3448" s="421"/>
      <c r="J3448" s="158"/>
      <c r="K3448" s="421"/>
      <c r="L3448" s="421"/>
      <c r="M3448" s="158"/>
      <c r="N3448" s="23"/>
      <c r="O3448" s="23"/>
    </row>
    <row r="3449" spans="1:15" hidden="1">
      <c r="A3449" s="417"/>
      <c r="B3449" s="356" t="s">
        <v>687</v>
      </c>
      <c r="C3449" s="387"/>
      <c r="D3449" s="332" t="s">
        <v>688</v>
      </c>
      <c r="E3449" s="94">
        <f t="shared" si="1123"/>
        <v>0</v>
      </c>
      <c r="F3449" s="421"/>
      <c r="G3449" s="421"/>
      <c r="H3449" s="421"/>
      <c r="I3449" s="421"/>
      <c r="J3449" s="158"/>
      <c r="K3449" s="421"/>
      <c r="L3449" s="421"/>
      <c r="M3449" s="158"/>
      <c r="N3449" s="23"/>
      <c r="O3449" s="23"/>
    </row>
    <row r="3450" spans="1:15" hidden="1">
      <c r="A3450" s="417"/>
      <c r="B3450" s="1062" t="s">
        <v>689</v>
      </c>
      <c r="C3450" s="389"/>
      <c r="D3450" s="332" t="s">
        <v>690</v>
      </c>
      <c r="E3450" s="94">
        <f t="shared" si="1123"/>
        <v>0</v>
      </c>
      <c r="F3450" s="421"/>
      <c r="G3450" s="421"/>
      <c r="H3450" s="421"/>
      <c r="I3450" s="421"/>
      <c r="J3450" s="158"/>
      <c r="K3450" s="421"/>
      <c r="L3450" s="421"/>
      <c r="M3450" s="158"/>
      <c r="N3450" s="23"/>
      <c r="O3450" s="23"/>
    </row>
    <row r="3451" spans="1:15" hidden="1">
      <c r="A3451" s="417"/>
      <c r="B3451" s="1063" t="s">
        <v>691</v>
      </c>
      <c r="C3451" s="386"/>
      <c r="D3451" s="335" t="s">
        <v>692</v>
      </c>
      <c r="E3451" s="94">
        <f t="shared" si="1123"/>
        <v>0</v>
      </c>
      <c r="F3451" s="421"/>
      <c r="G3451" s="421"/>
      <c r="H3451" s="421"/>
      <c r="I3451" s="421"/>
      <c r="J3451" s="158"/>
      <c r="K3451" s="421"/>
      <c r="L3451" s="421"/>
      <c r="M3451" s="158"/>
      <c r="N3451" s="23"/>
      <c r="O3451" s="23"/>
    </row>
    <row r="3452" spans="1:15" hidden="1">
      <c r="A3452" s="417"/>
      <c r="B3452" s="1062" t="s">
        <v>693</v>
      </c>
      <c r="C3452" s="385"/>
      <c r="D3452" s="332" t="s">
        <v>694</v>
      </c>
      <c r="E3452" s="94">
        <f t="shared" si="1123"/>
        <v>0</v>
      </c>
      <c r="F3452" s="421"/>
      <c r="G3452" s="421"/>
      <c r="H3452" s="421"/>
      <c r="I3452" s="421"/>
      <c r="J3452" s="158"/>
      <c r="K3452" s="421"/>
      <c r="L3452" s="421"/>
      <c r="M3452" s="158"/>
      <c r="N3452" s="23"/>
      <c r="O3452" s="23"/>
    </row>
    <row r="3453" spans="1:15" hidden="1">
      <c r="A3453" s="417"/>
      <c r="B3453" s="1062" t="s">
        <v>695</v>
      </c>
      <c r="C3453" s="385"/>
      <c r="D3453" s="332" t="s">
        <v>696</v>
      </c>
      <c r="E3453" s="94">
        <f t="shared" si="1123"/>
        <v>0</v>
      </c>
      <c r="F3453" s="421"/>
      <c r="G3453" s="421"/>
      <c r="H3453" s="421"/>
      <c r="I3453" s="421"/>
      <c r="J3453" s="158"/>
      <c r="K3453" s="421"/>
      <c r="L3453" s="421"/>
      <c r="M3453" s="158"/>
      <c r="N3453" s="23"/>
      <c r="O3453" s="23"/>
    </row>
    <row r="3454" spans="1:15" hidden="1">
      <c r="A3454" s="417"/>
      <c r="B3454" s="356" t="s">
        <v>697</v>
      </c>
      <c r="C3454" s="1064"/>
      <c r="D3454" s="335" t="s">
        <v>698</v>
      </c>
      <c r="E3454" s="94">
        <f t="shared" si="1123"/>
        <v>0</v>
      </c>
      <c r="F3454" s="421"/>
      <c r="G3454" s="421"/>
      <c r="H3454" s="421"/>
      <c r="I3454" s="421"/>
      <c r="J3454" s="158"/>
      <c r="K3454" s="421"/>
      <c r="L3454" s="421"/>
      <c r="M3454" s="158"/>
      <c r="N3454" s="23"/>
      <c r="O3454" s="23"/>
    </row>
    <row r="3455" spans="1:15" hidden="1">
      <c r="A3455" s="417"/>
      <c r="B3455" s="1062" t="s">
        <v>699</v>
      </c>
      <c r="C3455" s="385"/>
      <c r="D3455" s="332" t="s">
        <v>700</v>
      </c>
      <c r="E3455" s="94">
        <f t="shared" si="1123"/>
        <v>0</v>
      </c>
      <c r="F3455" s="421"/>
      <c r="G3455" s="421"/>
      <c r="H3455" s="421"/>
      <c r="I3455" s="421"/>
      <c r="J3455" s="158"/>
      <c r="K3455" s="421"/>
      <c r="L3455" s="421"/>
      <c r="M3455" s="158"/>
      <c r="N3455" s="23"/>
      <c r="O3455" s="23"/>
    </row>
    <row r="3456" spans="1:15" hidden="1">
      <c r="A3456" s="417"/>
      <c r="B3456" s="1065" t="s">
        <v>701</v>
      </c>
      <c r="C3456" s="1064"/>
      <c r="D3456" s="335" t="s">
        <v>702</v>
      </c>
      <c r="E3456" s="94">
        <f t="shared" si="1123"/>
        <v>0</v>
      </c>
      <c r="F3456" s="421"/>
      <c r="G3456" s="421"/>
      <c r="H3456" s="421"/>
      <c r="I3456" s="421"/>
      <c r="J3456" s="158"/>
      <c r="K3456" s="421"/>
      <c r="L3456" s="421"/>
      <c r="M3456" s="158"/>
      <c r="N3456" s="23"/>
      <c r="O3456" s="23"/>
    </row>
    <row r="3457" spans="1:15" hidden="1">
      <c r="A3457" s="417"/>
      <c r="B3457" s="1000"/>
      <c r="C3457" s="393"/>
      <c r="D3457" s="332"/>
      <c r="E3457" s="94">
        <f t="shared" si="1123"/>
        <v>0</v>
      </c>
      <c r="F3457" s="421"/>
      <c r="G3457" s="421"/>
      <c r="H3457" s="421"/>
      <c r="I3457" s="421"/>
      <c r="J3457" s="158"/>
      <c r="K3457" s="421"/>
      <c r="L3457" s="421"/>
      <c r="M3457" s="158"/>
      <c r="N3457" s="23"/>
      <c r="O3457" s="23"/>
    </row>
    <row r="3458" spans="1:15" hidden="1">
      <c r="A3458" s="417"/>
      <c r="B3458" s="1007" t="s">
        <v>714</v>
      </c>
      <c r="C3458" s="1018"/>
      <c r="D3458" s="335" t="s">
        <v>715</v>
      </c>
      <c r="E3458" s="94">
        <f t="shared" si="1123"/>
        <v>0</v>
      </c>
      <c r="F3458" s="101">
        <f t="shared" ref="F3458:M3458" si="1131">F3459+F3469</f>
        <v>0</v>
      </c>
      <c r="G3458" s="101">
        <f t="shared" si="1131"/>
        <v>0</v>
      </c>
      <c r="H3458" s="101">
        <f t="shared" si="1131"/>
        <v>0</v>
      </c>
      <c r="I3458" s="101">
        <f t="shared" si="1131"/>
        <v>0</v>
      </c>
      <c r="J3458" s="101">
        <f t="shared" si="1131"/>
        <v>0</v>
      </c>
      <c r="K3458" s="101">
        <f t="shared" si="1131"/>
        <v>0</v>
      </c>
      <c r="L3458" s="101">
        <f t="shared" si="1131"/>
        <v>0</v>
      </c>
      <c r="M3458" s="101">
        <f t="shared" si="1131"/>
        <v>0</v>
      </c>
      <c r="N3458" s="23"/>
      <c r="O3458" s="23"/>
    </row>
    <row r="3459" spans="1:15" hidden="1">
      <c r="A3459" s="417"/>
      <c r="B3459" s="336" t="s">
        <v>780</v>
      </c>
      <c r="C3459" s="393"/>
      <c r="D3459" s="332" t="s">
        <v>717</v>
      </c>
      <c r="E3459" s="94">
        <f t="shared" si="1123"/>
        <v>0</v>
      </c>
      <c r="F3459" s="101">
        <f t="shared" ref="F3459:M3459" si="1132">F3460+F3465+F3467</f>
        <v>0</v>
      </c>
      <c r="G3459" s="101">
        <f t="shared" si="1132"/>
        <v>0</v>
      </c>
      <c r="H3459" s="101">
        <f t="shared" si="1132"/>
        <v>0</v>
      </c>
      <c r="I3459" s="101">
        <f t="shared" si="1132"/>
        <v>0</v>
      </c>
      <c r="J3459" s="101">
        <f t="shared" si="1132"/>
        <v>0</v>
      </c>
      <c r="K3459" s="101">
        <f t="shared" si="1132"/>
        <v>0</v>
      </c>
      <c r="L3459" s="101">
        <f t="shared" si="1132"/>
        <v>0</v>
      </c>
      <c r="M3459" s="101">
        <f t="shared" si="1132"/>
        <v>0</v>
      </c>
      <c r="N3459" s="23"/>
      <c r="O3459" s="23"/>
    </row>
    <row r="3460" spans="1:15" ht="12" hidden="1" customHeight="1">
      <c r="A3460" s="417"/>
      <c r="B3460" s="1000" t="s">
        <v>718</v>
      </c>
      <c r="C3460" s="393"/>
      <c r="D3460" s="332" t="s">
        <v>719</v>
      </c>
      <c r="E3460" s="94">
        <f t="shared" si="1123"/>
        <v>0</v>
      </c>
      <c r="F3460" s="101">
        <f t="shared" ref="F3460:M3460" si="1133">F3461+F3462+F3463+F3464</f>
        <v>0</v>
      </c>
      <c r="G3460" s="101">
        <f t="shared" si="1133"/>
        <v>0</v>
      </c>
      <c r="H3460" s="101">
        <f t="shared" si="1133"/>
        <v>0</v>
      </c>
      <c r="I3460" s="101">
        <f t="shared" si="1133"/>
        <v>0</v>
      </c>
      <c r="J3460" s="101">
        <f t="shared" si="1133"/>
        <v>0</v>
      </c>
      <c r="K3460" s="101">
        <f t="shared" si="1133"/>
        <v>0</v>
      </c>
      <c r="L3460" s="101">
        <f t="shared" si="1133"/>
        <v>0</v>
      </c>
      <c r="M3460" s="101">
        <f t="shared" si="1133"/>
        <v>0</v>
      </c>
      <c r="N3460" s="23"/>
      <c r="O3460" s="23"/>
    </row>
    <row r="3461" spans="1:15" hidden="1">
      <c r="A3461" s="417"/>
      <c r="B3461" s="396"/>
      <c r="C3461" s="1066" t="s">
        <v>720</v>
      </c>
      <c r="D3461" s="335" t="s">
        <v>721</v>
      </c>
      <c r="E3461" s="94">
        <f t="shared" si="1123"/>
        <v>0</v>
      </c>
      <c r="F3461" s="421"/>
      <c r="G3461" s="421"/>
      <c r="H3461" s="421"/>
      <c r="I3461" s="421"/>
      <c r="J3461" s="158"/>
      <c r="K3461" s="421"/>
      <c r="L3461" s="421"/>
      <c r="M3461" s="158"/>
      <c r="N3461" s="23"/>
      <c r="O3461" s="23"/>
    </row>
    <row r="3462" spans="1:15" hidden="1">
      <c r="A3462" s="417"/>
      <c r="B3462" s="396"/>
      <c r="C3462" s="1066" t="s">
        <v>722</v>
      </c>
      <c r="D3462" s="335" t="s">
        <v>723</v>
      </c>
      <c r="E3462" s="94">
        <f t="shared" si="1123"/>
        <v>0</v>
      </c>
      <c r="F3462" s="421"/>
      <c r="G3462" s="421"/>
      <c r="H3462" s="421"/>
      <c r="I3462" s="421"/>
      <c r="J3462" s="158"/>
      <c r="K3462" s="421"/>
      <c r="L3462" s="421"/>
      <c r="M3462" s="158"/>
      <c r="N3462" s="23"/>
      <c r="O3462" s="23"/>
    </row>
    <row r="3463" spans="1:15" hidden="1">
      <c r="A3463" s="417"/>
      <c r="B3463" s="396"/>
      <c r="C3463" s="1018" t="s">
        <v>724</v>
      </c>
      <c r="D3463" s="335" t="s">
        <v>725</v>
      </c>
      <c r="E3463" s="94">
        <f t="shared" si="1123"/>
        <v>0</v>
      </c>
      <c r="F3463" s="421"/>
      <c r="G3463" s="421"/>
      <c r="H3463" s="421"/>
      <c r="I3463" s="421"/>
      <c r="J3463" s="158"/>
      <c r="K3463" s="421"/>
      <c r="L3463" s="421"/>
      <c r="M3463" s="158"/>
      <c r="N3463" s="23"/>
      <c r="O3463" s="23"/>
    </row>
    <row r="3464" spans="1:15" hidden="1">
      <c r="A3464" s="417"/>
      <c r="B3464" s="396"/>
      <c r="C3464" s="1018" t="s">
        <v>726</v>
      </c>
      <c r="D3464" s="335" t="s">
        <v>727</v>
      </c>
      <c r="E3464" s="94">
        <f t="shared" si="1123"/>
        <v>0</v>
      </c>
      <c r="F3464" s="421"/>
      <c r="G3464" s="421"/>
      <c r="H3464" s="421"/>
      <c r="I3464" s="421"/>
      <c r="J3464" s="158"/>
      <c r="K3464" s="421"/>
      <c r="L3464" s="421"/>
      <c r="M3464" s="158"/>
      <c r="N3464" s="23"/>
      <c r="O3464" s="23"/>
    </row>
    <row r="3465" spans="1:15" hidden="1">
      <c r="A3465" s="417"/>
      <c r="B3465" s="396" t="s">
        <v>728</v>
      </c>
      <c r="C3465" s="1018"/>
      <c r="D3465" s="335" t="s">
        <v>729</v>
      </c>
      <c r="E3465" s="94">
        <f t="shared" si="1123"/>
        <v>0</v>
      </c>
      <c r="F3465" s="101">
        <f t="shared" ref="F3465:M3465" si="1134">F3466</f>
        <v>0</v>
      </c>
      <c r="G3465" s="101">
        <f t="shared" si="1134"/>
        <v>0</v>
      </c>
      <c r="H3465" s="101">
        <f t="shared" si="1134"/>
        <v>0</v>
      </c>
      <c r="I3465" s="101">
        <f t="shared" si="1134"/>
        <v>0</v>
      </c>
      <c r="J3465" s="101">
        <f t="shared" si="1134"/>
        <v>0</v>
      </c>
      <c r="K3465" s="101">
        <f t="shared" si="1134"/>
        <v>0</v>
      </c>
      <c r="L3465" s="101">
        <f t="shared" si="1134"/>
        <v>0</v>
      </c>
      <c r="M3465" s="101">
        <f t="shared" si="1134"/>
        <v>0</v>
      </c>
      <c r="N3465" s="23"/>
      <c r="O3465" s="23"/>
    </row>
    <row r="3466" spans="1:15" hidden="1">
      <c r="A3466" s="417"/>
      <c r="B3466" s="396"/>
      <c r="C3466" s="1018" t="s">
        <v>730</v>
      </c>
      <c r="D3466" s="335" t="s">
        <v>731</v>
      </c>
      <c r="E3466" s="94">
        <f t="shared" si="1123"/>
        <v>0</v>
      </c>
      <c r="F3466" s="421"/>
      <c r="G3466" s="421"/>
      <c r="H3466" s="421"/>
      <c r="I3466" s="421"/>
      <c r="J3466" s="158"/>
      <c r="K3466" s="421"/>
      <c r="L3466" s="421"/>
      <c r="M3466" s="158"/>
      <c r="N3466" s="23"/>
      <c r="O3466" s="23"/>
    </row>
    <row r="3467" spans="1:15" hidden="1">
      <c r="A3467" s="417"/>
      <c r="B3467" s="396" t="s">
        <v>732</v>
      </c>
      <c r="C3467" s="1018"/>
      <c r="D3467" s="335" t="s">
        <v>733</v>
      </c>
      <c r="E3467" s="94">
        <f t="shared" si="1123"/>
        <v>0</v>
      </c>
      <c r="F3467" s="421"/>
      <c r="G3467" s="421"/>
      <c r="H3467" s="421"/>
      <c r="I3467" s="421"/>
      <c r="J3467" s="158"/>
      <c r="K3467" s="421"/>
      <c r="L3467" s="421"/>
      <c r="M3467" s="158"/>
      <c r="N3467" s="23"/>
      <c r="O3467" s="23"/>
    </row>
    <row r="3468" spans="1:15" ht="0.75" hidden="1" customHeight="1">
      <c r="A3468" s="417"/>
      <c r="B3468" s="396"/>
      <c r="C3468" s="1018"/>
      <c r="D3468" s="335"/>
      <c r="E3468" s="94">
        <f t="shared" si="1123"/>
        <v>0</v>
      </c>
      <c r="F3468" s="421"/>
      <c r="G3468" s="421"/>
      <c r="H3468" s="421"/>
      <c r="I3468" s="421"/>
      <c r="J3468" s="158"/>
      <c r="K3468" s="421"/>
      <c r="L3468" s="421"/>
      <c r="M3468" s="158"/>
      <c r="N3468" s="23"/>
      <c r="O3468" s="23"/>
    </row>
    <row r="3469" spans="1:15" hidden="1">
      <c r="A3469" s="417"/>
      <c r="B3469" s="341" t="s">
        <v>781</v>
      </c>
      <c r="C3469" s="1018"/>
      <c r="D3469" s="335" t="s">
        <v>735</v>
      </c>
      <c r="E3469" s="94">
        <f t="shared" si="1123"/>
        <v>0</v>
      </c>
      <c r="F3469" s="101">
        <f t="shared" ref="F3469:M3470" si="1135">F3470</f>
        <v>0</v>
      </c>
      <c r="G3469" s="101">
        <f t="shared" si="1135"/>
        <v>0</v>
      </c>
      <c r="H3469" s="101">
        <f t="shared" si="1135"/>
        <v>0</v>
      </c>
      <c r="I3469" s="101">
        <f t="shared" si="1135"/>
        <v>0</v>
      </c>
      <c r="J3469" s="101">
        <f t="shared" si="1135"/>
        <v>0</v>
      </c>
      <c r="K3469" s="101">
        <f t="shared" si="1135"/>
        <v>0</v>
      </c>
      <c r="L3469" s="101">
        <f t="shared" si="1135"/>
        <v>0</v>
      </c>
      <c r="M3469" s="101">
        <f t="shared" si="1135"/>
        <v>0</v>
      </c>
      <c r="N3469" s="23"/>
      <c r="O3469" s="23"/>
    </row>
    <row r="3470" spans="1:15" ht="12" hidden="1" customHeight="1">
      <c r="A3470" s="417"/>
      <c r="B3470" s="1067" t="s">
        <v>736</v>
      </c>
      <c r="C3470" s="1068"/>
      <c r="D3470" s="335" t="s">
        <v>737</v>
      </c>
      <c r="E3470" s="94">
        <f t="shared" si="1123"/>
        <v>0</v>
      </c>
      <c r="F3470" s="101">
        <f t="shared" si="1135"/>
        <v>0</v>
      </c>
      <c r="G3470" s="101">
        <f t="shared" si="1135"/>
        <v>0</v>
      </c>
      <c r="H3470" s="101">
        <f t="shared" si="1135"/>
        <v>0</v>
      </c>
      <c r="I3470" s="101">
        <f t="shared" si="1135"/>
        <v>0</v>
      </c>
      <c r="J3470" s="101">
        <f t="shared" si="1135"/>
        <v>0</v>
      </c>
      <c r="K3470" s="101">
        <f t="shared" si="1135"/>
        <v>0</v>
      </c>
      <c r="L3470" s="101">
        <f t="shared" si="1135"/>
        <v>0</v>
      </c>
      <c r="M3470" s="101">
        <f t="shared" si="1135"/>
        <v>0</v>
      </c>
      <c r="N3470" s="23"/>
      <c r="O3470" s="23"/>
    </row>
    <row r="3471" spans="1:15" hidden="1">
      <c r="A3471" s="417"/>
      <c r="B3471" s="396"/>
      <c r="C3471" s="1018" t="s">
        <v>738</v>
      </c>
      <c r="D3471" s="335" t="s">
        <v>739</v>
      </c>
      <c r="E3471" s="94">
        <f t="shared" ref="E3471:E3536" si="1136">G3471+H3471+I3471+J3471</f>
        <v>0</v>
      </c>
      <c r="F3471" s="421"/>
      <c r="G3471" s="421"/>
      <c r="H3471" s="421"/>
      <c r="I3471" s="421"/>
      <c r="J3471" s="158"/>
      <c r="K3471" s="421"/>
      <c r="L3471" s="421"/>
      <c r="M3471" s="158"/>
      <c r="N3471" s="23"/>
      <c r="O3471" s="23"/>
    </row>
    <row r="3472" spans="1:15" hidden="1">
      <c r="A3472" s="417"/>
      <c r="B3472" s="396"/>
      <c r="C3472" s="1018"/>
      <c r="D3472" s="335"/>
      <c r="E3472" s="94">
        <f t="shared" si="1136"/>
        <v>0</v>
      </c>
      <c r="F3472" s="421"/>
      <c r="G3472" s="421"/>
      <c r="H3472" s="421"/>
      <c r="I3472" s="421"/>
      <c r="J3472" s="158"/>
      <c r="K3472" s="421"/>
      <c r="L3472" s="421"/>
      <c r="M3472" s="158"/>
      <c r="N3472" s="23"/>
      <c r="O3472" s="23"/>
    </row>
    <row r="3473" spans="1:15" hidden="1">
      <c r="A3473" s="417"/>
      <c r="B3473" s="341" t="s">
        <v>782</v>
      </c>
      <c r="C3473" s="1018"/>
      <c r="D3473" s="335" t="s">
        <v>746</v>
      </c>
      <c r="E3473" s="94">
        <f t="shared" si="1136"/>
        <v>0</v>
      </c>
      <c r="F3473" s="101">
        <f t="shared" ref="F3473:M3473" si="1137">F3474</f>
        <v>0</v>
      </c>
      <c r="G3473" s="101">
        <f t="shared" si="1137"/>
        <v>0</v>
      </c>
      <c r="H3473" s="101">
        <f t="shared" si="1137"/>
        <v>0</v>
      </c>
      <c r="I3473" s="101">
        <f t="shared" si="1137"/>
        <v>0</v>
      </c>
      <c r="J3473" s="101">
        <f t="shared" si="1137"/>
        <v>0</v>
      </c>
      <c r="K3473" s="101">
        <f t="shared" si="1137"/>
        <v>0</v>
      </c>
      <c r="L3473" s="101">
        <f t="shared" si="1137"/>
        <v>0</v>
      </c>
      <c r="M3473" s="101">
        <f t="shared" si="1137"/>
        <v>0</v>
      </c>
      <c r="N3473" s="23"/>
      <c r="O3473" s="23"/>
    </row>
    <row r="3474" spans="1:15" hidden="1">
      <c r="A3474" s="417"/>
      <c r="B3474" s="341" t="s">
        <v>628</v>
      </c>
      <c r="C3474" s="1018"/>
      <c r="D3474" s="335" t="s">
        <v>629</v>
      </c>
      <c r="E3474" s="94">
        <f t="shared" si="1136"/>
        <v>0</v>
      </c>
      <c r="F3474" s="421"/>
      <c r="G3474" s="421"/>
      <c r="H3474" s="421"/>
      <c r="I3474" s="421"/>
      <c r="J3474" s="158"/>
      <c r="K3474" s="421"/>
      <c r="L3474" s="421"/>
      <c r="M3474" s="158"/>
      <c r="N3474" s="23"/>
      <c r="O3474" s="23"/>
    </row>
    <row r="3475" spans="1:15">
      <c r="A3475" s="520" t="s">
        <v>755</v>
      </c>
      <c r="B3475" s="521"/>
      <c r="C3475" s="521"/>
      <c r="D3475" s="522"/>
      <c r="E3475" s="94">
        <f t="shared" si="1136"/>
        <v>0</v>
      </c>
      <c r="F3475" s="63"/>
      <c r="G3475" s="63"/>
      <c r="H3475" s="63"/>
      <c r="I3475" s="63"/>
      <c r="J3475" s="151"/>
      <c r="K3475" s="63"/>
      <c r="L3475" s="63"/>
      <c r="M3475" s="151"/>
      <c r="N3475" s="23"/>
      <c r="O3475" s="23"/>
    </row>
    <row r="3476" spans="1:15">
      <c r="A3476" s="1069"/>
      <c r="B3476" s="1070" t="s">
        <v>842</v>
      </c>
      <c r="C3476" s="1070"/>
      <c r="D3476" s="526" t="s">
        <v>843</v>
      </c>
      <c r="E3476" s="154">
        <f t="shared" si="1136"/>
        <v>13896</v>
      </c>
      <c r="F3476" s="155">
        <f t="shared" ref="F3476:M3476" si="1138">F3477+F3478</f>
        <v>0</v>
      </c>
      <c r="G3476" s="155">
        <f t="shared" si="1138"/>
        <v>3490</v>
      </c>
      <c r="H3476" s="155">
        <f t="shared" si="1138"/>
        <v>3474</v>
      </c>
      <c r="I3476" s="155">
        <f t="shared" si="1138"/>
        <v>3533</v>
      </c>
      <c r="J3476" s="155">
        <f t="shared" si="1138"/>
        <v>3399</v>
      </c>
      <c r="K3476" s="155">
        <f t="shared" si="1138"/>
        <v>8017</v>
      </c>
      <c r="L3476" s="155">
        <f t="shared" si="1138"/>
        <v>8017</v>
      </c>
      <c r="M3476" s="155">
        <f t="shared" si="1138"/>
        <v>13217</v>
      </c>
      <c r="N3476" s="23"/>
      <c r="O3476" s="23"/>
    </row>
    <row r="3477" spans="1:15">
      <c r="A3477" s="833"/>
      <c r="B3477" s="571"/>
      <c r="C3477" s="571" t="s">
        <v>844</v>
      </c>
      <c r="D3477" s="528" t="s">
        <v>845</v>
      </c>
      <c r="E3477" s="94">
        <f t="shared" si="1136"/>
        <v>6000</v>
      </c>
      <c r="F3477" s="63"/>
      <c r="G3477" s="63">
        <f>G3389</f>
        <v>1500</v>
      </c>
      <c r="H3477" s="63">
        <f t="shared" ref="H3477:M3477" si="1139">H3389</f>
        <v>1500</v>
      </c>
      <c r="I3477" s="63">
        <f t="shared" si="1139"/>
        <v>1500</v>
      </c>
      <c r="J3477" s="63">
        <f t="shared" si="1139"/>
        <v>1500</v>
      </c>
      <c r="K3477" s="63">
        <f t="shared" si="1139"/>
        <v>0</v>
      </c>
      <c r="L3477" s="63">
        <f t="shared" si="1139"/>
        <v>0</v>
      </c>
      <c r="M3477" s="63">
        <f t="shared" si="1139"/>
        <v>5200</v>
      </c>
      <c r="N3477" s="23"/>
      <c r="O3477" s="23"/>
    </row>
    <row r="3478" spans="1:15">
      <c r="A3478" s="833"/>
      <c r="B3478" s="571"/>
      <c r="C3478" s="571" t="s">
        <v>846</v>
      </c>
      <c r="D3478" s="528" t="s">
        <v>847</v>
      </c>
      <c r="E3478" s="217">
        <f t="shared" si="1136"/>
        <v>7896</v>
      </c>
      <c r="F3478" s="218"/>
      <c r="G3478" s="218">
        <f>G3388</f>
        <v>1990</v>
      </c>
      <c r="H3478" s="218">
        <f t="shared" ref="H3478:M3478" si="1140">H3388</f>
        <v>1974</v>
      </c>
      <c r="I3478" s="218">
        <f t="shared" si="1140"/>
        <v>2033</v>
      </c>
      <c r="J3478" s="218">
        <f t="shared" si="1140"/>
        <v>1899</v>
      </c>
      <c r="K3478" s="218">
        <f t="shared" si="1140"/>
        <v>8017</v>
      </c>
      <c r="L3478" s="218">
        <f t="shared" si="1140"/>
        <v>8017</v>
      </c>
      <c r="M3478" s="218">
        <f t="shared" si="1140"/>
        <v>8017</v>
      </c>
      <c r="N3478" s="23"/>
      <c r="O3478" s="23"/>
    </row>
    <row r="3479" spans="1:15">
      <c r="A3479" s="833"/>
      <c r="B3479" s="571" t="s">
        <v>848</v>
      </c>
      <c r="C3479" s="571"/>
      <c r="D3479" s="522" t="s">
        <v>849</v>
      </c>
      <c r="E3479" s="94">
        <f t="shared" si="1136"/>
        <v>0</v>
      </c>
      <c r="F3479" s="63"/>
      <c r="G3479" s="63"/>
      <c r="H3479" s="63"/>
      <c r="I3479" s="63"/>
      <c r="J3479" s="151"/>
      <c r="K3479" s="63"/>
      <c r="L3479" s="63"/>
      <c r="M3479" s="151"/>
      <c r="N3479" s="23"/>
      <c r="O3479" s="23"/>
    </row>
    <row r="3480" spans="1:15">
      <c r="A3480" s="1048"/>
      <c r="B3480" s="524" t="s">
        <v>850</v>
      </c>
      <c r="C3480" s="524"/>
      <c r="D3480" s="526" t="s">
        <v>851</v>
      </c>
      <c r="E3480" s="154">
        <f t="shared" si="1136"/>
        <v>0</v>
      </c>
      <c r="F3480" s="155">
        <f t="shared" ref="F3480:M3480" si="1141">F3481</f>
        <v>0</v>
      </c>
      <c r="G3480" s="155">
        <f t="shared" si="1141"/>
        <v>0</v>
      </c>
      <c r="H3480" s="155">
        <f t="shared" si="1141"/>
        <v>0</v>
      </c>
      <c r="I3480" s="155">
        <f t="shared" si="1141"/>
        <v>0</v>
      </c>
      <c r="J3480" s="155">
        <f t="shared" si="1141"/>
        <v>0</v>
      </c>
      <c r="K3480" s="155">
        <f t="shared" si="1141"/>
        <v>0</v>
      </c>
      <c r="L3480" s="155">
        <f t="shared" si="1141"/>
        <v>0</v>
      </c>
      <c r="M3480" s="155">
        <f t="shared" si="1141"/>
        <v>0</v>
      </c>
      <c r="N3480" s="23"/>
      <c r="O3480" s="23"/>
    </row>
    <row r="3481" spans="1:15">
      <c r="A3481" s="523"/>
      <c r="B3481" s="527"/>
      <c r="C3481" s="571" t="s">
        <v>852</v>
      </c>
      <c r="D3481" s="528" t="s">
        <v>853</v>
      </c>
      <c r="E3481" s="154">
        <f t="shared" si="1136"/>
        <v>0</v>
      </c>
      <c r="F3481" s="63"/>
      <c r="G3481" s="218">
        <f>G3382</f>
        <v>0</v>
      </c>
      <c r="H3481" s="218">
        <f t="shared" ref="H3481:M3481" si="1142">H3382</f>
        <v>0</v>
      </c>
      <c r="I3481" s="218">
        <f t="shared" si="1142"/>
        <v>0</v>
      </c>
      <c r="J3481" s="218">
        <f t="shared" si="1142"/>
        <v>0</v>
      </c>
      <c r="K3481" s="218">
        <f t="shared" si="1142"/>
        <v>0</v>
      </c>
      <c r="L3481" s="218">
        <f t="shared" si="1142"/>
        <v>0</v>
      </c>
      <c r="M3481" s="218">
        <f t="shared" si="1142"/>
        <v>0</v>
      </c>
      <c r="N3481" s="23"/>
      <c r="O3481" s="23"/>
    </row>
    <row r="3482" spans="1:15" hidden="1">
      <c r="A3482" s="523"/>
      <c r="B3482" s="527"/>
      <c r="C3482" s="571"/>
      <c r="D3482" s="522"/>
      <c r="E3482" s="154">
        <f t="shared" si="1136"/>
        <v>0</v>
      </c>
      <c r="F3482" s="63"/>
      <c r="G3482" s="63"/>
      <c r="H3482" s="63"/>
      <c r="I3482" s="63"/>
      <c r="J3482" s="151"/>
      <c r="K3482" s="63"/>
      <c r="L3482" s="63"/>
      <c r="M3482" s="151"/>
      <c r="N3482" s="23"/>
      <c r="O3482" s="23"/>
    </row>
    <row r="3483" spans="1:15">
      <c r="A3483" s="772" t="s">
        <v>854</v>
      </c>
      <c r="B3483" s="834"/>
      <c r="C3483" s="835"/>
      <c r="D3483" s="577" t="s">
        <v>855</v>
      </c>
      <c r="E3483" s="100">
        <f t="shared" si="1136"/>
        <v>55964.28</v>
      </c>
      <c r="F3483" s="579">
        <f t="shared" ref="F3483:M3483" si="1143">F3547+F3557+F3561+F3562</f>
        <v>0</v>
      </c>
      <c r="G3483" s="579">
        <f t="shared" si="1143"/>
        <v>13204</v>
      </c>
      <c r="H3483" s="579">
        <f t="shared" si="1143"/>
        <v>14438.279999999999</v>
      </c>
      <c r="I3483" s="579">
        <f t="shared" si="1143"/>
        <v>14819</v>
      </c>
      <c r="J3483" s="579">
        <f t="shared" si="1143"/>
        <v>13503</v>
      </c>
      <c r="K3483" s="579">
        <f t="shared" si="1143"/>
        <v>55140</v>
      </c>
      <c r="L3483" s="579">
        <f t="shared" si="1143"/>
        <v>56640</v>
      </c>
      <c r="M3483" s="579">
        <f t="shared" si="1143"/>
        <v>56640</v>
      </c>
      <c r="N3483" s="23"/>
      <c r="O3483" s="23"/>
    </row>
    <row r="3484" spans="1:15">
      <c r="A3484" s="758"/>
      <c r="B3484" s="276" t="s">
        <v>507</v>
      </c>
      <c r="C3484" s="837"/>
      <c r="D3484" s="278"/>
      <c r="E3484" s="100">
        <f t="shared" si="1136"/>
        <v>55964.28</v>
      </c>
      <c r="F3484" s="280">
        <f t="shared" ref="F3484:M3484" si="1144">F3485</f>
        <v>0</v>
      </c>
      <c r="G3484" s="280">
        <f>G3485+G3545</f>
        <v>13204</v>
      </c>
      <c r="H3484" s="280">
        <f>H3485+H3545</f>
        <v>14438.279999999999</v>
      </c>
      <c r="I3484" s="280">
        <f>I3485+I3545</f>
        <v>14819</v>
      </c>
      <c r="J3484" s="280">
        <f>J3485+J3545</f>
        <v>13503</v>
      </c>
      <c r="K3484" s="280">
        <f t="shared" si="1144"/>
        <v>55140</v>
      </c>
      <c r="L3484" s="280">
        <f t="shared" si="1144"/>
        <v>56640</v>
      </c>
      <c r="M3484" s="280">
        <f t="shared" si="1144"/>
        <v>56640</v>
      </c>
      <c r="N3484" s="23"/>
      <c r="O3484" s="23"/>
    </row>
    <row r="3485" spans="1:15">
      <c r="A3485" s="838"/>
      <c r="B3485" s="411" t="s">
        <v>508</v>
      </c>
      <c r="C3485" s="415"/>
      <c r="D3485" s="416" t="s">
        <v>509</v>
      </c>
      <c r="E3485" s="154">
        <f t="shared" si="1136"/>
        <v>55987.979999999996</v>
      </c>
      <c r="F3485" s="101">
        <f t="shared" ref="F3485:M3485" si="1145">F3486+F3487+F3488+F3493+F3497+F3499+F3511+F3517+F3524</f>
        <v>0</v>
      </c>
      <c r="G3485" s="101">
        <f t="shared" si="1145"/>
        <v>13204</v>
      </c>
      <c r="H3485" s="101">
        <f t="shared" si="1145"/>
        <v>14438.279999999999</v>
      </c>
      <c r="I3485" s="101">
        <f t="shared" si="1145"/>
        <v>14842.7</v>
      </c>
      <c r="J3485" s="101">
        <f t="shared" si="1145"/>
        <v>13503</v>
      </c>
      <c r="K3485" s="101">
        <f t="shared" si="1145"/>
        <v>55140</v>
      </c>
      <c r="L3485" s="101">
        <f t="shared" si="1145"/>
        <v>56640</v>
      </c>
      <c r="M3485" s="101">
        <f t="shared" si="1145"/>
        <v>56640</v>
      </c>
      <c r="N3485" s="23"/>
      <c r="O3485" s="23"/>
    </row>
    <row r="3486" spans="1:15">
      <c r="A3486" s="417"/>
      <c r="B3486" s="418"/>
      <c r="C3486" s="419" t="s">
        <v>510</v>
      </c>
      <c r="D3486" s="420" t="s">
        <v>511</v>
      </c>
      <c r="E3486" s="94">
        <f t="shared" si="1136"/>
        <v>5900</v>
      </c>
      <c r="F3486" s="63"/>
      <c r="G3486" s="63">
        <f>G1734</f>
        <v>1500</v>
      </c>
      <c r="H3486" s="63">
        <f t="shared" ref="H3486:M3487" si="1146">H1734</f>
        <v>1500</v>
      </c>
      <c r="I3486" s="63">
        <f t="shared" si="1146"/>
        <v>1475</v>
      </c>
      <c r="J3486" s="63">
        <f t="shared" si="1146"/>
        <v>1425</v>
      </c>
      <c r="K3486" s="63">
        <f t="shared" si="1146"/>
        <v>5900</v>
      </c>
      <c r="L3486" s="63">
        <f t="shared" si="1146"/>
        <v>5900</v>
      </c>
      <c r="M3486" s="63">
        <f t="shared" si="1146"/>
        <v>5900</v>
      </c>
      <c r="N3486" s="23"/>
      <c r="O3486" s="23"/>
    </row>
    <row r="3487" spans="1:15">
      <c r="A3487" s="417"/>
      <c r="B3487" s="422"/>
      <c r="C3487" s="423" t="s">
        <v>512</v>
      </c>
      <c r="D3487" s="424" t="s">
        <v>513</v>
      </c>
      <c r="E3487" s="94">
        <f t="shared" si="1136"/>
        <v>1997.98</v>
      </c>
      <c r="F3487" s="63"/>
      <c r="G3487" s="63">
        <f>G1735</f>
        <v>420</v>
      </c>
      <c r="H3487" s="63">
        <f t="shared" si="1146"/>
        <v>589.28</v>
      </c>
      <c r="I3487" s="63">
        <f t="shared" si="1146"/>
        <v>503.7</v>
      </c>
      <c r="J3487" s="63">
        <f t="shared" si="1146"/>
        <v>485</v>
      </c>
      <c r="K3487" s="63">
        <f t="shared" si="1146"/>
        <v>1900</v>
      </c>
      <c r="L3487" s="63">
        <f t="shared" si="1146"/>
        <v>1900</v>
      </c>
      <c r="M3487" s="63">
        <f t="shared" si="1146"/>
        <v>1900</v>
      </c>
      <c r="N3487" s="23"/>
      <c r="O3487" s="23"/>
    </row>
    <row r="3488" spans="1:15" ht="12" customHeight="1">
      <c r="A3488" s="1035"/>
      <c r="B3488" s="1000" t="s">
        <v>514</v>
      </c>
      <c r="C3488" s="393"/>
      <c r="D3488" s="332" t="s">
        <v>515</v>
      </c>
      <c r="E3488" s="154">
        <f t="shared" si="1136"/>
        <v>0</v>
      </c>
      <c r="F3488" s="101">
        <f t="shared" ref="F3488:M3488" si="1147">F3489+F3490+F3491</f>
        <v>0</v>
      </c>
      <c r="G3488" s="101">
        <f t="shared" si="1147"/>
        <v>0</v>
      </c>
      <c r="H3488" s="101">
        <f t="shared" si="1147"/>
        <v>0</v>
      </c>
      <c r="I3488" s="101">
        <f t="shared" si="1147"/>
        <v>0</v>
      </c>
      <c r="J3488" s="101">
        <f t="shared" si="1147"/>
        <v>0</v>
      </c>
      <c r="K3488" s="101">
        <f t="shared" si="1147"/>
        <v>0</v>
      </c>
      <c r="L3488" s="101">
        <f t="shared" si="1147"/>
        <v>0</v>
      </c>
      <c r="M3488" s="101">
        <f t="shared" si="1147"/>
        <v>0</v>
      </c>
      <c r="N3488" s="23"/>
      <c r="O3488" s="23"/>
    </row>
    <row r="3489" spans="1:15" hidden="1">
      <c r="A3489" s="417"/>
      <c r="B3489" s="804" t="s">
        <v>516</v>
      </c>
      <c r="C3489" s="779"/>
      <c r="D3489" s="424" t="s">
        <v>517</v>
      </c>
      <c r="E3489" s="94">
        <f t="shared" si="1136"/>
        <v>0</v>
      </c>
      <c r="F3489" s="421"/>
      <c r="G3489" s="421"/>
      <c r="H3489" s="421"/>
      <c r="I3489" s="421"/>
      <c r="J3489" s="158"/>
      <c r="K3489" s="421"/>
      <c r="L3489" s="421"/>
      <c r="M3489" s="158"/>
      <c r="N3489" s="23"/>
      <c r="O3489" s="23"/>
    </row>
    <row r="3490" spans="1:15" hidden="1">
      <c r="A3490" s="417"/>
      <c r="B3490" s="805" t="s">
        <v>518</v>
      </c>
      <c r="C3490" s="782"/>
      <c r="D3490" s="424" t="s">
        <v>129</v>
      </c>
      <c r="E3490" s="94">
        <f t="shared" si="1136"/>
        <v>0</v>
      </c>
      <c r="F3490" s="421"/>
      <c r="G3490" s="421"/>
      <c r="H3490" s="421"/>
      <c r="I3490" s="421"/>
      <c r="J3490" s="158"/>
      <c r="K3490" s="421"/>
      <c r="L3490" s="421"/>
      <c r="M3490" s="158"/>
      <c r="N3490" s="23"/>
      <c r="O3490" s="23"/>
    </row>
    <row r="3491" spans="1:15" hidden="1">
      <c r="A3491" s="417"/>
      <c r="B3491" s="804" t="s">
        <v>519</v>
      </c>
      <c r="C3491" s="781"/>
      <c r="D3491" s="424" t="s">
        <v>520</v>
      </c>
      <c r="E3491" s="94">
        <f t="shared" si="1136"/>
        <v>0</v>
      </c>
      <c r="F3491" s="421"/>
      <c r="G3491" s="421"/>
      <c r="H3491" s="421"/>
      <c r="I3491" s="421"/>
      <c r="J3491" s="158"/>
      <c r="K3491" s="421"/>
      <c r="L3491" s="421"/>
      <c r="M3491" s="158"/>
      <c r="N3491" s="23"/>
      <c r="O3491" s="23"/>
    </row>
    <row r="3492" spans="1:15" hidden="1">
      <c r="A3492" s="417"/>
      <c r="B3492" s="780"/>
      <c r="C3492" s="781"/>
      <c r="D3492" s="424"/>
      <c r="E3492" s="154">
        <f t="shared" si="1136"/>
        <v>0</v>
      </c>
      <c r="F3492" s="421"/>
      <c r="G3492" s="421"/>
      <c r="H3492" s="421"/>
      <c r="I3492" s="421"/>
      <c r="J3492" s="158"/>
      <c r="K3492" s="421"/>
      <c r="L3492" s="421"/>
      <c r="M3492" s="158"/>
      <c r="N3492" s="23"/>
      <c r="O3492" s="23"/>
    </row>
    <row r="3493" spans="1:15">
      <c r="A3493" s="1035"/>
      <c r="B3493" s="396" t="s">
        <v>521</v>
      </c>
      <c r="C3493" s="355"/>
      <c r="D3493" s="332" t="s">
        <v>522</v>
      </c>
      <c r="E3493" s="154">
        <f t="shared" si="1136"/>
        <v>0</v>
      </c>
      <c r="F3493" s="101">
        <f t="shared" ref="F3493:M3493" si="1148">F3494+F3495+F3496</f>
        <v>0</v>
      </c>
      <c r="G3493" s="101">
        <f t="shared" si="1148"/>
        <v>0</v>
      </c>
      <c r="H3493" s="101">
        <f t="shared" si="1148"/>
        <v>0</v>
      </c>
      <c r="I3493" s="101">
        <f t="shared" si="1148"/>
        <v>0</v>
      </c>
      <c r="J3493" s="101">
        <f t="shared" si="1148"/>
        <v>0</v>
      </c>
      <c r="K3493" s="101">
        <f t="shared" si="1148"/>
        <v>0</v>
      </c>
      <c r="L3493" s="101">
        <f t="shared" si="1148"/>
        <v>0</v>
      </c>
      <c r="M3493" s="101">
        <f t="shared" si="1148"/>
        <v>0</v>
      </c>
      <c r="N3493" s="23"/>
      <c r="O3493" s="23"/>
    </row>
    <row r="3494" spans="1:15" ht="0.75" customHeight="1">
      <c r="A3494" s="417"/>
      <c r="B3494" s="780"/>
      <c r="C3494" s="781" t="s">
        <v>523</v>
      </c>
      <c r="D3494" s="424" t="s">
        <v>524</v>
      </c>
      <c r="E3494" s="94">
        <f t="shared" si="1136"/>
        <v>0</v>
      </c>
      <c r="F3494" s="421"/>
      <c r="G3494" s="421"/>
      <c r="H3494" s="421"/>
      <c r="I3494" s="421"/>
      <c r="J3494" s="158"/>
      <c r="K3494" s="421"/>
      <c r="L3494" s="421"/>
      <c r="M3494" s="158"/>
      <c r="N3494" s="23"/>
      <c r="O3494" s="23"/>
    </row>
    <row r="3495" spans="1:15" hidden="1">
      <c r="A3495" s="417"/>
      <c r="B3495" s="780"/>
      <c r="C3495" s="782" t="s">
        <v>525</v>
      </c>
      <c r="D3495" s="783" t="s">
        <v>526</v>
      </c>
      <c r="E3495" s="94">
        <f t="shared" si="1136"/>
        <v>0</v>
      </c>
      <c r="F3495" s="421"/>
      <c r="G3495" s="421"/>
      <c r="H3495" s="421"/>
      <c r="I3495" s="421"/>
      <c r="J3495" s="158"/>
      <c r="K3495" s="421"/>
      <c r="L3495" s="421"/>
      <c r="M3495" s="158"/>
      <c r="N3495" s="23"/>
      <c r="O3495" s="23"/>
    </row>
    <row r="3496" spans="1:15" hidden="1">
      <c r="A3496" s="417"/>
      <c r="B3496" s="784"/>
      <c r="C3496" s="779" t="s">
        <v>527</v>
      </c>
      <c r="D3496" s="543" t="s">
        <v>528</v>
      </c>
      <c r="E3496" s="94">
        <f t="shared" si="1136"/>
        <v>0</v>
      </c>
      <c r="F3496" s="421"/>
      <c r="G3496" s="421"/>
      <c r="H3496" s="421"/>
      <c r="I3496" s="421"/>
      <c r="J3496" s="158"/>
      <c r="K3496" s="421"/>
      <c r="L3496" s="421"/>
      <c r="M3496" s="158"/>
      <c r="N3496" s="23"/>
      <c r="O3496" s="23"/>
    </row>
    <row r="3497" spans="1:15" hidden="1">
      <c r="A3497" s="1035"/>
      <c r="B3497" s="356" t="s">
        <v>529</v>
      </c>
      <c r="C3497" s="1001"/>
      <c r="D3497" s="1002" t="s">
        <v>530</v>
      </c>
      <c r="E3497" s="154">
        <f t="shared" si="1136"/>
        <v>0</v>
      </c>
      <c r="F3497" s="101">
        <f t="shared" ref="F3497:M3497" si="1149">F3498</f>
        <v>0</v>
      </c>
      <c r="G3497" s="101">
        <f t="shared" si="1149"/>
        <v>0</v>
      </c>
      <c r="H3497" s="101">
        <f t="shared" si="1149"/>
        <v>0</v>
      </c>
      <c r="I3497" s="101">
        <f t="shared" si="1149"/>
        <v>0</v>
      </c>
      <c r="J3497" s="101">
        <f t="shared" si="1149"/>
        <v>0</v>
      </c>
      <c r="K3497" s="101">
        <f t="shared" si="1149"/>
        <v>0</v>
      </c>
      <c r="L3497" s="101">
        <f t="shared" si="1149"/>
        <v>0</v>
      </c>
      <c r="M3497" s="101">
        <f t="shared" si="1149"/>
        <v>0</v>
      </c>
      <c r="N3497" s="23"/>
      <c r="O3497" s="23"/>
    </row>
    <row r="3498" spans="1:15" hidden="1">
      <c r="A3498" s="417"/>
      <c r="B3498" s="441" t="s">
        <v>531</v>
      </c>
      <c r="C3498" s="442"/>
      <c r="D3498" s="440" t="s">
        <v>532</v>
      </c>
      <c r="E3498" s="94">
        <f t="shared" si="1136"/>
        <v>0</v>
      </c>
      <c r="F3498" s="428"/>
      <c r="G3498" s="428"/>
      <c r="H3498" s="421"/>
      <c r="I3498" s="421"/>
      <c r="J3498" s="158"/>
      <c r="K3498" s="421"/>
      <c r="L3498" s="421"/>
      <c r="M3498" s="158"/>
      <c r="N3498" s="23"/>
      <c r="O3498" s="23"/>
    </row>
    <row r="3499" spans="1:15" ht="21" hidden="1">
      <c r="A3499" s="417"/>
      <c r="B3499" s="785"/>
      <c r="C3499" s="781" t="s">
        <v>533</v>
      </c>
      <c r="D3499" s="787" t="s">
        <v>534</v>
      </c>
      <c r="E3499" s="154">
        <f t="shared" si="1136"/>
        <v>42075</v>
      </c>
      <c r="F3499" s="101">
        <f t="shared" ref="F3499:M3499" si="1150">F3500</f>
        <v>0</v>
      </c>
      <c r="G3499" s="101">
        <f t="shared" si="1150"/>
        <v>10650</v>
      </c>
      <c r="H3499" s="101">
        <f t="shared" si="1150"/>
        <v>10330</v>
      </c>
      <c r="I3499" s="101">
        <f t="shared" si="1150"/>
        <v>10545</v>
      </c>
      <c r="J3499" s="101">
        <f t="shared" si="1150"/>
        <v>10550</v>
      </c>
      <c r="K3499" s="101">
        <f t="shared" si="1150"/>
        <v>41825</v>
      </c>
      <c r="L3499" s="101">
        <f t="shared" si="1150"/>
        <v>41825</v>
      </c>
      <c r="M3499" s="101">
        <f t="shared" si="1150"/>
        <v>41825</v>
      </c>
      <c r="N3499" s="23"/>
      <c r="O3499" s="23"/>
    </row>
    <row r="3500" spans="1:15">
      <c r="A3500" s="792"/>
      <c r="B3500" s="1356" t="s">
        <v>743</v>
      </c>
      <c r="C3500" s="1325"/>
      <c r="D3500" s="424" t="s">
        <v>536</v>
      </c>
      <c r="E3500" s="94">
        <f t="shared" si="1136"/>
        <v>42075</v>
      </c>
      <c r="F3500" s="452">
        <f t="shared" ref="F3500:M3500" si="1151">F3501+F3502+F3503+F3504+F3505+F3506+F3507+F3508+F3509+F3510</f>
        <v>0</v>
      </c>
      <c r="G3500" s="218">
        <f t="shared" si="1151"/>
        <v>10650</v>
      </c>
      <c r="H3500" s="218">
        <f t="shared" si="1151"/>
        <v>10330</v>
      </c>
      <c r="I3500" s="218">
        <f t="shared" si="1151"/>
        <v>10545</v>
      </c>
      <c r="J3500" s="218">
        <f t="shared" si="1151"/>
        <v>10550</v>
      </c>
      <c r="K3500" s="218">
        <f t="shared" si="1151"/>
        <v>41825</v>
      </c>
      <c r="L3500" s="218">
        <f t="shared" si="1151"/>
        <v>41825</v>
      </c>
      <c r="M3500" s="218">
        <f t="shared" si="1151"/>
        <v>41825</v>
      </c>
      <c r="N3500" s="23"/>
      <c r="O3500" s="23"/>
    </row>
    <row r="3501" spans="1:15">
      <c r="A3501" s="417"/>
      <c r="B3501" s="806"/>
      <c r="C3501" s="807" t="s">
        <v>537</v>
      </c>
      <c r="D3501" s="1013" t="s">
        <v>538</v>
      </c>
      <c r="E3501" s="94">
        <f t="shared" si="1136"/>
        <v>42075</v>
      </c>
      <c r="F3501" s="428"/>
      <c r="G3501" s="218">
        <f>G1749</f>
        <v>10650</v>
      </c>
      <c r="H3501" s="218">
        <f t="shared" ref="H3501:M3501" si="1152">H1749</f>
        <v>10330</v>
      </c>
      <c r="I3501" s="218">
        <f t="shared" si="1152"/>
        <v>10545</v>
      </c>
      <c r="J3501" s="218">
        <f t="shared" si="1152"/>
        <v>10550</v>
      </c>
      <c r="K3501" s="218">
        <f t="shared" si="1152"/>
        <v>41825</v>
      </c>
      <c r="L3501" s="218">
        <f t="shared" si="1152"/>
        <v>41825</v>
      </c>
      <c r="M3501" s="218">
        <f t="shared" si="1152"/>
        <v>41825</v>
      </c>
      <c r="N3501" s="23"/>
      <c r="O3501" s="23"/>
    </row>
    <row r="3502" spans="1:15" ht="0.75" customHeight="1">
      <c r="A3502" s="417"/>
      <c r="B3502" s="809"/>
      <c r="C3502" s="1003" t="s">
        <v>539</v>
      </c>
      <c r="D3502" s="543" t="s">
        <v>540</v>
      </c>
      <c r="E3502" s="94">
        <f t="shared" si="1136"/>
        <v>0</v>
      </c>
      <c r="F3502" s="428"/>
      <c r="G3502" s="428"/>
      <c r="H3502" s="428"/>
      <c r="I3502" s="428"/>
      <c r="J3502" s="430"/>
      <c r="K3502" s="428"/>
      <c r="L3502" s="428"/>
      <c r="M3502" s="430"/>
      <c r="N3502" s="23"/>
      <c r="O3502" s="23"/>
    </row>
    <row r="3503" spans="1:15" hidden="1">
      <c r="A3503" s="417"/>
      <c r="B3503" s="810"/>
      <c r="C3503" s="811" t="s">
        <v>541</v>
      </c>
      <c r="D3503" s="544" t="s">
        <v>542</v>
      </c>
      <c r="E3503" s="94">
        <f t="shared" si="1136"/>
        <v>0</v>
      </c>
      <c r="F3503" s="428"/>
      <c r="G3503" s="428"/>
      <c r="H3503" s="428"/>
      <c r="I3503" s="428"/>
      <c r="J3503" s="430"/>
      <c r="K3503" s="428"/>
      <c r="L3503" s="428"/>
      <c r="M3503" s="430"/>
      <c r="N3503" s="23"/>
      <c r="O3503" s="23"/>
    </row>
    <row r="3504" spans="1:15" hidden="1">
      <c r="A3504" s="417"/>
      <c r="B3504" s="780"/>
      <c r="C3504" s="779" t="s">
        <v>543</v>
      </c>
      <c r="D3504" s="424" t="s">
        <v>544</v>
      </c>
      <c r="E3504" s="94">
        <f t="shared" si="1136"/>
        <v>0</v>
      </c>
      <c r="F3504" s="428"/>
      <c r="G3504" s="428"/>
      <c r="H3504" s="428"/>
      <c r="I3504" s="428"/>
      <c r="J3504" s="430"/>
      <c r="K3504" s="428"/>
      <c r="L3504" s="428"/>
      <c r="M3504" s="430"/>
      <c r="N3504" s="23"/>
      <c r="O3504" s="23"/>
    </row>
    <row r="3505" spans="1:15" hidden="1">
      <c r="A3505" s="417"/>
      <c r="B3505" s="780"/>
      <c r="C3505" s="782" t="s">
        <v>545</v>
      </c>
      <c r="D3505" s="424" t="s">
        <v>546</v>
      </c>
      <c r="E3505" s="94">
        <f t="shared" si="1136"/>
        <v>0</v>
      </c>
      <c r="F3505" s="428"/>
      <c r="G3505" s="428"/>
      <c r="H3505" s="428"/>
      <c r="I3505" s="428"/>
      <c r="J3505" s="430"/>
      <c r="K3505" s="428"/>
      <c r="L3505" s="428"/>
      <c r="M3505" s="430"/>
      <c r="N3505" s="23"/>
      <c r="O3505" s="23"/>
    </row>
    <row r="3506" spans="1:15" ht="21" hidden="1">
      <c r="A3506" s="417"/>
      <c r="B3506" s="780"/>
      <c r="C3506" s="781" t="s">
        <v>547</v>
      </c>
      <c r="D3506" s="424" t="s">
        <v>548</v>
      </c>
      <c r="E3506" s="94">
        <f t="shared" si="1136"/>
        <v>0</v>
      </c>
      <c r="F3506" s="428"/>
      <c r="G3506" s="428"/>
      <c r="H3506" s="428"/>
      <c r="I3506" s="428"/>
      <c r="J3506" s="430"/>
      <c r="K3506" s="428"/>
      <c r="L3506" s="428"/>
      <c r="M3506" s="430"/>
      <c r="N3506" s="23"/>
      <c r="O3506" s="23"/>
    </row>
    <row r="3507" spans="1:15" ht="21" hidden="1">
      <c r="A3507" s="417"/>
      <c r="B3507" s="780"/>
      <c r="C3507" s="781" t="s">
        <v>549</v>
      </c>
      <c r="D3507" s="424" t="s">
        <v>550</v>
      </c>
      <c r="E3507" s="94">
        <f t="shared" si="1136"/>
        <v>0</v>
      </c>
      <c r="F3507" s="428"/>
      <c r="G3507" s="428"/>
      <c r="H3507" s="428"/>
      <c r="I3507" s="428"/>
      <c r="J3507" s="430"/>
      <c r="K3507" s="428"/>
      <c r="L3507" s="428"/>
      <c r="M3507" s="430"/>
      <c r="N3507" s="23"/>
      <c r="O3507" s="23"/>
    </row>
    <row r="3508" spans="1:15" ht="21" hidden="1">
      <c r="A3508" s="417"/>
      <c r="B3508" s="805"/>
      <c r="C3508" s="781" t="s">
        <v>551</v>
      </c>
      <c r="D3508" s="424" t="s">
        <v>552</v>
      </c>
      <c r="E3508" s="94">
        <f t="shared" si="1136"/>
        <v>0</v>
      </c>
      <c r="F3508" s="428"/>
      <c r="G3508" s="428"/>
      <c r="H3508" s="428"/>
      <c r="I3508" s="428"/>
      <c r="J3508" s="430"/>
      <c r="K3508" s="428"/>
      <c r="L3508" s="428"/>
      <c r="M3508" s="430"/>
      <c r="N3508" s="23"/>
      <c r="O3508" s="23"/>
    </row>
    <row r="3509" spans="1:15" ht="21" hidden="1">
      <c r="A3509" s="417"/>
      <c r="B3509" s="805"/>
      <c r="C3509" s="781" t="s">
        <v>553</v>
      </c>
      <c r="D3509" s="424" t="s">
        <v>554</v>
      </c>
      <c r="E3509" s="94">
        <f t="shared" si="1136"/>
        <v>0</v>
      </c>
      <c r="F3509" s="428"/>
      <c r="G3509" s="428"/>
      <c r="H3509" s="428"/>
      <c r="I3509" s="428"/>
      <c r="J3509" s="430"/>
      <c r="K3509" s="428"/>
      <c r="L3509" s="428"/>
      <c r="M3509" s="430"/>
      <c r="N3509" s="23"/>
      <c r="O3509" s="23"/>
    </row>
    <row r="3510" spans="1:15" hidden="1">
      <c r="A3510" s="417"/>
      <c r="B3510" s="805"/>
      <c r="C3510" s="781" t="s">
        <v>555</v>
      </c>
      <c r="D3510" s="424" t="s">
        <v>556</v>
      </c>
      <c r="E3510" s="94">
        <f t="shared" si="1136"/>
        <v>0</v>
      </c>
      <c r="F3510" s="428"/>
      <c r="G3510" s="428"/>
      <c r="H3510" s="428"/>
      <c r="I3510" s="428"/>
      <c r="J3510" s="430"/>
      <c r="K3510" s="428"/>
      <c r="L3510" s="428"/>
      <c r="M3510" s="430"/>
      <c r="N3510" s="23"/>
      <c r="O3510" s="23"/>
    </row>
    <row r="3511" spans="1:15">
      <c r="A3511" s="417"/>
      <c r="B3511" s="431"/>
      <c r="C3511" s="432" t="s">
        <v>561</v>
      </c>
      <c r="D3511" s="427" t="s">
        <v>562</v>
      </c>
      <c r="E3511" s="94">
        <f t="shared" si="1136"/>
        <v>0</v>
      </c>
      <c r="F3511" s="452">
        <f t="shared" ref="F3511:M3511" si="1153">F3512+F3514</f>
        <v>0</v>
      </c>
      <c r="G3511" s="452">
        <f t="shared" si="1153"/>
        <v>0</v>
      </c>
      <c r="H3511" s="452">
        <f t="shared" si="1153"/>
        <v>0</v>
      </c>
      <c r="I3511" s="452">
        <f t="shared" si="1153"/>
        <v>0</v>
      </c>
      <c r="J3511" s="452">
        <f t="shared" si="1153"/>
        <v>0</v>
      </c>
      <c r="K3511" s="452">
        <f t="shared" si="1153"/>
        <v>0</v>
      </c>
      <c r="L3511" s="452">
        <f t="shared" si="1153"/>
        <v>0</v>
      </c>
      <c r="M3511" s="452">
        <f t="shared" si="1153"/>
        <v>0</v>
      </c>
      <c r="N3511" s="23"/>
      <c r="O3511" s="23"/>
    </row>
    <row r="3512" spans="1:15">
      <c r="A3512" s="417"/>
      <c r="B3512" s="431" t="s">
        <v>563</v>
      </c>
      <c r="C3512" s="433" t="s">
        <v>564</v>
      </c>
      <c r="D3512" s="427" t="s">
        <v>565</v>
      </c>
      <c r="E3512" s="94">
        <f t="shared" si="1136"/>
        <v>0</v>
      </c>
      <c r="F3512" s="452">
        <f t="shared" ref="F3512:M3512" si="1154">F3513</f>
        <v>0</v>
      </c>
      <c r="G3512" s="452">
        <f t="shared" si="1154"/>
        <v>0</v>
      </c>
      <c r="H3512" s="452">
        <f t="shared" si="1154"/>
        <v>0</v>
      </c>
      <c r="I3512" s="452">
        <f t="shared" si="1154"/>
        <v>0</v>
      </c>
      <c r="J3512" s="452">
        <f t="shared" si="1154"/>
        <v>0</v>
      </c>
      <c r="K3512" s="452">
        <f t="shared" si="1154"/>
        <v>0</v>
      </c>
      <c r="L3512" s="452">
        <f t="shared" si="1154"/>
        <v>0</v>
      </c>
      <c r="M3512" s="452">
        <f t="shared" si="1154"/>
        <v>0</v>
      </c>
      <c r="N3512" s="23"/>
      <c r="O3512" s="23"/>
    </row>
    <row r="3513" spans="1:15">
      <c r="A3513" s="417"/>
      <c r="B3513" s="431"/>
      <c r="C3513" s="432" t="s">
        <v>674</v>
      </c>
      <c r="D3513" s="427" t="s">
        <v>567</v>
      </c>
      <c r="E3513" s="94">
        <f t="shared" si="1136"/>
        <v>0</v>
      </c>
      <c r="F3513" s="452"/>
      <c r="G3513" s="452">
        <v>0</v>
      </c>
      <c r="H3513" s="452"/>
      <c r="I3513" s="452"/>
      <c r="J3513" s="430"/>
      <c r="K3513" s="452"/>
      <c r="L3513" s="452"/>
      <c r="M3513" s="430"/>
      <c r="N3513" s="23"/>
      <c r="O3513" s="23"/>
    </row>
    <row r="3514" spans="1:15" ht="12" customHeight="1">
      <c r="A3514" s="1036"/>
      <c r="B3514" s="1004" t="s">
        <v>570</v>
      </c>
      <c r="C3514" s="1005"/>
      <c r="D3514" s="327" t="s">
        <v>571</v>
      </c>
      <c r="E3514" s="154">
        <f t="shared" si="1136"/>
        <v>0</v>
      </c>
      <c r="F3514" s="155">
        <f t="shared" ref="F3514:M3514" si="1155">F3515+F3516</f>
        <v>0</v>
      </c>
      <c r="G3514" s="155">
        <f t="shared" si="1155"/>
        <v>0</v>
      </c>
      <c r="H3514" s="155">
        <f t="shared" si="1155"/>
        <v>0</v>
      </c>
      <c r="I3514" s="155">
        <f t="shared" si="1155"/>
        <v>0</v>
      </c>
      <c r="J3514" s="155">
        <f t="shared" si="1155"/>
        <v>0</v>
      </c>
      <c r="K3514" s="155">
        <f t="shared" si="1155"/>
        <v>0</v>
      </c>
      <c r="L3514" s="155">
        <f t="shared" si="1155"/>
        <v>0</v>
      </c>
      <c r="M3514" s="155">
        <f t="shared" si="1155"/>
        <v>0</v>
      </c>
      <c r="N3514" s="23"/>
      <c r="O3514" s="23"/>
    </row>
    <row r="3515" spans="1:15" hidden="1">
      <c r="A3515" s="1036"/>
      <c r="B3515" s="1004"/>
      <c r="C3515" s="1005" t="s">
        <v>572</v>
      </c>
      <c r="D3515" s="327" t="s">
        <v>573</v>
      </c>
      <c r="E3515" s="154">
        <f t="shared" si="1136"/>
        <v>0</v>
      </c>
      <c r="F3515" s="155"/>
      <c r="G3515" s="155"/>
      <c r="H3515" s="155"/>
      <c r="I3515" s="155"/>
      <c r="J3515" s="315"/>
      <c r="K3515" s="155"/>
      <c r="L3515" s="155"/>
      <c r="M3515" s="315"/>
      <c r="N3515" s="23"/>
      <c r="O3515" s="23"/>
    </row>
    <row r="3516" spans="1:15" hidden="1">
      <c r="A3516" s="1036"/>
      <c r="B3516" s="993"/>
      <c r="C3516" s="994" t="s">
        <v>574</v>
      </c>
      <c r="D3516" s="327" t="s">
        <v>575</v>
      </c>
      <c r="E3516" s="154">
        <f t="shared" si="1136"/>
        <v>0</v>
      </c>
      <c r="F3516" s="155"/>
      <c r="G3516" s="155"/>
      <c r="H3516" s="155"/>
      <c r="I3516" s="155"/>
      <c r="J3516" s="315"/>
      <c r="K3516" s="155"/>
      <c r="L3516" s="155"/>
      <c r="M3516" s="315"/>
      <c r="N3516" s="23"/>
      <c r="O3516" s="23"/>
    </row>
    <row r="3517" spans="1:15">
      <c r="A3517" s="1036"/>
      <c r="B3517" s="341" t="s">
        <v>794</v>
      </c>
      <c r="C3517" s="341"/>
      <c r="D3517" s="332" t="s">
        <v>577</v>
      </c>
      <c r="E3517" s="154">
        <f t="shared" si="1136"/>
        <v>0</v>
      </c>
      <c r="F3517" s="155">
        <f t="shared" ref="F3517:M3517" si="1156">F3518</f>
        <v>0</v>
      </c>
      <c r="G3517" s="155">
        <f t="shared" si="1156"/>
        <v>0</v>
      </c>
      <c r="H3517" s="155">
        <f t="shared" si="1156"/>
        <v>0</v>
      </c>
      <c r="I3517" s="155">
        <f t="shared" si="1156"/>
        <v>0</v>
      </c>
      <c r="J3517" s="155">
        <f t="shared" si="1156"/>
        <v>0</v>
      </c>
      <c r="K3517" s="155">
        <f t="shared" si="1156"/>
        <v>0</v>
      </c>
      <c r="L3517" s="155">
        <f t="shared" si="1156"/>
        <v>0</v>
      </c>
      <c r="M3517" s="155">
        <f t="shared" si="1156"/>
        <v>0</v>
      </c>
      <c r="N3517" s="23"/>
      <c r="O3517" s="23"/>
    </row>
    <row r="3518" spans="1:15">
      <c r="A3518" s="1036"/>
      <c r="B3518" s="1014" t="s">
        <v>578</v>
      </c>
      <c r="C3518" s="393"/>
      <c r="D3518" s="332" t="s">
        <v>579</v>
      </c>
      <c r="E3518" s="154">
        <f t="shared" si="1136"/>
        <v>0</v>
      </c>
      <c r="F3518" s="155">
        <f t="shared" ref="F3518:M3518" si="1157">F3519+F3520+F3521+F3522</f>
        <v>0</v>
      </c>
      <c r="G3518" s="155">
        <f t="shared" si="1157"/>
        <v>0</v>
      </c>
      <c r="H3518" s="155">
        <f t="shared" si="1157"/>
        <v>0</v>
      </c>
      <c r="I3518" s="155">
        <f t="shared" si="1157"/>
        <v>0</v>
      </c>
      <c r="J3518" s="155">
        <f t="shared" si="1157"/>
        <v>0</v>
      </c>
      <c r="K3518" s="155">
        <f t="shared" si="1157"/>
        <v>0</v>
      </c>
      <c r="L3518" s="155">
        <f t="shared" si="1157"/>
        <v>0</v>
      </c>
      <c r="M3518" s="155">
        <f t="shared" si="1157"/>
        <v>0</v>
      </c>
      <c r="N3518" s="23"/>
      <c r="O3518" s="23"/>
    </row>
    <row r="3519" spans="1:15" hidden="1">
      <c r="A3519" s="1036"/>
      <c r="B3519" s="1071"/>
      <c r="C3519" s="393" t="s">
        <v>580</v>
      </c>
      <c r="D3519" s="332" t="s">
        <v>581</v>
      </c>
      <c r="E3519" s="154">
        <f t="shared" si="1136"/>
        <v>0</v>
      </c>
      <c r="F3519" s="155"/>
      <c r="G3519" s="155"/>
      <c r="H3519" s="155"/>
      <c r="I3519" s="155"/>
      <c r="J3519" s="315"/>
      <c r="K3519" s="155"/>
      <c r="L3519" s="155"/>
      <c r="M3519" s="315"/>
      <c r="N3519" s="23"/>
      <c r="O3519" s="23"/>
    </row>
    <row r="3520" spans="1:15" hidden="1">
      <c r="A3520" s="1036"/>
      <c r="B3520" s="357"/>
      <c r="C3520" s="386" t="s">
        <v>582</v>
      </c>
      <c r="D3520" s="332" t="s">
        <v>583</v>
      </c>
      <c r="E3520" s="154">
        <f t="shared" si="1136"/>
        <v>0</v>
      </c>
      <c r="F3520" s="155"/>
      <c r="G3520" s="155"/>
      <c r="H3520" s="155"/>
      <c r="I3520" s="155"/>
      <c r="J3520" s="315"/>
      <c r="K3520" s="155"/>
      <c r="L3520" s="155"/>
      <c r="M3520" s="315"/>
      <c r="N3520" s="23"/>
      <c r="O3520" s="23"/>
    </row>
    <row r="3521" spans="1:15" hidden="1">
      <c r="A3521" s="1036"/>
      <c r="B3521" s="1072"/>
      <c r="C3521" s="342" t="s">
        <v>584</v>
      </c>
      <c r="D3521" s="332" t="s">
        <v>585</v>
      </c>
      <c r="E3521" s="154">
        <f t="shared" si="1136"/>
        <v>0</v>
      </c>
      <c r="F3521" s="155"/>
      <c r="G3521" s="155"/>
      <c r="H3521" s="155"/>
      <c r="I3521" s="155"/>
      <c r="J3521" s="315"/>
      <c r="K3521" s="155"/>
      <c r="L3521" s="155"/>
      <c r="M3521" s="315"/>
      <c r="N3521" s="23"/>
      <c r="O3521" s="23"/>
    </row>
    <row r="3522" spans="1:15" hidden="1">
      <c r="A3522" s="1036"/>
      <c r="B3522" s="341"/>
      <c r="C3522" s="337" t="s">
        <v>586</v>
      </c>
      <c r="D3522" s="332" t="s">
        <v>587</v>
      </c>
      <c r="E3522" s="154">
        <f t="shared" si="1136"/>
        <v>0</v>
      </c>
      <c r="F3522" s="155"/>
      <c r="G3522" s="155"/>
      <c r="H3522" s="155"/>
      <c r="I3522" s="155"/>
      <c r="J3522" s="315"/>
      <c r="K3522" s="155"/>
      <c r="L3522" s="155"/>
      <c r="M3522" s="315"/>
      <c r="N3522" s="23"/>
      <c r="O3522" s="23"/>
    </row>
    <row r="3523" spans="1:15" hidden="1">
      <c r="A3523" s="1036"/>
      <c r="B3523" s="336"/>
      <c r="C3523" s="337"/>
      <c r="D3523" s="332"/>
      <c r="E3523" s="154">
        <f t="shared" si="1136"/>
        <v>0</v>
      </c>
      <c r="F3523" s="155"/>
      <c r="G3523" s="155"/>
      <c r="H3523" s="155"/>
      <c r="I3523" s="155"/>
      <c r="J3523" s="315"/>
      <c r="K3523" s="155"/>
      <c r="L3523" s="155"/>
      <c r="M3523" s="315"/>
      <c r="N3523" s="23"/>
      <c r="O3523" s="23"/>
    </row>
    <row r="3524" spans="1:15" ht="12" customHeight="1">
      <c r="A3524" s="1036"/>
      <c r="B3524" s="336" t="s">
        <v>588</v>
      </c>
      <c r="C3524" s="337"/>
      <c r="D3524" s="332" t="s">
        <v>589</v>
      </c>
      <c r="E3524" s="154">
        <f t="shared" si="1136"/>
        <v>6015</v>
      </c>
      <c r="F3524" s="155">
        <f>F3525+F3526+F3527+F3528+F3529+F3530+F3532+F3533+F3534</f>
        <v>0</v>
      </c>
      <c r="G3524" s="155">
        <f>G3525+G3526+G3527+G3528+G3529+G3530+G3532+G3533+G3534+G3531+G3535</f>
        <v>634</v>
      </c>
      <c r="H3524" s="155">
        <f t="shared" ref="H3524:M3524" si="1158">H3525+H3526+H3527+H3528+H3529+H3530+H3532+H3533+H3534+H3531+H3535</f>
        <v>2019</v>
      </c>
      <c r="I3524" s="155">
        <f t="shared" si="1158"/>
        <v>2319</v>
      </c>
      <c r="J3524" s="155">
        <f t="shared" si="1158"/>
        <v>1043</v>
      </c>
      <c r="K3524" s="155">
        <f t="shared" si="1158"/>
        <v>5515</v>
      </c>
      <c r="L3524" s="155">
        <f t="shared" si="1158"/>
        <v>7015</v>
      </c>
      <c r="M3524" s="155">
        <f t="shared" si="1158"/>
        <v>7015</v>
      </c>
      <c r="N3524" s="23"/>
      <c r="O3524" s="23"/>
    </row>
    <row r="3525" spans="1:15" hidden="1">
      <c r="A3525" s="537"/>
      <c r="B3525" s="461" t="s">
        <v>590</v>
      </c>
      <c r="C3525" s="460"/>
      <c r="D3525" s="427" t="s">
        <v>591</v>
      </c>
      <c r="E3525" s="94">
        <f t="shared" si="1136"/>
        <v>0</v>
      </c>
      <c r="F3525" s="421"/>
      <c r="G3525" s="421"/>
      <c r="H3525" s="421"/>
      <c r="I3525" s="421"/>
      <c r="J3525" s="158"/>
      <c r="K3525" s="421"/>
      <c r="L3525" s="421"/>
      <c r="M3525" s="158"/>
      <c r="N3525" s="23"/>
      <c r="O3525" s="23"/>
    </row>
    <row r="3526" spans="1:15">
      <c r="A3526" s="537"/>
      <c r="B3526" s="461" t="s">
        <v>592</v>
      </c>
      <c r="C3526" s="460"/>
      <c r="D3526" s="463" t="s">
        <v>593</v>
      </c>
      <c r="E3526" s="94">
        <f t="shared" si="1136"/>
        <v>0</v>
      </c>
      <c r="F3526" s="421"/>
      <c r="G3526" s="421"/>
      <c r="H3526" s="421"/>
      <c r="I3526" s="421"/>
      <c r="J3526" s="158"/>
      <c r="K3526" s="421"/>
      <c r="L3526" s="421"/>
      <c r="M3526" s="158"/>
      <c r="N3526" s="23"/>
      <c r="O3526" s="23"/>
    </row>
    <row r="3527" spans="1:15">
      <c r="A3527" s="537"/>
      <c r="B3527" s="346" t="s">
        <v>594</v>
      </c>
      <c r="C3527" s="746"/>
      <c r="D3527" s="437" t="s">
        <v>595</v>
      </c>
      <c r="E3527" s="94">
        <f t="shared" si="1136"/>
        <v>815</v>
      </c>
      <c r="F3527" s="421"/>
      <c r="G3527" s="421">
        <f>G1775</f>
        <v>0</v>
      </c>
      <c r="H3527" s="421">
        <f t="shared" ref="H3527:M3529" si="1159">H1775</f>
        <v>300</v>
      </c>
      <c r="I3527" s="421">
        <f t="shared" si="1159"/>
        <v>300</v>
      </c>
      <c r="J3527" s="421">
        <f t="shared" si="1159"/>
        <v>215</v>
      </c>
      <c r="K3527" s="421">
        <f t="shared" si="1159"/>
        <v>700</v>
      </c>
      <c r="L3527" s="421">
        <f t="shared" si="1159"/>
        <v>700</v>
      </c>
      <c r="M3527" s="421">
        <f t="shared" si="1159"/>
        <v>700</v>
      </c>
      <c r="N3527" s="23"/>
      <c r="O3527" s="23"/>
    </row>
    <row r="3528" spans="1:15">
      <c r="A3528" s="537"/>
      <c r="B3528" s="429" t="s">
        <v>596</v>
      </c>
      <c r="C3528" s="432"/>
      <c r="D3528" s="427" t="s">
        <v>597</v>
      </c>
      <c r="E3528" s="94">
        <f t="shared" si="1136"/>
        <v>1785</v>
      </c>
      <c r="F3528" s="421"/>
      <c r="G3528" s="63">
        <f>G1776</f>
        <v>0</v>
      </c>
      <c r="H3528" s="63">
        <f t="shared" si="1159"/>
        <v>500</v>
      </c>
      <c r="I3528" s="63">
        <f t="shared" si="1159"/>
        <v>1000</v>
      </c>
      <c r="J3528" s="63">
        <f t="shared" si="1159"/>
        <v>285</v>
      </c>
      <c r="K3528" s="63">
        <f t="shared" si="1159"/>
        <v>1000</v>
      </c>
      <c r="L3528" s="63">
        <f t="shared" si="1159"/>
        <v>2500</v>
      </c>
      <c r="M3528" s="63">
        <f t="shared" si="1159"/>
        <v>2500</v>
      </c>
      <c r="N3528" s="23"/>
      <c r="O3528" s="23"/>
    </row>
    <row r="3529" spans="1:15" ht="12" customHeight="1">
      <c r="A3529" s="1073"/>
      <c r="B3529" s="1074" t="s">
        <v>598</v>
      </c>
      <c r="C3529" s="1075"/>
      <c r="D3529" s="997" t="s">
        <v>599</v>
      </c>
      <c r="E3529" s="217">
        <f t="shared" si="1136"/>
        <v>2180</v>
      </c>
      <c r="F3529" s="462"/>
      <c r="G3529" s="218">
        <f>G1777</f>
        <v>600</v>
      </c>
      <c r="H3529" s="218">
        <f t="shared" si="1159"/>
        <v>585</v>
      </c>
      <c r="I3529" s="218">
        <f t="shared" si="1159"/>
        <v>585</v>
      </c>
      <c r="J3529" s="218">
        <f t="shared" si="1159"/>
        <v>410</v>
      </c>
      <c r="K3529" s="218">
        <f t="shared" si="1159"/>
        <v>2180</v>
      </c>
      <c r="L3529" s="218">
        <f t="shared" si="1159"/>
        <v>2180</v>
      </c>
      <c r="M3529" s="218">
        <f t="shared" si="1159"/>
        <v>2180</v>
      </c>
      <c r="N3529" s="23"/>
      <c r="O3529" s="23"/>
    </row>
    <row r="3530" spans="1:15">
      <c r="A3530" s="537"/>
      <c r="B3530" s="747" t="s">
        <v>600</v>
      </c>
      <c r="C3530" s="748"/>
      <c r="D3530" s="427" t="s">
        <v>601</v>
      </c>
      <c r="E3530" s="94">
        <f t="shared" si="1136"/>
        <v>0</v>
      </c>
      <c r="F3530" s="421"/>
      <c r="G3530" s="421"/>
      <c r="H3530" s="421"/>
      <c r="I3530" s="421"/>
      <c r="J3530" s="158"/>
      <c r="K3530" s="421"/>
      <c r="L3530" s="421"/>
      <c r="M3530" s="158"/>
      <c r="N3530" s="23"/>
      <c r="O3530" s="23"/>
    </row>
    <row r="3531" spans="1:15" ht="26.25" customHeight="1">
      <c r="A3531" s="537"/>
      <c r="B3531" s="1303" t="s">
        <v>602</v>
      </c>
      <c r="C3531" s="1304"/>
      <c r="D3531" s="443" t="s">
        <v>603</v>
      </c>
      <c r="E3531" s="94">
        <f t="shared" si="1136"/>
        <v>1100</v>
      </c>
      <c r="F3531" s="421"/>
      <c r="G3531" s="421">
        <f>G1779</f>
        <v>0</v>
      </c>
      <c r="H3531" s="421">
        <f t="shared" ref="H3531:M3531" si="1160">H1779</f>
        <v>600</v>
      </c>
      <c r="I3531" s="421">
        <f t="shared" si="1160"/>
        <v>400</v>
      </c>
      <c r="J3531" s="421">
        <f t="shared" si="1160"/>
        <v>100</v>
      </c>
      <c r="K3531" s="421">
        <f t="shared" si="1160"/>
        <v>1500</v>
      </c>
      <c r="L3531" s="421">
        <f t="shared" si="1160"/>
        <v>1500</v>
      </c>
      <c r="M3531" s="421">
        <f t="shared" si="1160"/>
        <v>1500</v>
      </c>
      <c r="N3531" s="23"/>
      <c r="O3531" s="23"/>
    </row>
    <row r="3532" spans="1:15">
      <c r="A3532" s="537"/>
      <c r="B3532" s="747" t="s">
        <v>604</v>
      </c>
      <c r="C3532" s="748"/>
      <c r="D3532" s="427" t="s">
        <v>605</v>
      </c>
      <c r="E3532" s="94">
        <f t="shared" si="1136"/>
        <v>0</v>
      </c>
      <c r="F3532" s="421"/>
      <c r="G3532" s="421"/>
      <c r="H3532" s="421"/>
      <c r="I3532" s="421"/>
      <c r="J3532" s="158"/>
      <c r="K3532" s="421"/>
      <c r="L3532" s="421"/>
      <c r="M3532" s="158"/>
      <c r="N3532" s="23"/>
      <c r="O3532" s="23"/>
    </row>
    <row r="3533" spans="1:15">
      <c r="A3533" s="537"/>
      <c r="B3533" s="431" t="s">
        <v>606</v>
      </c>
      <c r="C3533" s="432"/>
      <c r="D3533" s="427" t="s">
        <v>607</v>
      </c>
      <c r="E3533" s="94">
        <f t="shared" si="1136"/>
        <v>0</v>
      </c>
      <c r="F3533" s="421"/>
      <c r="G3533" s="421"/>
      <c r="H3533" s="421"/>
      <c r="I3533" s="421"/>
      <c r="J3533" s="158"/>
      <c r="K3533" s="421"/>
      <c r="L3533" s="421"/>
      <c r="M3533" s="158"/>
      <c r="N3533" s="23"/>
      <c r="O3533" s="23"/>
    </row>
    <row r="3534" spans="1:15">
      <c r="A3534" s="792"/>
      <c r="B3534" s="805" t="s">
        <v>608</v>
      </c>
      <c r="C3534" s="820"/>
      <c r="D3534" s="544" t="s">
        <v>609</v>
      </c>
      <c r="E3534" s="94">
        <f t="shared" si="1136"/>
        <v>0</v>
      </c>
      <c r="F3534" s="428"/>
      <c r="G3534" s="428"/>
      <c r="H3534" s="428"/>
      <c r="I3534" s="428"/>
      <c r="J3534" s="430"/>
      <c r="K3534" s="428"/>
      <c r="L3534" s="428"/>
      <c r="M3534" s="430"/>
      <c r="N3534" s="23"/>
      <c r="O3534" s="23"/>
    </row>
    <row r="3535" spans="1:15">
      <c r="A3535" s="792"/>
      <c r="B3535" s="631" t="s">
        <v>856</v>
      </c>
      <c r="C3535" s="634"/>
      <c r="D3535" s="607" t="s">
        <v>611</v>
      </c>
      <c r="E3535" s="94">
        <f t="shared" si="1136"/>
        <v>135</v>
      </c>
      <c r="F3535" s="428"/>
      <c r="G3535" s="428">
        <f>G1783</f>
        <v>34</v>
      </c>
      <c r="H3535" s="428">
        <f t="shared" ref="H3535:M3535" si="1161">H1783</f>
        <v>34</v>
      </c>
      <c r="I3535" s="428">
        <f t="shared" si="1161"/>
        <v>34</v>
      </c>
      <c r="J3535" s="428">
        <f t="shared" si="1161"/>
        <v>33</v>
      </c>
      <c r="K3535" s="428">
        <f t="shared" si="1161"/>
        <v>135</v>
      </c>
      <c r="L3535" s="428">
        <f t="shared" si="1161"/>
        <v>135</v>
      </c>
      <c r="M3535" s="428">
        <f t="shared" si="1161"/>
        <v>135</v>
      </c>
      <c r="N3535" s="23"/>
      <c r="O3535" s="23"/>
    </row>
    <row r="3536" spans="1:15">
      <c r="A3536" s="1036"/>
      <c r="B3536" s="343" t="s">
        <v>612</v>
      </c>
      <c r="C3536" s="347"/>
      <c r="D3536" s="332" t="s">
        <v>613</v>
      </c>
      <c r="E3536" s="154">
        <f t="shared" si="1136"/>
        <v>0</v>
      </c>
      <c r="F3536" s="155">
        <f t="shared" ref="F3536:M3536" si="1162">F3537+F3541</f>
        <v>0</v>
      </c>
      <c r="G3536" s="155">
        <f t="shared" si="1162"/>
        <v>0</v>
      </c>
      <c r="H3536" s="155">
        <f t="shared" si="1162"/>
        <v>0</v>
      </c>
      <c r="I3536" s="155">
        <f t="shared" si="1162"/>
        <v>0</v>
      </c>
      <c r="J3536" s="155">
        <f t="shared" si="1162"/>
        <v>0</v>
      </c>
      <c r="K3536" s="155">
        <f t="shared" si="1162"/>
        <v>0</v>
      </c>
      <c r="L3536" s="155">
        <f t="shared" si="1162"/>
        <v>0</v>
      </c>
      <c r="M3536" s="155">
        <f t="shared" si="1162"/>
        <v>0</v>
      </c>
      <c r="N3536" s="23"/>
      <c r="O3536" s="23"/>
    </row>
    <row r="3537" spans="1:15">
      <c r="A3537" s="1036"/>
      <c r="B3537" s="343" t="s">
        <v>614</v>
      </c>
      <c r="C3537" s="347"/>
      <c r="D3537" s="332" t="s">
        <v>615</v>
      </c>
      <c r="E3537" s="154">
        <f t="shared" ref="E3537:E3602" si="1163">G3537+H3537+I3537+J3537</f>
        <v>0</v>
      </c>
      <c r="F3537" s="155">
        <f t="shared" ref="F3537:M3537" si="1164">F3538+F3539</f>
        <v>0</v>
      </c>
      <c r="G3537" s="155">
        <f t="shared" si="1164"/>
        <v>0</v>
      </c>
      <c r="H3537" s="155">
        <f t="shared" si="1164"/>
        <v>0</v>
      </c>
      <c r="I3537" s="155">
        <f t="shared" si="1164"/>
        <v>0</v>
      </c>
      <c r="J3537" s="155">
        <f t="shared" si="1164"/>
        <v>0</v>
      </c>
      <c r="K3537" s="155">
        <f t="shared" si="1164"/>
        <v>0</v>
      </c>
      <c r="L3537" s="155">
        <f t="shared" si="1164"/>
        <v>0</v>
      </c>
      <c r="M3537" s="155">
        <f t="shared" si="1164"/>
        <v>0</v>
      </c>
      <c r="N3537" s="23"/>
      <c r="O3537" s="23"/>
    </row>
    <row r="3538" spans="1:15" ht="21.4" hidden="1">
      <c r="A3538" s="1036"/>
      <c r="B3538" s="1014"/>
      <c r="C3538" s="1076" t="s">
        <v>616</v>
      </c>
      <c r="D3538" s="332" t="s">
        <v>617</v>
      </c>
      <c r="E3538" s="154">
        <f t="shared" si="1163"/>
        <v>0</v>
      </c>
      <c r="F3538" s="155"/>
      <c r="G3538" s="155"/>
      <c r="H3538" s="155"/>
      <c r="I3538" s="155"/>
      <c r="J3538" s="315"/>
      <c r="K3538" s="155"/>
      <c r="L3538" s="155"/>
      <c r="M3538" s="315"/>
      <c r="N3538" s="23"/>
      <c r="O3538" s="23"/>
    </row>
    <row r="3539" spans="1:15" hidden="1">
      <c r="A3539" s="1036"/>
      <c r="B3539" s="1077" t="s">
        <v>618</v>
      </c>
      <c r="C3539" s="1078"/>
      <c r="D3539" s="332" t="s">
        <v>619</v>
      </c>
      <c r="E3539" s="154">
        <f t="shared" si="1163"/>
        <v>0</v>
      </c>
      <c r="F3539" s="155"/>
      <c r="G3539" s="155"/>
      <c r="H3539" s="155"/>
      <c r="I3539" s="155"/>
      <c r="J3539" s="315"/>
      <c r="K3539" s="155"/>
      <c r="L3539" s="155"/>
      <c r="M3539" s="315"/>
      <c r="N3539" s="23"/>
      <c r="O3539" s="23"/>
    </row>
    <row r="3540" spans="1:15" hidden="1">
      <c r="A3540" s="1036"/>
      <c r="B3540" s="1079"/>
      <c r="C3540" s="994"/>
      <c r="D3540" s="327"/>
      <c r="E3540" s="154">
        <f t="shared" si="1163"/>
        <v>0</v>
      </c>
      <c r="F3540" s="155"/>
      <c r="G3540" s="155"/>
      <c r="H3540" s="155"/>
      <c r="I3540" s="155"/>
      <c r="J3540" s="315"/>
      <c r="K3540" s="155"/>
      <c r="L3540" s="155"/>
      <c r="M3540" s="315"/>
      <c r="N3540" s="23"/>
      <c r="O3540" s="23"/>
    </row>
    <row r="3541" spans="1:15">
      <c r="A3541" s="1036"/>
      <c r="B3541" s="1011" t="s">
        <v>620</v>
      </c>
      <c r="C3541" s="1080"/>
      <c r="D3541" s="332" t="s">
        <v>621</v>
      </c>
      <c r="E3541" s="154">
        <f t="shared" si="1163"/>
        <v>0</v>
      </c>
      <c r="F3541" s="155">
        <f t="shared" ref="F3541:M3541" si="1165">F3542+F3543</f>
        <v>0</v>
      </c>
      <c r="G3541" s="155">
        <f t="shared" si="1165"/>
        <v>0</v>
      </c>
      <c r="H3541" s="155">
        <f t="shared" si="1165"/>
        <v>0</v>
      </c>
      <c r="I3541" s="155">
        <f t="shared" si="1165"/>
        <v>0</v>
      </c>
      <c r="J3541" s="155">
        <f t="shared" si="1165"/>
        <v>0</v>
      </c>
      <c r="K3541" s="155">
        <f t="shared" si="1165"/>
        <v>0</v>
      </c>
      <c r="L3541" s="155">
        <f t="shared" si="1165"/>
        <v>0</v>
      </c>
      <c r="M3541" s="155">
        <f t="shared" si="1165"/>
        <v>0</v>
      </c>
      <c r="N3541" s="23"/>
      <c r="O3541" s="23"/>
    </row>
    <row r="3542" spans="1:15" ht="0.75" customHeight="1">
      <c r="A3542" s="1036"/>
      <c r="B3542" s="343" t="s">
        <v>622</v>
      </c>
      <c r="C3542" s="342"/>
      <c r="D3542" s="332" t="s">
        <v>623</v>
      </c>
      <c r="E3542" s="154">
        <f t="shared" si="1163"/>
        <v>0</v>
      </c>
      <c r="F3542" s="155"/>
      <c r="G3542" s="155"/>
      <c r="H3542" s="155"/>
      <c r="I3542" s="155"/>
      <c r="J3542" s="315"/>
      <c r="K3542" s="155"/>
      <c r="L3542" s="155"/>
      <c r="M3542" s="315"/>
      <c r="N3542" s="23"/>
      <c r="O3542" s="23"/>
    </row>
    <row r="3543" spans="1:15" hidden="1">
      <c r="A3543" s="1036"/>
      <c r="B3543" s="341" t="s">
        <v>624</v>
      </c>
      <c r="C3543" s="355"/>
      <c r="D3543" s="332" t="s">
        <v>625</v>
      </c>
      <c r="E3543" s="154">
        <f t="shared" si="1163"/>
        <v>0</v>
      </c>
      <c r="F3543" s="155"/>
      <c r="G3543" s="155"/>
      <c r="H3543" s="155"/>
      <c r="I3543" s="155"/>
      <c r="J3543" s="315"/>
      <c r="K3543" s="155"/>
      <c r="L3543" s="155"/>
      <c r="M3543" s="315"/>
      <c r="N3543" s="23"/>
      <c r="O3543" s="23"/>
    </row>
    <row r="3544" spans="1:15">
      <c r="A3544" s="1036"/>
      <c r="B3544" s="357" t="s">
        <v>626</v>
      </c>
      <c r="C3544" s="386"/>
      <c r="D3544" s="332" t="s">
        <v>627</v>
      </c>
      <c r="E3544" s="154">
        <f t="shared" si="1163"/>
        <v>-23.7</v>
      </c>
      <c r="F3544" s="155">
        <f t="shared" ref="F3544:M3544" si="1166">F3545</f>
        <v>0</v>
      </c>
      <c r="G3544" s="155">
        <f t="shared" si="1166"/>
        <v>0</v>
      </c>
      <c r="H3544" s="155">
        <f t="shared" si="1166"/>
        <v>0</v>
      </c>
      <c r="I3544" s="155">
        <f t="shared" si="1166"/>
        <v>-23.7</v>
      </c>
      <c r="J3544" s="155">
        <f t="shared" si="1166"/>
        <v>0</v>
      </c>
      <c r="K3544" s="155">
        <f t="shared" si="1166"/>
        <v>0</v>
      </c>
      <c r="L3544" s="155">
        <f t="shared" si="1166"/>
        <v>0</v>
      </c>
      <c r="M3544" s="155">
        <f t="shared" si="1166"/>
        <v>0</v>
      </c>
      <c r="N3544" s="23"/>
      <c r="O3544" s="23"/>
    </row>
    <row r="3545" spans="1:15">
      <c r="A3545" s="417"/>
      <c r="B3545" s="479" t="s">
        <v>628</v>
      </c>
      <c r="C3545" s="480"/>
      <c r="D3545" s="424" t="s">
        <v>629</v>
      </c>
      <c r="E3545" s="94">
        <f t="shared" si="1163"/>
        <v>-23.7</v>
      </c>
      <c r="F3545" s="421"/>
      <c r="G3545" s="421">
        <f>G1793</f>
        <v>0</v>
      </c>
      <c r="H3545" s="421">
        <f t="shared" ref="H3545:M3545" si="1167">H1793</f>
        <v>0</v>
      </c>
      <c r="I3545" s="421">
        <f t="shared" si="1167"/>
        <v>-23.7</v>
      </c>
      <c r="J3545" s="421">
        <f t="shared" si="1167"/>
        <v>0</v>
      </c>
      <c r="K3545" s="421">
        <f t="shared" si="1167"/>
        <v>0</v>
      </c>
      <c r="L3545" s="421">
        <f t="shared" si="1167"/>
        <v>0</v>
      </c>
      <c r="M3545" s="421">
        <f t="shared" si="1167"/>
        <v>0</v>
      </c>
      <c r="N3545" s="23"/>
      <c r="O3545" s="23"/>
    </row>
    <row r="3546" spans="1:15">
      <c r="A3546" s="520" t="s">
        <v>755</v>
      </c>
      <c r="B3546" s="521"/>
      <c r="C3546" s="521"/>
      <c r="D3546" s="522"/>
      <c r="E3546" s="94">
        <f t="shared" si="1163"/>
        <v>0</v>
      </c>
      <c r="F3546" s="452"/>
      <c r="G3546" s="452"/>
      <c r="H3546" s="452"/>
      <c r="I3546" s="452"/>
      <c r="J3546" s="770"/>
      <c r="K3546" s="452"/>
      <c r="L3546" s="452"/>
      <c r="M3546" s="770"/>
      <c r="N3546" s="23"/>
      <c r="O3546" s="23"/>
    </row>
    <row r="3547" spans="1:15">
      <c r="A3547" s="1069"/>
      <c r="B3547" s="1357" t="s">
        <v>858</v>
      </c>
      <c r="C3547" s="1357"/>
      <c r="D3547" s="526" t="s">
        <v>859</v>
      </c>
      <c r="E3547" s="154">
        <f t="shared" si="1163"/>
        <v>49284.28</v>
      </c>
      <c r="F3547" s="155">
        <f t="shared" ref="F3547:M3547" si="1168">F3548+F3549+F3550+F3551+F3552+F3553+F3554+F3555+F3556</f>
        <v>0</v>
      </c>
      <c r="G3547" s="155">
        <f t="shared" si="1168"/>
        <v>12504</v>
      </c>
      <c r="H3547" s="155">
        <f t="shared" si="1168"/>
        <v>12153.279999999999</v>
      </c>
      <c r="I3547" s="155">
        <f t="shared" si="1168"/>
        <v>12334</v>
      </c>
      <c r="J3547" s="155">
        <f t="shared" si="1168"/>
        <v>12293</v>
      </c>
      <c r="K3547" s="155">
        <f t="shared" si="1168"/>
        <v>48960</v>
      </c>
      <c r="L3547" s="155">
        <f t="shared" si="1168"/>
        <v>48960</v>
      </c>
      <c r="M3547" s="155">
        <f t="shared" si="1168"/>
        <v>48960</v>
      </c>
      <c r="N3547" s="23"/>
      <c r="O3547" s="23"/>
    </row>
    <row r="3548" spans="1:15">
      <c r="A3548" s="833"/>
      <c r="B3548" s="527"/>
      <c r="C3548" s="571" t="s">
        <v>860</v>
      </c>
      <c r="D3548" s="846" t="s">
        <v>861</v>
      </c>
      <c r="E3548" s="94">
        <f t="shared" si="1163"/>
        <v>7209.28</v>
      </c>
      <c r="F3548" s="63"/>
      <c r="G3548" s="63">
        <v>1854</v>
      </c>
      <c r="H3548" s="63">
        <f>1774+49.28</f>
        <v>1823.28</v>
      </c>
      <c r="I3548" s="63">
        <v>1789</v>
      </c>
      <c r="J3548" s="151">
        <v>1743</v>
      </c>
      <c r="K3548" s="63">
        <v>7135</v>
      </c>
      <c r="L3548" s="63">
        <v>7135</v>
      </c>
      <c r="M3548" s="151">
        <v>7135</v>
      </c>
      <c r="N3548" s="23"/>
      <c r="O3548" s="23"/>
    </row>
    <row r="3549" spans="1:15">
      <c r="A3549" s="833"/>
      <c r="B3549" s="527"/>
      <c r="C3549" s="848" t="s">
        <v>862</v>
      </c>
      <c r="D3549" s="846" t="s">
        <v>863</v>
      </c>
      <c r="E3549" s="94">
        <f t="shared" si="1163"/>
        <v>18015</v>
      </c>
      <c r="F3549" s="63"/>
      <c r="G3549" s="63">
        <f>2055+2400</f>
        <v>4455</v>
      </c>
      <c r="H3549" s="63">
        <f>2460+1905</f>
        <v>4365</v>
      </c>
      <c r="I3549" s="63">
        <f>2600+1980</f>
        <v>4580</v>
      </c>
      <c r="J3549" s="151">
        <f>2640+1975</f>
        <v>4615</v>
      </c>
      <c r="K3549" s="63">
        <f>10150+7915</f>
        <v>18065</v>
      </c>
      <c r="L3549" s="63">
        <f t="shared" ref="L3549:M3549" si="1169">10150+7915</f>
        <v>18065</v>
      </c>
      <c r="M3549" s="63">
        <f t="shared" si="1169"/>
        <v>18065</v>
      </c>
      <c r="N3549" s="23"/>
      <c r="O3549" s="23"/>
    </row>
    <row r="3550" spans="1:15">
      <c r="A3550" s="833"/>
      <c r="B3550" s="527"/>
      <c r="C3550" s="571" t="s">
        <v>864</v>
      </c>
      <c r="D3550" s="846" t="s">
        <v>865</v>
      </c>
      <c r="E3550" s="94">
        <f t="shared" si="1163"/>
        <v>24060</v>
      </c>
      <c r="F3550" s="63"/>
      <c r="G3550" s="63">
        <f>4250+1945</f>
        <v>6195</v>
      </c>
      <c r="H3550" s="63">
        <f>4250+1715</f>
        <v>5965</v>
      </c>
      <c r="I3550" s="63">
        <f>4150+1815</f>
        <v>5965</v>
      </c>
      <c r="J3550" s="151">
        <f>3950+1685+300</f>
        <v>5935</v>
      </c>
      <c r="K3550" s="63">
        <f>16600+7160</f>
        <v>23760</v>
      </c>
      <c r="L3550" s="63">
        <f>16600+7160</f>
        <v>23760</v>
      </c>
      <c r="M3550" s="63">
        <f>16600+7160</f>
        <v>23760</v>
      </c>
      <c r="N3550" s="23"/>
      <c r="O3550" s="23"/>
    </row>
    <row r="3551" spans="1:15">
      <c r="A3551" s="833"/>
      <c r="B3551" s="527"/>
      <c r="C3551" s="848" t="s">
        <v>866</v>
      </c>
      <c r="D3551" s="846" t="s">
        <v>867</v>
      </c>
      <c r="E3551" s="94">
        <f t="shared" si="1163"/>
        <v>0</v>
      </c>
      <c r="F3551" s="63"/>
      <c r="G3551" s="63"/>
      <c r="H3551" s="63"/>
      <c r="I3551" s="63"/>
      <c r="J3551" s="151"/>
      <c r="K3551" s="63"/>
      <c r="L3551" s="63"/>
      <c r="M3551" s="151"/>
      <c r="N3551" s="23"/>
      <c r="O3551" s="23"/>
    </row>
    <row r="3552" spans="1:15">
      <c r="A3552" s="833"/>
      <c r="B3552" s="527"/>
      <c r="C3552" s="848" t="s">
        <v>868</v>
      </c>
      <c r="D3552" s="846" t="s">
        <v>869</v>
      </c>
      <c r="E3552" s="94">
        <f t="shared" si="1163"/>
        <v>0</v>
      </c>
      <c r="F3552" s="63"/>
      <c r="G3552" s="63"/>
      <c r="H3552" s="63"/>
      <c r="I3552" s="63"/>
      <c r="J3552" s="151"/>
      <c r="K3552" s="63"/>
      <c r="L3552" s="63"/>
      <c r="M3552" s="151"/>
      <c r="N3552" s="23"/>
      <c r="O3552" s="23"/>
    </row>
    <row r="3553" spans="1:15">
      <c r="A3553" s="833"/>
      <c r="B3553" s="527"/>
      <c r="C3553" s="848" t="s">
        <v>870</v>
      </c>
      <c r="D3553" s="846" t="s">
        <v>871</v>
      </c>
      <c r="E3553" s="94">
        <f t="shared" si="1163"/>
        <v>0</v>
      </c>
      <c r="F3553" s="63"/>
      <c r="G3553" s="849"/>
      <c r="H3553" s="849"/>
      <c r="I3553" s="849"/>
      <c r="J3553" s="850"/>
      <c r="K3553" s="849"/>
      <c r="L3553" s="849"/>
      <c r="M3553" s="850"/>
      <c r="N3553" s="23"/>
      <c r="O3553" s="23"/>
    </row>
    <row r="3554" spans="1:15">
      <c r="A3554" s="833"/>
      <c r="B3554" s="527"/>
      <c r="C3554" s="848" t="s">
        <v>872</v>
      </c>
      <c r="D3554" s="846" t="s">
        <v>873</v>
      </c>
      <c r="E3554" s="94">
        <f t="shared" si="1163"/>
        <v>0</v>
      </c>
      <c r="F3554" s="63"/>
      <c r="G3554" s="849"/>
      <c r="H3554" s="849"/>
      <c r="I3554" s="849"/>
      <c r="J3554" s="850"/>
      <c r="K3554" s="849"/>
      <c r="L3554" s="849"/>
      <c r="M3554" s="850"/>
      <c r="N3554" s="23"/>
      <c r="O3554" s="23"/>
    </row>
    <row r="3555" spans="1:15">
      <c r="A3555" s="833"/>
      <c r="B3555" s="527"/>
      <c r="C3555" s="848" t="s">
        <v>874</v>
      </c>
      <c r="D3555" s="846" t="s">
        <v>875</v>
      </c>
      <c r="E3555" s="94">
        <f t="shared" si="1163"/>
        <v>0</v>
      </c>
      <c r="F3555" s="63"/>
      <c r="G3555" s="63"/>
      <c r="H3555" s="63"/>
      <c r="I3555" s="63"/>
      <c r="J3555" s="151"/>
      <c r="K3555" s="63"/>
      <c r="L3555" s="63"/>
      <c r="M3555" s="151"/>
      <c r="N3555" s="23"/>
      <c r="O3555" s="23"/>
    </row>
    <row r="3556" spans="1:15">
      <c r="A3556" s="833"/>
      <c r="B3556" s="527"/>
      <c r="C3556" s="571" t="s">
        <v>876</v>
      </c>
      <c r="D3556" s="846" t="s">
        <v>877</v>
      </c>
      <c r="E3556" s="94">
        <f t="shared" si="1163"/>
        <v>0</v>
      </c>
      <c r="F3556" s="63"/>
      <c r="G3556" s="63"/>
      <c r="H3556" s="63"/>
      <c r="I3556" s="63"/>
      <c r="J3556" s="151"/>
      <c r="K3556" s="63"/>
      <c r="L3556" s="63"/>
      <c r="M3556" s="151"/>
      <c r="N3556" s="23"/>
      <c r="O3556" s="23"/>
    </row>
    <row r="3557" spans="1:15">
      <c r="A3557" s="1069"/>
      <c r="B3557" s="524" t="s">
        <v>878</v>
      </c>
      <c r="C3557" s="1070"/>
      <c r="D3557" s="526" t="s">
        <v>879</v>
      </c>
      <c r="E3557" s="154">
        <f t="shared" si="1163"/>
        <v>2715</v>
      </c>
      <c r="F3557" s="155">
        <f t="shared" ref="F3557:M3557" si="1170">F3558+F3559+F3560</f>
        <v>0</v>
      </c>
      <c r="G3557" s="155">
        <f t="shared" si="1170"/>
        <v>100</v>
      </c>
      <c r="H3557" s="155">
        <f t="shared" si="1170"/>
        <v>1200</v>
      </c>
      <c r="I3557" s="155">
        <f t="shared" si="1170"/>
        <v>900</v>
      </c>
      <c r="J3557" s="155">
        <f t="shared" si="1170"/>
        <v>515</v>
      </c>
      <c r="K3557" s="155">
        <f t="shared" si="1170"/>
        <v>3000</v>
      </c>
      <c r="L3557" s="155">
        <f t="shared" si="1170"/>
        <v>3000</v>
      </c>
      <c r="M3557" s="155">
        <f t="shared" si="1170"/>
        <v>3000</v>
      </c>
      <c r="N3557" s="23"/>
      <c r="O3557" s="23"/>
    </row>
    <row r="3558" spans="1:15">
      <c r="A3558" s="833"/>
      <c r="B3558" s="527"/>
      <c r="C3558" s="571" t="s">
        <v>880</v>
      </c>
      <c r="D3558" s="846" t="s">
        <v>881</v>
      </c>
      <c r="E3558" s="94">
        <f t="shared" si="1163"/>
        <v>1100</v>
      </c>
      <c r="F3558" s="63"/>
      <c r="G3558" s="849">
        <f>G1863</f>
        <v>0</v>
      </c>
      <c r="H3558" s="849">
        <f t="shared" ref="H3558:M3559" si="1171">H1863</f>
        <v>600</v>
      </c>
      <c r="I3558" s="849">
        <f t="shared" si="1171"/>
        <v>400</v>
      </c>
      <c r="J3558" s="849">
        <f t="shared" si="1171"/>
        <v>100</v>
      </c>
      <c r="K3558" s="849">
        <f t="shared" si="1171"/>
        <v>1500</v>
      </c>
      <c r="L3558" s="849">
        <f t="shared" si="1171"/>
        <v>1500</v>
      </c>
      <c r="M3558" s="849">
        <f t="shared" si="1171"/>
        <v>1500</v>
      </c>
      <c r="N3558" s="23"/>
      <c r="O3558" s="23"/>
    </row>
    <row r="3559" spans="1:15">
      <c r="A3559" s="833"/>
      <c r="B3559" s="527"/>
      <c r="C3559" s="571" t="s">
        <v>882</v>
      </c>
      <c r="D3559" s="846" t="s">
        <v>883</v>
      </c>
      <c r="E3559" s="94">
        <f t="shared" si="1163"/>
        <v>1615</v>
      </c>
      <c r="F3559" s="63"/>
      <c r="G3559" s="63">
        <f>G1864</f>
        <v>100</v>
      </c>
      <c r="H3559" s="63">
        <f t="shared" si="1171"/>
        <v>600</v>
      </c>
      <c r="I3559" s="63">
        <f t="shared" si="1171"/>
        <v>500</v>
      </c>
      <c r="J3559" s="63">
        <f t="shared" si="1171"/>
        <v>415</v>
      </c>
      <c r="K3559" s="63">
        <f t="shared" si="1171"/>
        <v>1500</v>
      </c>
      <c r="L3559" s="63">
        <f t="shared" si="1171"/>
        <v>1500</v>
      </c>
      <c r="M3559" s="63">
        <f t="shared" si="1171"/>
        <v>1500</v>
      </c>
      <c r="N3559" s="23"/>
      <c r="O3559" s="23"/>
    </row>
    <row r="3560" spans="1:15" ht="24" customHeight="1">
      <c r="A3560" s="833"/>
      <c r="B3560" s="527"/>
      <c r="C3560" s="848" t="s">
        <v>884</v>
      </c>
      <c r="D3560" s="846" t="s">
        <v>885</v>
      </c>
      <c r="E3560" s="94">
        <f t="shared" si="1163"/>
        <v>0</v>
      </c>
      <c r="F3560" s="63"/>
      <c r="G3560" s="63"/>
      <c r="H3560" s="63"/>
      <c r="I3560" s="63"/>
      <c r="J3560" s="151"/>
      <c r="K3560" s="63"/>
      <c r="L3560" s="63"/>
      <c r="M3560" s="151"/>
      <c r="N3560" s="23"/>
      <c r="O3560" s="23"/>
    </row>
    <row r="3561" spans="1:15">
      <c r="A3561" s="833"/>
      <c r="B3561" s="527" t="s">
        <v>886</v>
      </c>
      <c r="C3561" s="852"/>
      <c r="D3561" s="522" t="s">
        <v>887</v>
      </c>
      <c r="E3561" s="94">
        <f t="shared" si="1163"/>
        <v>3965</v>
      </c>
      <c r="F3561" s="63"/>
      <c r="G3561" s="63">
        <f>G3528+G3529</f>
        <v>600</v>
      </c>
      <c r="H3561" s="63">
        <f t="shared" ref="H3561:M3561" si="1172">H3528+H3529</f>
        <v>1085</v>
      </c>
      <c r="I3561" s="63">
        <f t="shared" si="1172"/>
        <v>1585</v>
      </c>
      <c r="J3561" s="63">
        <f t="shared" si="1172"/>
        <v>695</v>
      </c>
      <c r="K3561" s="63">
        <f t="shared" si="1172"/>
        <v>3180</v>
      </c>
      <c r="L3561" s="63">
        <f t="shared" si="1172"/>
        <v>4680</v>
      </c>
      <c r="M3561" s="63">
        <f t="shared" si="1172"/>
        <v>4680</v>
      </c>
      <c r="N3561" s="23"/>
      <c r="O3561" s="23"/>
    </row>
    <row r="3562" spans="1:15" ht="12" customHeight="1">
      <c r="A3562" s="833"/>
      <c r="B3562" s="527" t="s">
        <v>888</v>
      </c>
      <c r="C3562" s="852"/>
      <c r="D3562" s="522" t="s">
        <v>889</v>
      </c>
      <c r="E3562" s="94">
        <f t="shared" si="1163"/>
        <v>0</v>
      </c>
      <c r="F3562" s="63"/>
      <c r="G3562" s="63"/>
      <c r="H3562" s="63"/>
      <c r="I3562" s="63"/>
      <c r="J3562" s="63"/>
      <c r="K3562" s="63"/>
      <c r="L3562" s="63"/>
      <c r="M3562" s="63"/>
      <c r="N3562" s="1081"/>
      <c r="O3562" s="23"/>
    </row>
    <row r="3563" spans="1:15" hidden="1">
      <c r="A3563" s="853"/>
      <c r="B3563" s="854"/>
      <c r="C3563" s="854"/>
      <c r="D3563" s="85"/>
      <c r="E3563" s="22">
        <f t="shared" si="1163"/>
        <v>0</v>
      </c>
      <c r="F3563" s="41"/>
      <c r="G3563" s="41"/>
      <c r="H3563" s="41"/>
      <c r="I3563" s="41"/>
      <c r="J3563" s="42"/>
      <c r="K3563" s="41"/>
      <c r="L3563" s="41"/>
      <c r="M3563" s="42"/>
      <c r="N3563" s="23"/>
      <c r="O3563" s="23"/>
    </row>
    <row r="3564" spans="1:15" ht="21.75" customHeight="1">
      <c r="A3564" s="1331" t="s">
        <v>890</v>
      </c>
      <c r="B3564" s="1332"/>
      <c r="C3564" s="1332"/>
      <c r="D3564" s="669" t="s">
        <v>891</v>
      </c>
      <c r="E3564" s="578">
        <f t="shared" si="1163"/>
        <v>177618.8</v>
      </c>
      <c r="F3564" s="579">
        <f t="shared" ref="F3564:M3564" si="1173">F3629+F3630+F3632+F3633+F3634+F3635+F3636+F3639</f>
        <v>0</v>
      </c>
      <c r="G3564" s="579">
        <f t="shared" si="1173"/>
        <v>52432</v>
      </c>
      <c r="H3564" s="579">
        <f t="shared" si="1173"/>
        <v>51709.8</v>
      </c>
      <c r="I3564" s="579">
        <f t="shared" si="1173"/>
        <v>41155</v>
      </c>
      <c r="J3564" s="579">
        <f t="shared" si="1173"/>
        <v>32322</v>
      </c>
      <c r="K3564" s="579">
        <f t="shared" si="1173"/>
        <v>191320</v>
      </c>
      <c r="L3564" s="579">
        <f t="shared" si="1173"/>
        <v>194345</v>
      </c>
      <c r="M3564" s="579">
        <f t="shared" si="1173"/>
        <v>194609</v>
      </c>
      <c r="N3564" s="23"/>
      <c r="O3564" s="23"/>
    </row>
    <row r="3565" spans="1:15">
      <c r="A3565" s="275"/>
      <c r="B3565" s="276" t="s">
        <v>507</v>
      </c>
      <c r="C3565" s="277"/>
      <c r="D3565" s="278"/>
      <c r="E3565" s="279">
        <f t="shared" si="1163"/>
        <v>177618.8</v>
      </c>
      <c r="F3565" s="280">
        <f t="shared" ref="F3565:M3565" si="1174">F3566+F3618+F3626</f>
        <v>0</v>
      </c>
      <c r="G3565" s="280">
        <f t="shared" si="1174"/>
        <v>52432</v>
      </c>
      <c r="H3565" s="280">
        <f t="shared" si="1174"/>
        <v>51709.8</v>
      </c>
      <c r="I3565" s="280">
        <f t="shared" si="1174"/>
        <v>41155</v>
      </c>
      <c r="J3565" s="280">
        <f t="shared" si="1174"/>
        <v>32322</v>
      </c>
      <c r="K3565" s="280">
        <f t="shared" si="1174"/>
        <v>191320</v>
      </c>
      <c r="L3565" s="280">
        <f t="shared" si="1174"/>
        <v>194345</v>
      </c>
      <c r="M3565" s="280">
        <f t="shared" si="1174"/>
        <v>194609</v>
      </c>
      <c r="N3565" s="23"/>
      <c r="O3565" s="23"/>
    </row>
    <row r="3566" spans="1:15">
      <c r="A3566" s="281"/>
      <c r="B3566" s="273" t="s">
        <v>508</v>
      </c>
      <c r="C3566" s="282"/>
      <c r="D3566" s="283" t="s">
        <v>509</v>
      </c>
      <c r="E3566" s="100">
        <f t="shared" si="1163"/>
        <v>178450.03</v>
      </c>
      <c r="F3566" s="284">
        <f t="shared" ref="F3566:M3566" si="1175">F3567+F3568+F3569+F3574+F3578+F3580+F3593+F3600+F3607</f>
        <v>0</v>
      </c>
      <c r="G3566" s="284">
        <f t="shared" si="1175"/>
        <v>52432</v>
      </c>
      <c r="H3566" s="284">
        <f t="shared" si="1175"/>
        <v>52240.97</v>
      </c>
      <c r="I3566" s="284">
        <f t="shared" si="1175"/>
        <v>41455.06</v>
      </c>
      <c r="J3566" s="284">
        <f t="shared" si="1175"/>
        <v>32322</v>
      </c>
      <c r="K3566" s="284">
        <f t="shared" si="1175"/>
        <v>191320</v>
      </c>
      <c r="L3566" s="284">
        <f t="shared" si="1175"/>
        <v>194345</v>
      </c>
      <c r="M3566" s="284">
        <f t="shared" si="1175"/>
        <v>194609</v>
      </c>
      <c r="N3566" s="23"/>
      <c r="O3566" s="23"/>
    </row>
    <row r="3567" spans="1:15">
      <c r="A3567" s="582"/>
      <c r="B3567" s="583"/>
      <c r="C3567" s="584" t="s">
        <v>510</v>
      </c>
      <c r="D3567" s="585" t="s">
        <v>511</v>
      </c>
      <c r="E3567" s="40">
        <f t="shared" si="1163"/>
        <v>121705</v>
      </c>
      <c r="F3567" s="63"/>
      <c r="G3567" s="218">
        <f>G1874</f>
        <v>34500</v>
      </c>
      <c r="H3567" s="218">
        <f t="shared" ref="H3567:M3568" si="1176">H1874</f>
        <v>32180</v>
      </c>
      <c r="I3567" s="218">
        <f t="shared" si="1176"/>
        <v>30995</v>
      </c>
      <c r="J3567" s="218">
        <f t="shared" si="1176"/>
        <v>24030</v>
      </c>
      <c r="K3567" s="218">
        <f t="shared" si="1176"/>
        <v>119000</v>
      </c>
      <c r="L3567" s="218">
        <f t="shared" si="1176"/>
        <v>121825</v>
      </c>
      <c r="M3567" s="218">
        <f t="shared" si="1176"/>
        <v>122089</v>
      </c>
      <c r="N3567" s="23"/>
      <c r="O3567" s="23"/>
    </row>
    <row r="3568" spans="1:15">
      <c r="A3568" s="582"/>
      <c r="B3568" s="586"/>
      <c r="C3568" s="587" t="s">
        <v>512</v>
      </c>
      <c r="D3568" s="588" t="s">
        <v>513</v>
      </c>
      <c r="E3568" s="40">
        <f t="shared" si="1163"/>
        <v>20536.060000000001</v>
      </c>
      <c r="F3568" s="63"/>
      <c r="G3568" s="218">
        <f>G1875</f>
        <v>6400</v>
      </c>
      <c r="H3568" s="218">
        <f t="shared" si="1176"/>
        <v>7003.17</v>
      </c>
      <c r="I3568" s="218">
        <f t="shared" si="1176"/>
        <v>4532.8900000000003</v>
      </c>
      <c r="J3568" s="218">
        <f t="shared" si="1176"/>
        <v>2600</v>
      </c>
      <c r="K3568" s="218">
        <f t="shared" si="1176"/>
        <v>19200</v>
      </c>
      <c r="L3568" s="218">
        <f t="shared" si="1176"/>
        <v>19200</v>
      </c>
      <c r="M3568" s="218">
        <f t="shared" si="1176"/>
        <v>19200</v>
      </c>
      <c r="N3568" s="23"/>
      <c r="O3568" s="23"/>
    </row>
    <row r="3569" spans="1:15">
      <c r="A3569" s="582"/>
      <c r="B3569" s="422" t="s">
        <v>514</v>
      </c>
      <c r="C3569" s="779"/>
      <c r="D3569" s="424" t="s">
        <v>515</v>
      </c>
      <c r="E3569" s="86">
        <f t="shared" si="1163"/>
        <v>0</v>
      </c>
      <c r="F3569" s="63">
        <f t="shared" ref="F3569:M3569" si="1177">F3570+F3571+F3572</f>
        <v>0</v>
      </c>
      <c r="G3569" s="63">
        <f t="shared" si="1177"/>
        <v>0</v>
      </c>
      <c r="H3569" s="63">
        <f t="shared" si="1177"/>
        <v>0</v>
      </c>
      <c r="I3569" s="63">
        <f t="shared" si="1177"/>
        <v>0</v>
      </c>
      <c r="J3569" s="63">
        <f t="shared" si="1177"/>
        <v>0</v>
      </c>
      <c r="K3569" s="63">
        <f t="shared" si="1177"/>
        <v>0</v>
      </c>
      <c r="L3569" s="63">
        <f t="shared" si="1177"/>
        <v>0</v>
      </c>
      <c r="M3569" s="63">
        <f t="shared" si="1177"/>
        <v>0</v>
      </c>
      <c r="N3569" s="23"/>
      <c r="O3569" s="23"/>
    </row>
    <row r="3570" spans="1:15" ht="0.75" customHeight="1">
      <c r="A3570" s="582"/>
      <c r="B3570" s="804" t="s">
        <v>516</v>
      </c>
      <c r="C3570" s="779"/>
      <c r="D3570" s="424" t="s">
        <v>517</v>
      </c>
      <c r="E3570" s="86">
        <f t="shared" si="1163"/>
        <v>0</v>
      </c>
      <c r="F3570" s="63"/>
      <c r="G3570" s="63"/>
      <c r="H3570" s="63"/>
      <c r="I3570" s="63"/>
      <c r="J3570" s="158"/>
      <c r="K3570" s="63"/>
      <c r="L3570" s="63"/>
      <c r="M3570" s="158"/>
      <c r="N3570" s="23"/>
      <c r="O3570" s="23"/>
    </row>
    <row r="3571" spans="1:15" hidden="1">
      <c r="A3571" s="582"/>
      <c r="B3571" s="805" t="s">
        <v>518</v>
      </c>
      <c r="C3571" s="782"/>
      <c r="D3571" s="424" t="s">
        <v>129</v>
      </c>
      <c r="E3571" s="86">
        <f t="shared" si="1163"/>
        <v>0</v>
      </c>
      <c r="F3571" s="63"/>
      <c r="G3571" s="63"/>
      <c r="H3571" s="63"/>
      <c r="I3571" s="63"/>
      <c r="J3571" s="158"/>
      <c r="K3571" s="63"/>
      <c r="L3571" s="63"/>
      <c r="M3571" s="158"/>
      <c r="N3571" s="23"/>
      <c r="O3571" s="23"/>
    </row>
    <row r="3572" spans="1:15" hidden="1">
      <c r="A3572" s="582"/>
      <c r="B3572" s="804" t="s">
        <v>519</v>
      </c>
      <c r="C3572" s="781"/>
      <c r="D3572" s="424" t="s">
        <v>520</v>
      </c>
      <c r="E3572" s="86">
        <f t="shared" si="1163"/>
        <v>0</v>
      </c>
      <c r="F3572" s="63"/>
      <c r="G3572" s="63"/>
      <c r="H3572" s="63"/>
      <c r="I3572" s="63"/>
      <c r="J3572" s="158"/>
      <c r="K3572" s="63"/>
      <c r="L3572" s="63"/>
      <c r="M3572" s="158"/>
      <c r="N3572" s="23"/>
      <c r="O3572" s="23"/>
    </row>
    <row r="3573" spans="1:15" hidden="1">
      <c r="A3573" s="582"/>
      <c r="B3573" s="927"/>
      <c r="C3573" s="930"/>
      <c r="D3573" s="588"/>
      <c r="E3573" s="86">
        <f t="shared" si="1163"/>
        <v>0</v>
      </c>
      <c r="F3573" s="63"/>
      <c r="G3573" s="63"/>
      <c r="H3573" s="63"/>
      <c r="I3573" s="63"/>
      <c r="J3573" s="158"/>
      <c r="K3573" s="63"/>
      <c r="L3573" s="63"/>
      <c r="M3573" s="158"/>
      <c r="N3573" s="23"/>
      <c r="O3573" s="23"/>
    </row>
    <row r="3574" spans="1:15" ht="12" customHeight="1">
      <c r="A3574" s="582"/>
      <c r="B3574" s="927" t="s">
        <v>521</v>
      </c>
      <c r="C3574" s="930"/>
      <c r="D3574" s="588" t="s">
        <v>522</v>
      </c>
      <c r="E3574" s="86">
        <f t="shared" si="1163"/>
        <v>0</v>
      </c>
      <c r="F3574" s="63">
        <f t="shared" ref="F3574:M3574" si="1178">F3575+F3576+F3577</f>
        <v>0</v>
      </c>
      <c r="G3574" s="63">
        <f t="shared" si="1178"/>
        <v>0</v>
      </c>
      <c r="H3574" s="63">
        <f t="shared" si="1178"/>
        <v>0</v>
      </c>
      <c r="I3574" s="63">
        <f t="shared" si="1178"/>
        <v>0</v>
      </c>
      <c r="J3574" s="63">
        <f t="shared" si="1178"/>
        <v>0</v>
      </c>
      <c r="K3574" s="63">
        <f t="shared" si="1178"/>
        <v>0</v>
      </c>
      <c r="L3574" s="63">
        <f t="shared" si="1178"/>
        <v>0</v>
      </c>
      <c r="M3574" s="63">
        <f t="shared" si="1178"/>
        <v>0</v>
      </c>
      <c r="N3574" s="23"/>
      <c r="O3574" s="23"/>
    </row>
    <row r="3575" spans="1:15" hidden="1">
      <c r="A3575" s="582"/>
      <c r="B3575" s="927"/>
      <c r="C3575" s="930" t="s">
        <v>523</v>
      </c>
      <c r="D3575" s="588" t="s">
        <v>524</v>
      </c>
      <c r="E3575" s="86">
        <f t="shared" si="1163"/>
        <v>0</v>
      </c>
      <c r="F3575" s="63"/>
      <c r="G3575" s="63"/>
      <c r="H3575" s="63"/>
      <c r="I3575" s="63"/>
      <c r="J3575" s="158"/>
      <c r="K3575" s="63"/>
      <c r="L3575" s="63"/>
      <c r="M3575" s="158"/>
      <c r="N3575" s="23"/>
      <c r="O3575" s="23"/>
    </row>
    <row r="3576" spans="1:15" hidden="1">
      <c r="A3576" s="582"/>
      <c r="B3576" s="927"/>
      <c r="C3576" s="929" t="s">
        <v>525</v>
      </c>
      <c r="D3576" s="1022" t="s">
        <v>526</v>
      </c>
      <c r="E3576" s="86">
        <f t="shared" si="1163"/>
        <v>0</v>
      </c>
      <c r="F3576" s="63"/>
      <c r="G3576" s="63"/>
      <c r="H3576" s="63"/>
      <c r="I3576" s="63"/>
      <c r="J3576" s="158"/>
      <c r="K3576" s="63"/>
      <c r="L3576" s="63"/>
      <c r="M3576" s="158"/>
      <c r="N3576" s="23"/>
      <c r="O3576" s="23"/>
    </row>
    <row r="3577" spans="1:15" hidden="1">
      <c r="A3577" s="582"/>
      <c r="B3577" s="935"/>
      <c r="C3577" s="928" t="s">
        <v>527</v>
      </c>
      <c r="D3577" s="644" t="s">
        <v>528</v>
      </c>
      <c r="E3577" s="86">
        <f t="shared" si="1163"/>
        <v>0</v>
      </c>
      <c r="F3577" s="63"/>
      <c r="G3577" s="63"/>
      <c r="H3577" s="63"/>
      <c r="I3577" s="63"/>
      <c r="J3577" s="158"/>
      <c r="K3577" s="63"/>
      <c r="L3577" s="63"/>
      <c r="M3577" s="158"/>
      <c r="N3577" s="23"/>
      <c r="O3577" s="23"/>
    </row>
    <row r="3578" spans="1:15" hidden="1">
      <c r="A3578" s="582"/>
      <c r="B3578" s="955" t="s">
        <v>529</v>
      </c>
      <c r="C3578" s="1023"/>
      <c r="D3578" s="1024" t="s">
        <v>530</v>
      </c>
      <c r="E3578" s="86">
        <f t="shared" si="1163"/>
        <v>0</v>
      </c>
      <c r="F3578" s="63">
        <f t="shared" ref="F3578:M3578" si="1179">F3579</f>
        <v>0</v>
      </c>
      <c r="G3578" s="63">
        <f t="shared" si="1179"/>
        <v>0</v>
      </c>
      <c r="H3578" s="63">
        <f t="shared" si="1179"/>
        <v>0</v>
      </c>
      <c r="I3578" s="63">
        <f t="shared" si="1179"/>
        <v>0</v>
      </c>
      <c r="J3578" s="63">
        <f t="shared" si="1179"/>
        <v>0</v>
      </c>
      <c r="K3578" s="63">
        <f t="shared" si="1179"/>
        <v>0</v>
      </c>
      <c r="L3578" s="63">
        <f t="shared" si="1179"/>
        <v>0</v>
      </c>
      <c r="M3578" s="63">
        <f t="shared" si="1179"/>
        <v>0</v>
      </c>
      <c r="N3578" s="23"/>
      <c r="O3578" s="23"/>
    </row>
    <row r="3579" spans="1:15" hidden="1">
      <c r="A3579" s="582"/>
      <c r="B3579" s="645" t="s">
        <v>531</v>
      </c>
      <c r="C3579" s="1025"/>
      <c r="D3579" s="1024" t="s">
        <v>532</v>
      </c>
      <c r="E3579" s="86">
        <f t="shared" si="1163"/>
        <v>0</v>
      </c>
      <c r="F3579" s="63"/>
      <c r="G3579" s="63"/>
      <c r="H3579" s="63"/>
      <c r="I3579" s="63"/>
      <c r="J3579" s="158"/>
      <c r="K3579" s="63"/>
      <c r="L3579" s="63"/>
      <c r="M3579" s="158"/>
      <c r="N3579" s="23"/>
      <c r="O3579" s="23"/>
    </row>
    <row r="3580" spans="1:15" ht="21">
      <c r="A3580" s="582"/>
      <c r="B3580" s="645"/>
      <c r="C3580" s="930" t="s">
        <v>533</v>
      </c>
      <c r="D3580" s="1024" t="s">
        <v>534</v>
      </c>
      <c r="E3580" s="86">
        <f t="shared" si="1163"/>
        <v>19615</v>
      </c>
      <c r="F3580" s="63">
        <f t="shared" ref="F3580:M3580" si="1180">F3581</f>
        <v>0</v>
      </c>
      <c r="G3580" s="63">
        <f t="shared" si="1180"/>
        <v>4412</v>
      </c>
      <c r="H3580" s="63">
        <f t="shared" si="1180"/>
        <v>4921</v>
      </c>
      <c r="I3580" s="63">
        <f t="shared" si="1180"/>
        <v>5153</v>
      </c>
      <c r="J3580" s="63">
        <f t="shared" si="1180"/>
        <v>5129</v>
      </c>
      <c r="K3580" s="63">
        <f t="shared" si="1180"/>
        <v>20620</v>
      </c>
      <c r="L3580" s="63">
        <f t="shared" si="1180"/>
        <v>20620</v>
      </c>
      <c r="M3580" s="63">
        <f t="shared" si="1180"/>
        <v>20620</v>
      </c>
      <c r="N3580" s="23"/>
      <c r="O3580" s="23"/>
    </row>
    <row r="3581" spans="1:15">
      <c r="A3581" s="582"/>
      <c r="B3581" s="1350" t="s">
        <v>892</v>
      </c>
      <c r="C3581" s="1351"/>
      <c r="D3581" s="647" t="s">
        <v>536</v>
      </c>
      <c r="E3581" s="86">
        <f t="shared" si="1163"/>
        <v>19615</v>
      </c>
      <c r="F3581" s="63">
        <f>F3582+F3583+F3584+F3585+F3586+F3587+F3588+F3589+F3590+F3591</f>
        <v>0</v>
      </c>
      <c r="G3581" s="63">
        <f>G3582+G3583+G3584+G3585+G3586+G3587+G3588+G3589+G3590+G3591+G3592</f>
        <v>4412</v>
      </c>
      <c r="H3581" s="63">
        <f t="shared" ref="H3581:M3581" si="1181">H3582+H3583+H3584+H3585+H3586+H3587+H3588+H3589+H3590+H3591+H3592</f>
        <v>4921</v>
      </c>
      <c r="I3581" s="63">
        <f t="shared" si="1181"/>
        <v>5153</v>
      </c>
      <c r="J3581" s="63">
        <f t="shared" si="1181"/>
        <v>5129</v>
      </c>
      <c r="K3581" s="63">
        <f t="shared" si="1181"/>
        <v>20620</v>
      </c>
      <c r="L3581" s="63">
        <f t="shared" si="1181"/>
        <v>20620</v>
      </c>
      <c r="M3581" s="63">
        <f t="shared" si="1181"/>
        <v>20620</v>
      </c>
      <c r="N3581" s="23"/>
      <c r="O3581" s="23"/>
    </row>
    <row r="3582" spans="1:15" ht="12" customHeight="1">
      <c r="A3582" s="582"/>
      <c r="B3582" s="920"/>
      <c r="C3582" s="921" t="s">
        <v>537</v>
      </c>
      <c r="D3582" s="922" t="s">
        <v>538</v>
      </c>
      <c r="E3582" s="86">
        <f t="shared" si="1163"/>
        <v>0</v>
      </c>
      <c r="F3582" s="44"/>
      <c r="G3582" s="44"/>
      <c r="H3582" s="44"/>
      <c r="I3582" s="44"/>
      <c r="J3582" s="48"/>
      <c r="K3582" s="44"/>
      <c r="L3582" s="44"/>
      <c r="M3582" s="48"/>
      <c r="N3582" s="23"/>
      <c r="O3582" s="23"/>
    </row>
    <row r="3583" spans="1:15" hidden="1">
      <c r="A3583" s="582"/>
      <c r="B3583" s="923"/>
      <c r="C3583" s="924" t="s">
        <v>539</v>
      </c>
      <c r="D3583" s="644" t="s">
        <v>540</v>
      </c>
      <c r="E3583" s="40">
        <f t="shared" si="1163"/>
        <v>0</v>
      </c>
      <c r="F3583" s="44"/>
      <c r="G3583" s="44"/>
      <c r="H3583" s="44"/>
      <c r="I3583" s="44"/>
      <c r="J3583" s="48"/>
      <c r="K3583" s="44"/>
      <c r="L3583" s="44"/>
      <c r="M3583" s="48"/>
      <c r="N3583" s="23"/>
      <c r="O3583" s="23"/>
    </row>
    <row r="3584" spans="1:15">
      <c r="A3584" s="582"/>
      <c r="B3584" s="925"/>
      <c r="C3584" s="926" t="s">
        <v>541</v>
      </c>
      <c r="D3584" s="647" t="s">
        <v>542</v>
      </c>
      <c r="E3584" s="40">
        <f t="shared" si="1163"/>
        <v>0</v>
      </c>
      <c r="F3584" s="44"/>
      <c r="G3584" s="44"/>
      <c r="H3584" s="44"/>
      <c r="I3584" s="44"/>
      <c r="J3584" s="48"/>
      <c r="K3584" s="44"/>
      <c r="L3584" s="44"/>
      <c r="M3584" s="48"/>
      <c r="N3584" s="23"/>
      <c r="O3584" s="23"/>
    </row>
    <row r="3585" spans="1:15">
      <c r="A3585" s="582"/>
      <c r="B3585" s="927"/>
      <c r="C3585" s="928" t="s">
        <v>543</v>
      </c>
      <c r="D3585" s="588" t="s">
        <v>544</v>
      </c>
      <c r="E3585" s="40">
        <f t="shared" si="1163"/>
        <v>0</v>
      </c>
      <c r="F3585" s="44"/>
      <c r="G3585" s="44"/>
      <c r="H3585" s="44"/>
      <c r="I3585" s="44"/>
      <c r="J3585" s="48"/>
      <c r="K3585" s="44"/>
      <c r="L3585" s="44"/>
      <c r="M3585" s="48"/>
      <c r="N3585" s="23"/>
      <c r="O3585" s="23"/>
    </row>
    <row r="3586" spans="1:15">
      <c r="A3586" s="582"/>
      <c r="B3586" s="927"/>
      <c r="C3586" s="929" t="s">
        <v>545</v>
      </c>
      <c r="D3586" s="588" t="s">
        <v>546</v>
      </c>
      <c r="E3586" s="40">
        <f t="shared" si="1163"/>
        <v>0</v>
      </c>
      <c r="F3586" s="44"/>
      <c r="G3586" s="44"/>
      <c r="H3586" s="44"/>
      <c r="I3586" s="44"/>
      <c r="J3586" s="48"/>
      <c r="K3586" s="44"/>
      <c r="L3586" s="44"/>
      <c r="M3586" s="48"/>
      <c r="N3586" s="23"/>
      <c r="O3586" s="23"/>
    </row>
    <row r="3587" spans="1:15" ht="21">
      <c r="A3587" s="582"/>
      <c r="B3587" s="927"/>
      <c r="C3587" s="930" t="s">
        <v>547</v>
      </c>
      <c r="D3587" s="588" t="s">
        <v>548</v>
      </c>
      <c r="E3587" s="40">
        <f t="shared" si="1163"/>
        <v>0</v>
      </c>
      <c r="F3587" s="44"/>
      <c r="G3587" s="44"/>
      <c r="H3587" s="44"/>
      <c r="I3587" s="44"/>
      <c r="J3587" s="48"/>
      <c r="K3587" s="44"/>
      <c r="L3587" s="44"/>
      <c r="M3587" s="48"/>
      <c r="N3587" s="23"/>
      <c r="O3587" s="23"/>
    </row>
    <row r="3588" spans="1:15">
      <c r="A3588" s="582"/>
      <c r="B3588" s="927"/>
      <c r="C3588" s="929" t="s">
        <v>549</v>
      </c>
      <c r="D3588" s="588" t="s">
        <v>550</v>
      </c>
      <c r="E3588" s="40">
        <f t="shared" si="1163"/>
        <v>0</v>
      </c>
      <c r="F3588" s="44"/>
      <c r="G3588" s="44"/>
      <c r="H3588" s="44"/>
      <c r="I3588" s="44"/>
      <c r="J3588" s="48"/>
      <c r="K3588" s="44"/>
      <c r="L3588" s="44"/>
      <c r="M3588" s="48"/>
      <c r="N3588" s="23"/>
      <c r="O3588" s="23"/>
    </row>
    <row r="3589" spans="1:15" ht="12" customHeight="1">
      <c r="A3589" s="582"/>
      <c r="B3589" s="931"/>
      <c r="C3589" s="929" t="s">
        <v>551</v>
      </c>
      <c r="D3589" s="588" t="s">
        <v>552</v>
      </c>
      <c r="E3589" s="40">
        <f t="shared" si="1163"/>
        <v>19615</v>
      </c>
      <c r="F3589" s="44"/>
      <c r="G3589" s="218">
        <f>G1896</f>
        <v>4412</v>
      </c>
      <c r="H3589" s="218">
        <f t="shared" ref="H3589:M3589" si="1182">H1896</f>
        <v>4921</v>
      </c>
      <c r="I3589" s="218">
        <f t="shared" si="1182"/>
        <v>5153</v>
      </c>
      <c r="J3589" s="218">
        <f t="shared" si="1182"/>
        <v>5129</v>
      </c>
      <c r="K3589" s="218">
        <f t="shared" si="1182"/>
        <v>20620</v>
      </c>
      <c r="L3589" s="218">
        <f t="shared" si="1182"/>
        <v>20620</v>
      </c>
      <c r="M3589" s="218">
        <f t="shared" si="1182"/>
        <v>20620</v>
      </c>
      <c r="N3589" s="23"/>
      <c r="O3589" s="23"/>
    </row>
    <row r="3590" spans="1:15" hidden="1">
      <c r="A3590" s="582"/>
      <c r="B3590" s="931"/>
      <c r="C3590" s="929" t="s">
        <v>553</v>
      </c>
      <c r="D3590" s="588" t="s">
        <v>554</v>
      </c>
      <c r="E3590" s="40">
        <f t="shared" si="1163"/>
        <v>0</v>
      </c>
      <c r="F3590" s="44"/>
      <c r="G3590" s="44"/>
      <c r="H3590" s="44"/>
      <c r="I3590" s="44"/>
      <c r="J3590" s="48"/>
      <c r="K3590" s="44"/>
      <c r="L3590" s="44"/>
      <c r="M3590" s="48"/>
      <c r="N3590" s="23"/>
      <c r="O3590" s="23"/>
    </row>
    <row r="3591" spans="1:15" hidden="1">
      <c r="A3591" s="582"/>
      <c r="B3591" s="931"/>
      <c r="C3591" s="930" t="s">
        <v>555</v>
      </c>
      <c r="D3591" s="588" t="s">
        <v>556</v>
      </c>
      <c r="E3591" s="40">
        <f t="shared" si="1163"/>
        <v>0</v>
      </c>
      <c r="F3591" s="44"/>
      <c r="G3591" s="44"/>
      <c r="H3591" s="44"/>
      <c r="I3591" s="44"/>
      <c r="J3591" s="48"/>
      <c r="K3591" s="44"/>
      <c r="L3591" s="44"/>
      <c r="M3591" s="48"/>
      <c r="N3591" s="23"/>
      <c r="O3591" s="23"/>
    </row>
    <row r="3592" spans="1:15" ht="31.35">
      <c r="A3592" s="582"/>
      <c r="B3592" s="615"/>
      <c r="C3592" s="859" t="s">
        <v>559</v>
      </c>
      <c r="D3592" s="860" t="s">
        <v>560</v>
      </c>
      <c r="E3592" s="40">
        <f t="shared" si="1163"/>
        <v>0</v>
      </c>
      <c r="F3592" s="44"/>
      <c r="G3592" s="44">
        <f>G1899</f>
        <v>0</v>
      </c>
      <c r="H3592" s="44">
        <f t="shared" ref="H3592:M3592" si="1183">H1899</f>
        <v>0</v>
      </c>
      <c r="I3592" s="44">
        <f t="shared" si="1183"/>
        <v>0</v>
      </c>
      <c r="J3592" s="44">
        <f t="shared" si="1183"/>
        <v>0</v>
      </c>
      <c r="K3592" s="44">
        <f t="shared" si="1183"/>
        <v>0</v>
      </c>
      <c r="L3592" s="44">
        <f t="shared" si="1183"/>
        <v>0</v>
      </c>
      <c r="M3592" s="44">
        <f t="shared" si="1183"/>
        <v>0</v>
      </c>
      <c r="N3592" s="23"/>
      <c r="O3592" s="23"/>
    </row>
    <row r="3593" spans="1:15">
      <c r="A3593" s="285"/>
      <c r="B3593" s="316"/>
      <c r="C3593" s="298" t="s">
        <v>561</v>
      </c>
      <c r="D3593" s="290" t="s">
        <v>562</v>
      </c>
      <c r="E3593" s="22">
        <f t="shared" si="1163"/>
        <v>0</v>
      </c>
      <c r="F3593" s="155">
        <f t="shared" ref="F3593:M3593" si="1184">F3594+F3597</f>
        <v>0</v>
      </c>
      <c r="G3593" s="155">
        <f t="shared" si="1184"/>
        <v>0</v>
      </c>
      <c r="H3593" s="155">
        <f t="shared" si="1184"/>
        <v>0</v>
      </c>
      <c r="I3593" s="155">
        <f t="shared" si="1184"/>
        <v>0</v>
      </c>
      <c r="J3593" s="155">
        <f t="shared" si="1184"/>
        <v>0</v>
      </c>
      <c r="K3593" s="155">
        <f t="shared" si="1184"/>
        <v>0</v>
      </c>
      <c r="L3593" s="155">
        <f t="shared" si="1184"/>
        <v>0</v>
      </c>
      <c r="M3593" s="155">
        <f t="shared" si="1184"/>
        <v>0</v>
      </c>
      <c r="N3593" s="23"/>
      <c r="O3593" s="23"/>
    </row>
    <row r="3594" spans="1:15">
      <c r="A3594" s="285"/>
      <c r="B3594" s="316" t="s">
        <v>563</v>
      </c>
      <c r="C3594" s="296" t="s">
        <v>564</v>
      </c>
      <c r="D3594" s="290" t="s">
        <v>565</v>
      </c>
      <c r="E3594" s="22">
        <f t="shared" si="1163"/>
        <v>0</v>
      </c>
      <c r="F3594" s="155">
        <f>F3595</f>
        <v>0</v>
      </c>
      <c r="G3594" s="155">
        <f>G3595+G3596</f>
        <v>0</v>
      </c>
      <c r="H3594" s="155">
        <f t="shared" ref="H3594:M3594" si="1185">H3595+H3596</f>
        <v>0</v>
      </c>
      <c r="I3594" s="155">
        <f t="shared" si="1185"/>
        <v>0</v>
      </c>
      <c r="J3594" s="155">
        <f t="shared" si="1185"/>
        <v>0</v>
      </c>
      <c r="K3594" s="155">
        <f t="shared" si="1185"/>
        <v>0</v>
      </c>
      <c r="L3594" s="155">
        <f t="shared" si="1185"/>
        <v>0</v>
      </c>
      <c r="M3594" s="155">
        <f t="shared" si="1185"/>
        <v>0</v>
      </c>
      <c r="N3594" s="23"/>
      <c r="O3594" s="23"/>
    </row>
    <row r="3595" spans="1:15">
      <c r="A3595" s="582"/>
      <c r="B3595" s="931"/>
      <c r="C3595" s="598" t="s">
        <v>674</v>
      </c>
      <c r="D3595" s="588" t="s">
        <v>567</v>
      </c>
      <c r="E3595" s="22">
        <f t="shared" si="1163"/>
        <v>0</v>
      </c>
      <c r="F3595" s="63"/>
      <c r="G3595" s="63">
        <v>0</v>
      </c>
      <c r="H3595" s="63">
        <v>0</v>
      </c>
      <c r="I3595" s="63">
        <v>0</v>
      </c>
      <c r="J3595" s="158">
        <v>0</v>
      </c>
      <c r="K3595" s="63">
        <v>0</v>
      </c>
      <c r="L3595" s="63">
        <v>0</v>
      </c>
      <c r="M3595" s="158">
        <v>0</v>
      </c>
      <c r="N3595" s="23"/>
      <c r="O3595" s="23"/>
    </row>
    <row r="3596" spans="1:15" ht="31.35">
      <c r="A3596" s="582"/>
      <c r="B3596" s="615"/>
      <c r="C3596" s="861" t="s">
        <v>568</v>
      </c>
      <c r="D3596" s="216" t="s">
        <v>569</v>
      </c>
      <c r="E3596" s="22">
        <f t="shared" si="1163"/>
        <v>0</v>
      </c>
      <c r="F3596" s="63"/>
      <c r="G3596" s="63">
        <f>G1903</f>
        <v>0</v>
      </c>
      <c r="H3596" s="63">
        <f t="shared" ref="H3596:M3596" si="1186">H1903</f>
        <v>0</v>
      </c>
      <c r="I3596" s="63">
        <f t="shared" si="1186"/>
        <v>0</v>
      </c>
      <c r="J3596" s="63">
        <f t="shared" si="1186"/>
        <v>0</v>
      </c>
      <c r="K3596" s="63">
        <f t="shared" si="1186"/>
        <v>0</v>
      </c>
      <c r="L3596" s="63">
        <f t="shared" si="1186"/>
        <v>0</v>
      </c>
      <c r="M3596" s="63">
        <f t="shared" si="1186"/>
        <v>0</v>
      </c>
      <c r="N3596" s="23"/>
      <c r="O3596" s="23"/>
    </row>
    <row r="3597" spans="1:15" ht="12" customHeight="1">
      <c r="A3597" s="582"/>
      <c r="B3597" s="932" t="s">
        <v>570</v>
      </c>
      <c r="C3597" s="933"/>
      <c r="D3597" s="934" t="s">
        <v>571</v>
      </c>
      <c r="E3597" s="22">
        <f t="shared" si="1163"/>
        <v>0</v>
      </c>
      <c r="F3597" s="155">
        <f t="shared" ref="F3597:M3597" si="1187">F3598+F3599</f>
        <v>0</v>
      </c>
      <c r="G3597" s="155">
        <f t="shared" si="1187"/>
        <v>0</v>
      </c>
      <c r="H3597" s="155">
        <f t="shared" si="1187"/>
        <v>0</v>
      </c>
      <c r="I3597" s="155">
        <f t="shared" si="1187"/>
        <v>0</v>
      </c>
      <c r="J3597" s="155">
        <f t="shared" si="1187"/>
        <v>0</v>
      </c>
      <c r="K3597" s="155">
        <f t="shared" si="1187"/>
        <v>0</v>
      </c>
      <c r="L3597" s="155">
        <f t="shared" si="1187"/>
        <v>0</v>
      </c>
      <c r="M3597" s="155">
        <f t="shared" si="1187"/>
        <v>0</v>
      </c>
      <c r="N3597" s="23"/>
      <c r="O3597" s="23"/>
    </row>
    <row r="3598" spans="1:15" hidden="1">
      <c r="A3598" s="582"/>
      <c r="B3598" s="932"/>
      <c r="C3598" s="933" t="s">
        <v>572</v>
      </c>
      <c r="D3598" s="934" t="s">
        <v>573</v>
      </c>
      <c r="E3598" s="22">
        <f t="shared" si="1163"/>
        <v>0</v>
      </c>
      <c r="F3598" s="63"/>
      <c r="G3598" s="63"/>
      <c r="H3598" s="63"/>
      <c r="I3598" s="63"/>
      <c r="J3598" s="158"/>
      <c r="K3598" s="63"/>
      <c r="L3598" s="63"/>
      <c r="M3598" s="158"/>
      <c r="N3598" s="23"/>
      <c r="O3598" s="23"/>
    </row>
    <row r="3599" spans="1:15" hidden="1">
      <c r="A3599" s="582"/>
      <c r="B3599" s="935"/>
      <c r="C3599" s="779" t="s">
        <v>574</v>
      </c>
      <c r="D3599" s="814" t="s">
        <v>575</v>
      </c>
      <c r="E3599" s="22">
        <f t="shared" si="1163"/>
        <v>0</v>
      </c>
      <c r="F3599" s="63"/>
      <c r="G3599" s="63"/>
      <c r="H3599" s="63"/>
      <c r="I3599" s="63"/>
      <c r="J3599" s="158"/>
      <c r="K3599" s="63"/>
      <c r="L3599" s="63"/>
      <c r="M3599" s="158"/>
      <c r="N3599" s="23"/>
      <c r="O3599" s="23"/>
    </row>
    <row r="3600" spans="1:15">
      <c r="A3600" s="285"/>
      <c r="B3600" s="328" t="s">
        <v>576</v>
      </c>
      <c r="C3600" s="293"/>
      <c r="D3600" s="307" t="s">
        <v>577</v>
      </c>
      <c r="E3600" s="22">
        <f t="shared" si="1163"/>
        <v>16593.97</v>
      </c>
      <c r="F3600" s="155">
        <f t="shared" ref="F3600:M3600" si="1188">F3601</f>
        <v>0</v>
      </c>
      <c r="G3600" s="155">
        <f t="shared" si="1188"/>
        <v>7120</v>
      </c>
      <c r="H3600" s="155">
        <f t="shared" si="1188"/>
        <v>8136.8</v>
      </c>
      <c r="I3600" s="155">
        <f t="shared" si="1188"/>
        <v>774.17000000000007</v>
      </c>
      <c r="J3600" s="155">
        <f t="shared" si="1188"/>
        <v>563</v>
      </c>
      <c r="K3600" s="155">
        <f t="shared" si="1188"/>
        <v>32500</v>
      </c>
      <c r="L3600" s="155">
        <f t="shared" si="1188"/>
        <v>32700</v>
      </c>
      <c r="M3600" s="155">
        <f t="shared" si="1188"/>
        <v>32700</v>
      </c>
      <c r="N3600" s="23"/>
      <c r="O3600" s="23"/>
    </row>
    <row r="3601" spans="1:15">
      <c r="A3601" s="285"/>
      <c r="B3601" s="329" t="s">
        <v>578</v>
      </c>
      <c r="C3601" s="292"/>
      <c r="D3601" s="290" t="s">
        <v>579</v>
      </c>
      <c r="E3601" s="22">
        <f t="shared" si="1163"/>
        <v>16593.97</v>
      </c>
      <c r="F3601" s="155">
        <f>F3602+F3603+F3604+F3605</f>
        <v>0</v>
      </c>
      <c r="G3601" s="155">
        <f>G3602+G3603</f>
        <v>7120</v>
      </c>
      <c r="H3601" s="155">
        <f t="shared" ref="H3601:M3601" si="1189">H3602+H3603</f>
        <v>8136.8</v>
      </c>
      <c r="I3601" s="155">
        <f t="shared" si="1189"/>
        <v>774.17000000000007</v>
      </c>
      <c r="J3601" s="155">
        <f t="shared" si="1189"/>
        <v>563</v>
      </c>
      <c r="K3601" s="155">
        <f t="shared" si="1189"/>
        <v>32500</v>
      </c>
      <c r="L3601" s="155">
        <f t="shared" si="1189"/>
        <v>32700</v>
      </c>
      <c r="M3601" s="155">
        <f t="shared" si="1189"/>
        <v>32700</v>
      </c>
      <c r="N3601" s="23"/>
      <c r="O3601" s="23"/>
    </row>
    <row r="3602" spans="1:15">
      <c r="A3602" s="582"/>
      <c r="B3602" s="652"/>
      <c r="C3602" s="928" t="s">
        <v>580</v>
      </c>
      <c r="D3602" s="588" t="s">
        <v>581</v>
      </c>
      <c r="E3602" s="22">
        <f t="shared" si="1163"/>
        <v>1901.3799999999999</v>
      </c>
      <c r="F3602" s="63"/>
      <c r="G3602" s="452">
        <f>G1909</f>
        <v>480</v>
      </c>
      <c r="H3602" s="452">
        <f t="shared" ref="H3602:M3603" si="1190">H1909</f>
        <v>496.8</v>
      </c>
      <c r="I3602" s="452">
        <f t="shared" si="1190"/>
        <v>498.58</v>
      </c>
      <c r="J3602" s="452">
        <f t="shared" si="1190"/>
        <v>426</v>
      </c>
      <c r="K3602" s="452">
        <f t="shared" si="1190"/>
        <v>2000</v>
      </c>
      <c r="L3602" s="452">
        <f t="shared" si="1190"/>
        <v>2100</v>
      </c>
      <c r="M3602" s="452">
        <f t="shared" si="1190"/>
        <v>2100</v>
      </c>
      <c r="N3602" s="23"/>
      <c r="O3602" s="23"/>
    </row>
    <row r="3603" spans="1:15">
      <c r="A3603" s="582"/>
      <c r="B3603" s="645"/>
      <c r="C3603" s="646" t="s">
        <v>582</v>
      </c>
      <c r="D3603" s="424" t="s">
        <v>583</v>
      </c>
      <c r="E3603" s="22">
        <f t="shared" ref="E3603:E3667" si="1191">G3603+H3603+I3603+J3603</f>
        <v>14692.59</v>
      </c>
      <c r="F3603" s="63"/>
      <c r="G3603" s="452">
        <f>G1910</f>
        <v>6640</v>
      </c>
      <c r="H3603" s="452">
        <f t="shared" si="1190"/>
        <v>7640</v>
      </c>
      <c r="I3603" s="452">
        <f t="shared" si="1190"/>
        <v>275.59000000000003</v>
      </c>
      <c r="J3603" s="452">
        <f t="shared" si="1190"/>
        <v>137</v>
      </c>
      <c r="K3603" s="452">
        <f t="shared" si="1190"/>
        <v>30500</v>
      </c>
      <c r="L3603" s="452">
        <f t="shared" si="1190"/>
        <v>30600</v>
      </c>
      <c r="M3603" s="452">
        <f t="shared" si="1190"/>
        <v>30600</v>
      </c>
      <c r="N3603" s="23"/>
      <c r="O3603" s="23"/>
    </row>
    <row r="3604" spans="1:15">
      <c r="A3604" s="582"/>
      <c r="B3604" s="938"/>
      <c r="C3604" s="929" t="s">
        <v>584</v>
      </c>
      <c r="D3604" s="424" t="s">
        <v>585</v>
      </c>
      <c r="E3604" s="22">
        <f t="shared" si="1191"/>
        <v>0</v>
      </c>
      <c r="F3604" s="63"/>
      <c r="G3604" s="63"/>
      <c r="H3604" s="63"/>
      <c r="I3604" s="63"/>
      <c r="J3604" s="158"/>
      <c r="K3604" s="63"/>
      <c r="L3604" s="63"/>
      <c r="M3604" s="158"/>
      <c r="N3604" s="23"/>
      <c r="O3604" s="23"/>
    </row>
    <row r="3605" spans="1:15">
      <c r="A3605" s="582"/>
      <c r="B3605" s="927"/>
      <c r="C3605" s="939" t="s">
        <v>586</v>
      </c>
      <c r="D3605" s="588" t="s">
        <v>587</v>
      </c>
      <c r="E3605" s="22">
        <f t="shared" si="1191"/>
        <v>0</v>
      </c>
      <c r="F3605" s="63"/>
      <c r="G3605" s="63"/>
      <c r="H3605" s="63"/>
      <c r="I3605" s="63"/>
      <c r="J3605" s="158"/>
      <c r="K3605" s="63"/>
      <c r="L3605" s="63"/>
      <c r="M3605" s="158"/>
      <c r="N3605" s="23"/>
      <c r="O3605" s="23"/>
    </row>
    <row r="3606" spans="1:15" hidden="1">
      <c r="A3606" s="582"/>
      <c r="B3606" s="940"/>
      <c r="C3606" s="939"/>
      <c r="D3606" s="588"/>
      <c r="E3606" s="22">
        <f t="shared" si="1191"/>
        <v>0</v>
      </c>
      <c r="F3606" s="63"/>
      <c r="G3606" s="63"/>
      <c r="H3606" s="63"/>
      <c r="I3606" s="63"/>
      <c r="J3606" s="158"/>
      <c r="K3606" s="63"/>
      <c r="L3606" s="63"/>
      <c r="M3606" s="158"/>
      <c r="N3606" s="23"/>
      <c r="O3606" s="23"/>
    </row>
    <row r="3607" spans="1:15" ht="12" customHeight="1">
      <c r="A3607" s="285"/>
      <c r="B3607" s="288" t="s">
        <v>588</v>
      </c>
      <c r="C3607" s="334"/>
      <c r="D3607" s="290" t="s">
        <v>589</v>
      </c>
      <c r="E3607" s="22">
        <f t="shared" si="1191"/>
        <v>0</v>
      </c>
      <c r="F3607" s="155">
        <f>F3608+F3609+F3610+F3611+F3612+F3613+F3614+F3615+F3616</f>
        <v>0</v>
      </c>
      <c r="G3607" s="155">
        <f>G3608+G3609+G3610+G3611+G3612+G3613+G3614+G3615+G3616+G3617</f>
        <v>0</v>
      </c>
      <c r="H3607" s="155">
        <f t="shared" ref="H3607:M3607" si="1192">H3608+H3609+H3610+H3611+H3612+H3613+H3614+H3615+H3616+H3617</f>
        <v>0</v>
      </c>
      <c r="I3607" s="155">
        <f t="shared" si="1192"/>
        <v>0</v>
      </c>
      <c r="J3607" s="155">
        <f t="shared" si="1192"/>
        <v>0</v>
      </c>
      <c r="K3607" s="155">
        <f t="shared" si="1192"/>
        <v>0</v>
      </c>
      <c r="L3607" s="155">
        <f t="shared" si="1192"/>
        <v>0</v>
      </c>
      <c r="M3607" s="155">
        <f t="shared" si="1192"/>
        <v>0</v>
      </c>
      <c r="N3607" s="23"/>
      <c r="O3607" s="23"/>
    </row>
    <row r="3608" spans="1:15" hidden="1">
      <c r="A3608" s="285"/>
      <c r="B3608" s="291" t="s">
        <v>590</v>
      </c>
      <c r="C3608" s="334"/>
      <c r="D3608" s="290" t="s">
        <v>591</v>
      </c>
      <c r="E3608" s="22">
        <f t="shared" si="1191"/>
        <v>0</v>
      </c>
      <c r="F3608" s="63"/>
      <c r="G3608" s="63"/>
      <c r="H3608" s="63"/>
      <c r="I3608" s="63"/>
      <c r="J3608" s="158"/>
      <c r="K3608" s="63"/>
      <c r="L3608" s="63"/>
      <c r="M3608" s="158"/>
      <c r="N3608" s="23"/>
      <c r="O3608" s="23"/>
    </row>
    <row r="3609" spans="1:15" hidden="1">
      <c r="A3609" s="285"/>
      <c r="B3609" s="291" t="s">
        <v>592</v>
      </c>
      <c r="C3609" s="334"/>
      <c r="D3609" s="370" t="s">
        <v>593</v>
      </c>
      <c r="E3609" s="22">
        <f t="shared" si="1191"/>
        <v>0</v>
      </c>
      <c r="F3609" s="63"/>
      <c r="G3609" s="63"/>
      <c r="H3609" s="63"/>
      <c r="I3609" s="63"/>
      <c r="J3609" s="158"/>
      <c r="K3609" s="63"/>
      <c r="L3609" s="63"/>
      <c r="M3609" s="158"/>
      <c r="N3609" s="23"/>
      <c r="O3609" s="23"/>
    </row>
    <row r="3610" spans="1:15" ht="16.5" customHeight="1">
      <c r="A3610" s="285"/>
      <c r="B3610" s="1029" t="s">
        <v>594</v>
      </c>
      <c r="C3610" s="1030"/>
      <c r="D3610" s="301" t="s">
        <v>595</v>
      </c>
      <c r="E3610" s="22">
        <f t="shared" si="1191"/>
        <v>0</v>
      </c>
      <c r="F3610" s="63"/>
      <c r="G3610" s="63"/>
      <c r="H3610" s="63"/>
      <c r="I3610" s="63"/>
      <c r="J3610" s="158"/>
      <c r="K3610" s="63"/>
      <c r="L3610" s="63"/>
      <c r="M3610" s="158"/>
      <c r="N3610" s="23"/>
      <c r="O3610" s="23"/>
    </row>
    <row r="3611" spans="1:15" ht="12" hidden="1" customHeight="1">
      <c r="A3611" s="285"/>
      <c r="B3611" s="293" t="s">
        <v>596</v>
      </c>
      <c r="C3611" s="295"/>
      <c r="D3611" s="307" t="s">
        <v>597</v>
      </c>
      <c r="E3611" s="22">
        <f t="shared" si="1191"/>
        <v>0</v>
      </c>
      <c r="F3611" s="63"/>
      <c r="G3611" s="63"/>
      <c r="H3611" s="63"/>
      <c r="I3611" s="63"/>
      <c r="J3611" s="158"/>
      <c r="K3611" s="63"/>
      <c r="L3611" s="63"/>
      <c r="M3611" s="158"/>
      <c r="N3611" s="23"/>
      <c r="O3611" s="23"/>
    </row>
    <row r="3612" spans="1:15" ht="13.5" hidden="1" customHeight="1">
      <c r="A3612" s="285"/>
      <c r="B3612" s="294" t="s">
        <v>598</v>
      </c>
      <c r="C3612" s="295"/>
      <c r="D3612" s="307" t="s">
        <v>599</v>
      </c>
      <c r="E3612" s="22">
        <f t="shared" si="1191"/>
        <v>0</v>
      </c>
      <c r="F3612" s="63"/>
      <c r="G3612" s="63"/>
      <c r="H3612" s="63"/>
      <c r="I3612" s="63"/>
      <c r="J3612" s="158"/>
      <c r="K3612" s="63"/>
      <c r="L3612" s="63"/>
      <c r="M3612" s="158"/>
      <c r="N3612" s="23"/>
      <c r="O3612" s="23"/>
    </row>
    <row r="3613" spans="1:15" ht="14.25" hidden="1" customHeight="1">
      <c r="A3613" s="285"/>
      <c r="B3613" s="1031" t="s">
        <v>600</v>
      </c>
      <c r="C3613" s="1032"/>
      <c r="D3613" s="307" t="s">
        <v>601</v>
      </c>
      <c r="E3613" s="22">
        <f t="shared" si="1191"/>
        <v>0</v>
      </c>
      <c r="F3613" s="63"/>
      <c r="G3613" s="63"/>
      <c r="H3613" s="63"/>
      <c r="I3613" s="63"/>
      <c r="J3613" s="158"/>
      <c r="K3613" s="63"/>
      <c r="L3613" s="63"/>
      <c r="M3613" s="158"/>
      <c r="N3613" s="23"/>
      <c r="O3613" s="23"/>
    </row>
    <row r="3614" spans="1:15" ht="14.25" hidden="1" customHeight="1">
      <c r="A3614" s="285"/>
      <c r="B3614" s="1031" t="s">
        <v>604</v>
      </c>
      <c r="C3614" s="1032"/>
      <c r="D3614" s="307" t="s">
        <v>605</v>
      </c>
      <c r="E3614" s="22">
        <f t="shared" si="1191"/>
        <v>0</v>
      </c>
      <c r="F3614" s="63"/>
      <c r="G3614" s="63"/>
      <c r="H3614" s="63"/>
      <c r="I3614" s="63"/>
      <c r="J3614" s="158"/>
      <c r="K3614" s="63"/>
      <c r="L3614" s="63"/>
      <c r="M3614" s="158"/>
      <c r="N3614" s="23"/>
      <c r="O3614" s="23"/>
    </row>
    <row r="3615" spans="1:15" ht="12.75" hidden="1" customHeight="1">
      <c r="A3615" s="285"/>
      <c r="B3615" s="294" t="s">
        <v>606</v>
      </c>
      <c r="C3615" s="295"/>
      <c r="D3615" s="307" t="s">
        <v>607</v>
      </c>
      <c r="E3615" s="22">
        <f t="shared" si="1191"/>
        <v>0</v>
      </c>
      <c r="F3615" s="63"/>
      <c r="G3615" s="63"/>
      <c r="H3615" s="63"/>
      <c r="I3615" s="63"/>
      <c r="J3615" s="158"/>
      <c r="K3615" s="63"/>
      <c r="L3615" s="63"/>
      <c r="M3615" s="158"/>
      <c r="N3615" s="23"/>
      <c r="O3615" s="23"/>
    </row>
    <row r="3616" spans="1:15" ht="14.25" hidden="1" customHeight="1">
      <c r="A3616" s="285"/>
      <c r="B3616" s="294" t="s">
        <v>608</v>
      </c>
      <c r="C3616" s="295"/>
      <c r="D3616" s="307" t="s">
        <v>609</v>
      </c>
      <c r="E3616" s="22">
        <f t="shared" si="1191"/>
        <v>0</v>
      </c>
      <c r="F3616" s="63"/>
      <c r="G3616" s="63"/>
      <c r="H3616" s="63"/>
      <c r="I3616" s="63"/>
      <c r="J3616" s="158"/>
      <c r="K3616" s="63"/>
      <c r="L3616" s="63"/>
      <c r="M3616" s="158"/>
      <c r="N3616" s="23"/>
      <c r="O3616" s="23"/>
    </row>
    <row r="3617" spans="1:15" ht="14.25" customHeight="1">
      <c r="A3617" s="285"/>
      <c r="B3617" s="294" t="s">
        <v>610</v>
      </c>
      <c r="C3617" s="348"/>
      <c r="D3617" s="307" t="s">
        <v>1033</v>
      </c>
      <c r="E3617" s="22">
        <f t="shared" si="1191"/>
        <v>0</v>
      </c>
      <c r="F3617" s="63"/>
      <c r="G3617" s="63">
        <f>G1924</f>
        <v>0</v>
      </c>
      <c r="H3617" s="63">
        <f t="shared" ref="H3617:M3617" si="1193">H1924</f>
        <v>0</v>
      </c>
      <c r="I3617" s="63">
        <f t="shared" si="1193"/>
        <v>0</v>
      </c>
      <c r="J3617" s="63">
        <f t="shared" si="1193"/>
        <v>0</v>
      </c>
      <c r="K3617" s="63">
        <f t="shared" si="1193"/>
        <v>0</v>
      </c>
      <c r="L3617" s="63">
        <f t="shared" si="1193"/>
        <v>0</v>
      </c>
      <c r="M3617" s="63">
        <f t="shared" si="1193"/>
        <v>0</v>
      </c>
      <c r="N3617" s="23"/>
      <c r="O3617" s="23"/>
    </row>
    <row r="3618" spans="1:15">
      <c r="A3618" s="285"/>
      <c r="B3618" s="294" t="s">
        <v>612</v>
      </c>
      <c r="C3618" s="348"/>
      <c r="D3618" s="307" t="s">
        <v>613</v>
      </c>
      <c r="E3618" s="22">
        <f t="shared" si="1191"/>
        <v>0</v>
      </c>
      <c r="F3618" s="155">
        <f t="shared" ref="F3618:M3618" si="1194">F3619+F3623</f>
        <v>0</v>
      </c>
      <c r="G3618" s="155">
        <f t="shared" si="1194"/>
        <v>0</v>
      </c>
      <c r="H3618" s="155">
        <f t="shared" si="1194"/>
        <v>0</v>
      </c>
      <c r="I3618" s="155">
        <f t="shared" si="1194"/>
        <v>0</v>
      </c>
      <c r="J3618" s="155">
        <f t="shared" si="1194"/>
        <v>0</v>
      </c>
      <c r="K3618" s="155">
        <f t="shared" si="1194"/>
        <v>0</v>
      </c>
      <c r="L3618" s="155">
        <f t="shared" si="1194"/>
        <v>0</v>
      </c>
      <c r="M3618" s="155">
        <f t="shared" si="1194"/>
        <v>0</v>
      </c>
      <c r="N3618" s="23"/>
      <c r="O3618" s="23"/>
    </row>
    <row r="3619" spans="1:15" ht="12" customHeight="1">
      <c r="A3619" s="285"/>
      <c r="B3619" s="316" t="s">
        <v>614</v>
      </c>
      <c r="C3619" s="348"/>
      <c r="D3619" s="307" t="s">
        <v>615</v>
      </c>
      <c r="E3619" s="22">
        <f t="shared" si="1191"/>
        <v>0</v>
      </c>
      <c r="F3619" s="155">
        <f t="shared" ref="F3619:M3619" si="1195">F3620+F3621</f>
        <v>0</v>
      </c>
      <c r="G3619" s="155">
        <f t="shared" si="1195"/>
        <v>0</v>
      </c>
      <c r="H3619" s="155">
        <f t="shared" si="1195"/>
        <v>0</v>
      </c>
      <c r="I3619" s="155">
        <f t="shared" si="1195"/>
        <v>0</v>
      </c>
      <c r="J3619" s="155">
        <f t="shared" si="1195"/>
        <v>0</v>
      </c>
      <c r="K3619" s="155">
        <f t="shared" si="1195"/>
        <v>0</v>
      </c>
      <c r="L3619" s="155">
        <f t="shared" si="1195"/>
        <v>0</v>
      </c>
      <c r="M3619" s="155">
        <f t="shared" si="1195"/>
        <v>0</v>
      </c>
      <c r="N3619" s="23"/>
      <c r="O3619" s="23"/>
    </row>
    <row r="3620" spans="1:15" ht="21.4" hidden="1">
      <c r="A3620" s="285"/>
      <c r="B3620" s="329"/>
      <c r="C3620" s="998" t="s">
        <v>616</v>
      </c>
      <c r="D3620" s="307" t="s">
        <v>617</v>
      </c>
      <c r="E3620" s="22">
        <f t="shared" si="1191"/>
        <v>0</v>
      </c>
      <c r="F3620" s="63"/>
      <c r="G3620" s="63"/>
      <c r="H3620" s="63"/>
      <c r="I3620" s="63"/>
      <c r="J3620" s="158"/>
      <c r="K3620" s="63"/>
      <c r="L3620" s="63"/>
      <c r="M3620" s="158"/>
      <c r="N3620" s="23"/>
      <c r="O3620" s="23"/>
    </row>
    <row r="3621" spans="1:15" hidden="1">
      <c r="A3621" s="285"/>
      <c r="B3621" s="349" t="s">
        <v>618</v>
      </c>
      <c r="C3621" s="350"/>
      <c r="D3621" s="290" t="s">
        <v>619</v>
      </c>
      <c r="E3621" s="22">
        <f t="shared" si="1191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285"/>
      <c r="B3622" s="351"/>
      <c r="C3622" s="352"/>
      <c r="D3622" s="301"/>
      <c r="E3622" s="22">
        <f t="shared" si="1191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>
      <c r="A3623" s="285"/>
      <c r="B3623" s="353" t="s">
        <v>620</v>
      </c>
      <c r="C3623" s="354"/>
      <c r="D3623" s="307" t="s">
        <v>621</v>
      </c>
      <c r="E3623" s="22">
        <f t="shared" si="1191"/>
        <v>0</v>
      </c>
      <c r="F3623" s="155">
        <f t="shared" ref="F3623:M3623" si="1196">F3624+F3625</f>
        <v>0</v>
      </c>
      <c r="G3623" s="155">
        <f t="shared" si="1196"/>
        <v>0</v>
      </c>
      <c r="H3623" s="155">
        <f t="shared" si="1196"/>
        <v>0</v>
      </c>
      <c r="I3623" s="155">
        <f t="shared" si="1196"/>
        <v>0</v>
      </c>
      <c r="J3623" s="155">
        <f t="shared" si="1196"/>
        <v>0</v>
      </c>
      <c r="K3623" s="155">
        <f t="shared" si="1196"/>
        <v>0</v>
      </c>
      <c r="L3623" s="155">
        <f t="shared" si="1196"/>
        <v>0</v>
      </c>
      <c r="M3623" s="155">
        <f t="shared" si="1196"/>
        <v>0</v>
      </c>
      <c r="N3623" s="23"/>
      <c r="O3623" s="23"/>
    </row>
    <row r="3624" spans="1:15" hidden="1">
      <c r="A3624" s="285"/>
      <c r="B3624" s="343" t="s">
        <v>622</v>
      </c>
      <c r="C3624" s="342"/>
      <c r="D3624" s="332" t="s">
        <v>623</v>
      </c>
      <c r="E3624" s="22">
        <f t="shared" si="1191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idden="1">
      <c r="A3625" s="285"/>
      <c r="B3625" s="341" t="s">
        <v>624</v>
      </c>
      <c r="C3625" s="355"/>
      <c r="D3625" s="332" t="s">
        <v>625</v>
      </c>
      <c r="E3625" s="22">
        <f t="shared" si="1191"/>
        <v>0</v>
      </c>
      <c r="F3625" s="63"/>
      <c r="G3625" s="63"/>
      <c r="H3625" s="63"/>
      <c r="I3625" s="63"/>
      <c r="J3625" s="158"/>
      <c r="K3625" s="63"/>
      <c r="L3625" s="63"/>
      <c r="M3625" s="158"/>
      <c r="N3625" s="23"/>
      <c r="O3625" s="23"/>
    </row>
    <row r="3626" spans="1:15">
      <c r="A3626" s="285"/>
      <c r="B3626" s="302" t="s">
        <v>893</v>
      </c>
      <c r="C3626" s="331"/>
      <c r="D3626" s="290" t="s">
        <v>627</v>
      </c>
      <c r="E3626" s="22">
        <f t="shared" si="1191"/>
        <v>-831.23</v>
      </c>
      <c r="F3626" s="155">
        <f t="shared" ref="F3626:M3626" si="1197">F3627</f>
        <v>0</v>
      </c>
      <c r="G3626" s="155">
        <f t="shared" si="1197"/>
        <v>0</v>
      </c>
      <c r="H3626" s="155">
        <f t="shared" si="1197"/>
        <v>-531.17000000000007</v>
      </c>
      <c r="I3626" s="155">
        <f t="shared" si="1197"/>
        <v>-300.06</v>
      </c>
      <c r="J3626" s="155">
        <f t="shared" si="1197"/>
        <v>0</v>
      </c>
      <c r="K3626" s="155">
        <f t="shared" si="1197"/>
        <v>0</v>
      </c>
      <c r="L3626" s="155">
        <f t="shared" si="1197"/>
        <v>0</v>
      </c>
      <c r="M3626" s="155">
        <f t="shared" si="1197"/>
        <v>0</v>
      </c>
      <c r="N3626" s="23"/>
      <c r="O3626" s="23"/>
    </row>
    <row r="3627" spans="1:15">
      <c r="A3627" s="582"/>
      <c r="B3627" s="645" t="s">
        <v>628</v>
      </c>
      <c r="C3627" s="646"/>
      <c r="D3627" s="588" t="s">
        <v>629</v>
      </c>
      <c r="E3627" s="22">
        <f t="shared" si="1191"/>
        <v>-831.23</v>
      </c>
      <c r="F3627" s="44">
        <f t="shared" ref="F3627:M3627" si="1198">F1935</f>
        <v>0</v>
      </c>
      <c r="G3627" s="44">
        <f t="shared" si="1198"/>
        <v>0</v>
      </c>
      <c r="H3627" s="44">
        <f t="shared" si="1198"/>
        <v>-531.17000000000007</v>
      </c>
      <c r="I3627" s="44">
        <f t="shared" si="1198"/>
        <v>-300.06</v>
      </c>
      <c r="J3627" s="44">
        <f t="shared" si="1198"/>
        <v>0</v>
      </c>
      <c r="K3627" s="44">
        <f t="shared" si="1198"/>
        <v>0</v>
      </c>
      <c r="L3627" s="44">
        <f t="shared" si="1198"/>
        <v>0</v>
      </c>
      <c r="M3627" s="44">
        <f t="shared" si="1198"/>
        <v>0</v>
      </c>
      <c r="N3627" s="23"/>
      <c r="O3627" s="23"/>
    </row>
    <row r="3628" spans="1:15">
      <c r="A3628" s="714" t="s">
        <v>755</v>
      </c>
      <c r="B3628" s="878"/>
      <c r="C3628" s="878"/>
      <c r="D3628" s="85"/>
      <c r="E3628" s="40">
        <f t="shared" si="1191"/>
        <v>0</v>
      </c>
      <c r="F3628" s="41"/>
      <c r="G3628" s="41"/>
      <c r="H3628" s="41"/>
      <c r="I3628" s="41"/>
      <c r="J3628" s="42"/>
      <c r="K3628" s="41"/>
      <c r="L3628" s="41"/>
      <c r="M3628" s="42"/>
      <c r="N3628" s="23"/>
      <c r="O3628" s="23"/>
    </row>
    <row r="3629" spans="1:15">
      <c r="A3629" s="880"/>
      <c r="B3629" s="881" t="s">
        <v>898</v>
      </c>
      <c r="C3629" s="881"/>
      <c r="D3629" s="85" t="s">
        <v>899</v>
      </c>
      <c r="E3629" s="40">
        <f t="shared" si="1191"/>
        <v>11832.599999999999</v>
      </c>
      <c r="F3629" s="41"/>
      <c r="G3629" s="41">
        <f>3500+700</f>
        <v>4200</v>
      </c>
      <c r="H3629" s="41">
        <f>3600+800-1500+1052+53.81</f>
        <v>4005.81</v>
      </c>
      <c r="I3629" s="41">
        <f>2400+650-650+26.79</f>
        <v>2426.79</v>
      </c>
      <c r="J3629" s="42">
        <f>1200+650-650</f>
        <v>1200</v>
      </c>
      <c r="K3629" s="41">
        <f>10700+2800-2800</f>
        <v>10700</v>
      </c>
      <c r="L3629" s="41">
        <f>10700+2800-2800</f>
        <v>10700</v>
      </c>
      <c r="M3629" s="41">
        <f>10700+2800-2800</f>
        <v>10700</v>
      </c>
      <c r="N3629" s="23"/>
      <c r="O3629" s="23"/>
    </row>
    <row r="3630" spans="1:15">
      <c r="A3630" s="1082"/>
      <c r="B3630" s="31" t="s">
        <v>900</v>
      </c>
      <c r="C3630" s="1083"/>
      <c r="D3630" s="27" t="s">
        <v>901</v>
      </c>
      <c r="E3630" s="22">
        <f t="shared" si="1191"/>
        <v>43559.34</v>
      </c>
      <c r="F3630" s="28">
        <f t="shared" ref="F3630:M3630" si="1199">F3631</f>
        <v>0</v>
      </c>
      <c r="G3630" s="60">
        <f t="shared" si="1199"/>
        <v>13700</v>
      </c>
      <c r="H3630" s="60">
        <f t="shared" si="1199"/>
        <v>11778.38</v>
      </c>
      <c r="I3630" s="60">
        <f t="shared" si="1199"/>
        <v>10700.96</v>
      </c>
      <c r="J3630" s="60">
        <f t="shared" si="1199"/>
        <v>7380</v>
      </c>
      <c r="K3630" s="60">
        <f t="shared" si="1199"/>
        <v>41500</v>
      </c>
      <c r="L3630" s="60">
        <f t="shared" si="1199"/>
        <v>42500</v>
      </c>
      <c r="M3630" s="60">
        <f t="shared" si="1199"/>
        <v>42500</v>
      </c>
      <c r="N3630" s="23"/>
      <c r="O3630" s="23"/>
    </row>
    <row r="3631" spans="1:15">
      <c r="A3631" s="880"/>
      <c r="B3631" s="37"/>
      <c r="C3631" s="881" t="s">
        <v>902</v>
      </c>
      <c r="D3631" s="883" t="s">
        <v>903</v>
      </c>
      <c r="E3631" s="137">
        <f t="shared" si="1191"/>
        <v>43559.34</v>
      </c>
      <c r="F3631" s="41"/>
      <c r="G3631" s="716">
        <v>13700</v>
      </c>
      <c r="H3631" s="716">
        <f>11700+78.38</f>
        <v>11778.38</v>
      </c>
      <c r="I3631" s="716">
        <f>10700+0.96</f>
        <v>10700.96</v>
      </c>
      <c r="J3631" s="717">
        <f>7400-20</f>
        <v>7380</v>
      </c>
      <c r="K3631" s="716">
        <v>41500</v>
      </c>
      <c r="L3631" s="716">
        <v>42500</v>
      </c>
      <c r="M3631" s="716">
        <v>42500</v>
      </c>
      <c r="N3631" s="23"/>
      <c r="O3631" s="23"/>
    </row>
    <row r="3632" spans="1:15">
      <c r="A3632" s="880"/>
      <c r="B3632" s="37" t="s">
        <v>904</v>
      </c>
      <c r="C3632" s="37"/>
      <c r="D3632" s="85" t="s">
        <v>905</v>
      </c>
      <c r="E3632" s="137">
        <f t="shared" si="1191"/>
        <v>102611.86</v>
      </c>
      <c r="F3632" s="41"/>
      <c r="G3632" s="41">
        <f>23550+6570</f>
        <v>30120</v>
      </c>
      <c r="H3632" s="41">
        <f>23550+7580+6.8-132.19</f>
        <v>31004.61</v>
      </c>
      <c r="I3632" s="41">
        <f>22550+340-27.75+12</f>
        <v>22874.25</v>
      </c>
      <c r="J3632" s="42">
        <f>18570+23+20</f>
        <v>18613</v>
      </c>
      <c r="K3632" s="41">
        <f>88100+30400</f>
        <v>118500</v>
      </c>
      <c r="L3632" s="41">
        <f>90125+30400</f>
        <v>120525</v>
      </c>
      <c r="M3632" s="42">
        <f>90389+30400</f>
        <v>120789</v>
      </c>
      <c r="N3632" s="23"/>
      <c r="O3632" s="23"/>
    </row>
    <row r="3633" spans="1:15">
      <c r="A3633" s="46"/>
      <c r="B3633" s="37" t="s">
        <v>906</v>
      </c>
      <c r="C3633" s="37"/>
      <c r="D3633" s="85" t="s">
        <v>907</v>
      </c>
      <c r="E3633" s="40">
        <f t="shared" si="1191"/>
        <v>0</v>
      </c>
      <c r="F3633" s="41"/>
      <c r="G3633" s="41"/>
      <c r="H3633" s="41"/>
      <c r="I3633" s="41"/>
      <c r="J3633" s="42"/>
      <c r="K3633" s="41"/>
      <c r="L3633" s="41"/>
      <c r="M3633" s="42"/>
      <c r="N3633" s="23"/>
      <c r="O3633" s="23"/>
    </row>
    <row r="3634" spans="1:15">
      <c r="A3634" s="46"/>
      <c r="B3634" s="37" t="s">
        <v>908</v>
      </c>
      <c r="C3634" s="37"/>
      <c r="D3634" s="85" t="s">
        <v>909</v>
      </c>
      <c r="E3634" s="40">
        <f t="shared" si="1191"/>
        <v>0</v>
      </c>
      <c r="F3634" s="41"/>
      <c r="G3634" s="41"/>
      <c r="H3634" s="41"/>
      <c r="I3634" s="41"/>
      <c r="J3634" s="42"/>
      <c r="K3634" s="41"/>
      <c r="L3634" s="41"/>
      <c r="M3634" s="42"/>
      <c r="N3634" s="23"/>
      <c r="O3634" s="23"/>
    </row>
    <row r="3635" spans="1:15">
      <c r="A3635" s="46"/>
      <c r="B3635" s="37" t="s">
        <v>910</v>
      </c>
      <c r="C3635" s="37"/>
      <c r="D3635" s="85" t="s">
        <v>911</v>
      </c>
      <c r="E3635" s="40">
        <f t="shared" si="1191"/>
        <v>19615</v>
      </c>
      <c r="F3635" s="41"/>
      <c r="G3635" s="60">
        <f>G3589</f>
        <v>4412</v>
      </c>
      <c r="H3635" s="60">
        <f t="shared" ref="H3635:M3635" si="1200">H3589</f>
        <v>4921</v>
      </c>
      <c r="I3635" s="60">
        <f t="shared" si="1200"/>
        <v>5153</v>
      </c>
      <c r="J3635" s="60">
        <f t="shared" si="1200"/>
        <v>5129</v>
      </c>
      <c r="K3635" s="60">
        <f t="shared" si="1200"/>
        <v>20620</v>
      </c>
      <c r="L3635" s="60">
        <f t="shared" si="1200"/>
        <v>20620</v>
      </c>
      <c r="M3635" s="60">
        <f t="shared" si="1200"/>
        <v>20620</v>
      </c>
      <c r="N3635" s="23"/>
      <c r="O3635" s="23"/>
    </row>
    <row r="3636" spans="1:15">
      <c r="A3636" s="1084"/>
      <c r="B3636" s="31" t="s">
        <v>912</v>
      </c>
      <c r="C3636" s="31"/>
      <c r="D3636" s="27" t="s">
        <v>913</v>
      </c>
      <c r="E3636" s="22">
        <f t="shared" si="1191"/>
        <v>0</v>
      </c>
      <c r="F3636" s="28">
        <f t="shared" ref="F3636:M3636" si="1201">F3637+F3638</f>
        <v>0</v>
      </c>
      <c r="G3636" s="28">
        <f t="shared" si="1201"/>
        <v>0</v>
      </c>
      <c r="H3636" s="28">
        <f t="shared" si="1201"/>
        <v>0</v>
      </c>
      <c r="I3636" s="28">
        <f t="shared" si="1201"/>
        <v>0</v>
      </c>
      <c r="J3636" s="28">
        <f t="shared" si="1201"/>
        <v>0</v>
      </c>
      <c r="K3636" s="28">
        <f t="shared" si="1201"/>
        <v>0</v>
      </c>
      <c r="L3636" s="28">
        <f t="shared" si="1201"/>
        <v>0</v>
      </c>
      <c r="M3636" s="28">
        <f t="shared" si="1201"/>
        <v>0</v>
      </c>
      <c r="N3636" s="23"/>
      <c r="O3636" s="23"/>
    </row>
    <row r="3637" spans="1:15">
      <c r="A3637" s="46"/>
      <c r="B3637" s="37"/>
      <c r="C3637" s="881" t="s">
        <v>914</v>
      </c>
      <c r="D3637" s="883" t="s">
        <v>915</v>
      </c>
      <c r="E3637" s="40">
        <f t="shared" si="1191"/>
        <v>0</v>
      </c>
      <c r="F3637" s="41"/>
      <c r="G3637" s="41"/>
      <c r="H3637" s="41"/>
      <c r="I3637" s="41"/>
      <c r="J3637" s="42"/>
      <c r="K3637" s="41"/>
      <c r="L3637" s="41"/>
      <c r="M3637" s="42"/>
      <c r="N3637" s="23"/>
      <c r="O3637" s="23"/>
    </row>
    <row r="3638" spans="1:15">
      <c r="A3638" s="46"/>
      <c r="B3638" s="37"/>
      <c r="C3638" s="881" t="s">
        <v>916</v>
      </c>
      <c r="D3638" s="883" t="s">
        <v>917</v>
      </c>
      <c r="E3638" s="40">
        <f t="shared" si="1191"/>
        <v>0</v>
      </c>
      <c r="F3638" s="41"/>
      <c r="G3638" s="41"/>
      <c r="H3638" s="41"/>
      <c r="I3638" s="41"/>
      <c r="J3638" s="42"/>
      <c r="K3638" s="41"/>
      <c r="L3638" s="41"/>
      <c r="M3638" s="42"/>
      <c r="N3638" s="23"/>
      <c r="O3638" s="23"/>
    </row>
    <row r="3639" spans="1:15" ht="12" customHeight="1">
      <c r="A3639" s="880"/>
      <c r="B3639" s="881" t="s">
        <v>918</v>
      </c>
      <c r="C3639" s="37"/>
      <c r="D3639" s="85" t="s">
        <v>919</v>
      </c>
      <c r="E3639" s="40">
        <f t="shared" si="1191"/>
        <v>0</v>
      </c>
      <c r="F3639" s="1085"/>
      <c r="G3639" s="41"/>
      <c r="H3639" s="41"/>
      <c r="I3639" s="41"/>
      <c r="J3639" s="42"/>
      <c r="K3639" s="41"/>
      <c r="L3639" s="41"/>
      <c r="M3639" s="42"/>
      <c r="N3639" s="23"/>
      <c r="O3639" s="23"/>
    </row>
    <row r="3640" spans="1:15" hidden="1">
      <c r="A3640" s="853"/>
      <c r="B3640" s="854"/>
      <c r="C3640" s="854"/>
      <c r="D3640" s="85"/>
      <c r="E3640" s="22">
        <f t="shared" si="1191"/>
        <v>0</v>
      </c>
      <c r="F3640" s="41"/>
      <c r="G3640" s="41"/>
      <c r="H3640" s="41"/>
      <c r="I3640" s="41"/>
      <c r="J3640" s="42"/>
      <c r="K3640" s="41"/>
      <c r="L3640" s="41"/>
      <c r="M3640" s="42"/>
      <c r="N3640" s="23"/>
      <c r="O3640" s="23"/>
    </row>
    <row r="3641" spans="1:15">
      <c r="A3641" s="1337" t="s">
        <v>920</v>
      </c>
      <c r="B3641" s="1338"/>
      <c r="C3641" s="1338"/>
      <c r="D3641" s="884">
        <v>69.02</v>
      </c>
      <c r="E3641" s="722">
        <f t="shared" si="1191"/>
        <v>1431</v>
      </c>
      <c r="F3641" s="885">
        <f t="shared" ref="F3641:M3641" si="1202">F3642+F3714</f>
        <v>0</v>
      </c>
      <c r="G3641" s="885">
        <f t="shared" si="1202"/>
        <v>84</v>
      </c>
      <c r="H3641" s="885">
        <f t="shared" si="1202"/>
        <v>1179</v>
      </c>
      <c r="I3641" s="885">
        <f t="shared" si="1202"/>
        <v>84</v>
      </c>
      <c r="J3641" s="885">
        <f t="shared" si="1202"/>
        <v>84</v>
      </c>
      <c r="K3641" s="885">
        <f t="shared" si="1202"/>
        <v>336</v>
      </c>
      <c r="L3641" s="885">
        <f t="shared" si="1202"/>
        <v>336</v>
      </c>
      <c r="M3641" s="885">
        <f t="shared" si="1202"/>
        <v>336</v>
      </c>
      <c r="N3641" s="23"/>
      <c r="O3641" s="23"/>
    </row>
    <row r="3642" spans="1:15">
      <c r="A3642" s="886" t="s">
        <v>921</v>
      </c>
      <c r="B3642" s="887"/>
      <c r="C3642" s="888"/>
      <c r="D3642" s="669" t="s">
        <v>922</v>
      </c>
      <c r="E3642" s="722">
        <f t="shared" si="1191"/>
        <v>0</v>
      </c>
      <c r="F3642" s="727">
        <f t="shared" ref="F3642:M3642" si="1203">F3704+F3707+F3710+F3711+F3712</f>
        <v>0</v>
      </c>
      <c r="G3642" s="727">
        <f t="shared" si="1203"/>
        <v>0</v>
      </c>
      <c r="H3642" s="727">
        <f t="shared" si="1203"/>
        <v>0</v>
      </c>
      <c r="I3642" s="727">
        <f t="shared" si="1203"/>
        <v>0</v>
      </c>
      <c r="J3642" s="727">
        <f t="shared" si="1203"/>
        <v>0</v>
      </c>
      <c r="K3642" s="727">
        <f t="shared" si="1203"/>
        <v>0</v>
      </c>
      <c r="L3642" s="727">
        <f t="shared" si="1203"/>
        <v>0</v>
      </c>
      <c r="M3642" s="727">
        <f t="shared" si="1203"/>
        <v>0</v>
      </c>
      <c r="N3642" s="23"/>
      <c r="O3642" s="23"/>
    </row>
    <row r="3643" spans="1:15">
      <c r="A3643" s="671"/>
      <c r="B3643" s="672" t="s">
        <v>507</v>
      </c>
      <c r="C3643" s="890"/>
      <c r="D3643" s="674"/>
      <c r="E3643" s="22">
        <f t="shared" si="1191"/>
        <v>0</v>
      </c>
      <c r="F3643" s="675">
        <f t="shared" ref="F3643:M3643" si="1204">F3644</f>
        <v>0</v>
      </c>
      <c r="G3643" s="675">
        <f t="shared" si="1204"/>
        <v>0</v>
      </c>
      <c r="H3643" s="675">
        <f t="shared" si="1204"/>
        <v>0</v>
      </c>
      <c r="I3643" s="675">
        <f t="shared" si="1204"/>
        <v>0</v>
      </c>
      <c r="J3643" s="675">
        <f>J3644+J3702</f>
        <v>0</v>
      </c>
      <c r="K3643" s="675">
        <f t="shared" si="1204"/>
        <v>0</v>
      </c>
      <c r="L3643" s="675">
        <f t="shared" si="1204"/>
        <v>0</v>
      </c>
      <c r="M3643" s="675">
        <f t="shared" si="1204"/>
        <v>0</v>
      </c>
      <c r="N3643" s="23"/>
      <c r="O3643" s="23"/>
    </row>
    <row r="3644" spans="1:15">
      <c r="A3644" s="281"/>
      <c r="B3644" s="273" t="s">
        <v>508</v>
      </c>
      <c r="C3644" s="282"/>
      <c r="D3644" s="283" t="s">
        <v>509</v>
      </c>
      <c r="E3644" s="22">
        <f t="shared" si="1191"/>
        <v>0</v>
      </c>
      <c r="F3644" s="284">
        <f t="shared" ref="F3644:M3644" si="1205">F3645+F3646+F3647+F3652+F3656+F3658+F3670+F3676+F3683</f>
        <v>0</v>
      </c>
      <c r="G3644" s="284">
        <f t="shared" si="1205"/>
        <v>0</v>
      </c>
      <c r="H3644" s="284">
        <f t="shared" si="1205"/>
        <v>0</v>
      </c>
      <c r="I3644" s="284">
        <f t="shared" si="1205"/>
        <v>0</v>
      </c>
      <c r="J3644" s="284">
        <f t="shared" si="1205"/>
        <v>0</v>
      </c>
      <c r="K3644" s="284">
        <f t="shared" si="1205"/>
        <v>0</v>
      </c>
      <c r="L3644" s="284">
        <f t="shared" si="1205"/>
        <v>0</v>
      </c>
      <c r="M3644" s="284">
        <f t="shared" si="1205"/>
        <v>0</v>
      </c>
      <c r="N3644" s="23"/>
      <c r="O3644" s="23"/>
    </row>
    <row r="3645" spans="1:15">
      <c r="A3645" s="582"/>
      <c r="B3645" s="583"/>
      <c r="C3645" s="584" t="s">
        <v>510</v>
      </c>
      <c r="D3645" s="585" t="s">
        <v>511</v>
      </c>
      <c r="E3645" s="40">
        <f t="shared" si="1191"/>
        <v>0</v>
      </c>
      <c r="F3645" s="44"/>
      <c r="G3645" s="218">
        <f>G2020</f>
        <v>0</v>
      </c>
      <c r="H3645" s="218">
        <f t="shared" ref="H3645:M3646" si="1206">H2020</f>
        <v>0</v>
      </c>
      <c r="I3645" s="218">
        <f t="shared" si="1206"/>
        <v>0</v>
      </c>
      <c r="J3645" s="218">
        <f t="shared" si="1206"/>
        <v>0</v>
      </c>
      <c r="K3645" s="218">
        <f t="shared" si="1206"/>
        <v>0</v>
      </c>
      <c r="L3645" s="218">
        <f t="shared" si="1206"/>
        <v>0</v>
      </c>
      <c r="M3645" s="218">
        <f t="shared" si="1206"/>
        <v>0</v>
      </c>
      <c r="N3645" s="23"/>
      <c r="O3645" s="23"/>
    </row>
    <row r="3646" spans="1:15">
      <c r="A3646" s="582"/>
      <c r="B3646" s="586"/>
      <c r="C3646" s="587" t="s">
        <v>512</v>
      </c>
      <c r="D3646" s="588" t="s">
        <v>513</v>
      </c>
      <c r="E3646" s="40">
        <f t="shared" si="1191"/>
        <v>0</v>
      </c>
      <c r="F3646" s="44"/>
      <c r="G3646" s="60">
        <f>G2021</f>
        <v>0</v>
      </c>
      <c r="H3646" s="60">
        <f t="shared" si="1206"/>
        <v>0</v>
      </c>
      <c r="I3646" s="60">
        <f t="shared" si="1206"/>
        <v>0</v>
      </c>
      <c r="J3646" s="60">
        <f t="shared" si="1206"/>
        <v>0</v>
      </c>
      <c r="K3646" s="60">
        <f t="shared" si="1206"/>
        <v>0</v>
      </c>
      <c r="L3646" s="60">
        <f t="shared" si="1206"/>
        <v>0</v>
      </c>
      <c r="M3646" s="60">
        <f t="shared" si="1206"/>
        <v>0</v>
      </c>
      <c r="N3646" s="23"/>
      <c r="O3646" s="23"/>
    </row>
    <row r="3647" spans="1:15">
      <c r="A3647" s="285"/>
      <c r="B3647" s="291" t="s">
        <v>514</v>
      </c>
      <c r="C3647" s="292"/>
      <c r="D3647" s="290" t="s">
        <v>515</v>
      </c>
      <c r="E3647" s="22">
        <f t="shared" si="1191"/>
        <v>0</v>
      </c>
      <c r="F3647" s="155">
        <f t="shared" ref="F3647:M3647" si="1207">F3648+F3649+F3650</f>
        <v>0</v>
      </c>
      <c r="G3647" s="155">
        <f t="shared" si="1207"/>
        <v>0</v>
      </c>
      <c r="H3647" s="155">
        <f t="shared" si="1207"/>
        <v>0</v>
      </c>
      <c r="I3647" s="155">
        <f t="shared" si="1207"/>
        <v>0</v>
      </c>
      <c r="J3647" s="155">
        <f t="shared" si="1207"/>
        <v>0</v>
      </c>
      <c r="K3647" s="155">
        <f t="shared" si="1207"/>
        <v>0</v>
      </c>
      <c r="L3647" s="155">
        <f t="shared" si="1207"/>
        <v>0</v>
      </c>
      <c r="M3647" s="155">
        <f t="shared" si="1207"/>
        <v>0</v>
      </c>
      <c r="N3647" s="23"/>
      <c r="O3647" s="23"/>
    </row>
    <row r="3648" spans="1:15" hidden="1">
      <c r="A3648" s="285"/>
      <c r="B3648" s="293" t="s">
        <v>516</v>
      </c>
      <c r="C3648" s="292"/>
      <c r="D3648" s="290" t="s">
        <v>517</v>
      </c>
      <c r="E3648" s="40">
        <f t="shared" si="1191"/>
        <v>0</v>
      </c>
      <c r="F3648" s="63"/>
      <c r="G3648" s="63"/>
      <c r="H3648" s="63"/>
      <c r="I3648" s="63"/>
      <c r="J3648" s="158"/>
      <c r="K3648" s="63"/>
      <c r="L3648" s="63"/>
      <c r="M3648" s="158"/>
      <c r="N3648" s="23"/>
      <c r="O3648" s="23"/>
    </row>
    <row r="3649" spans="1:15" hidden="1">
      <c r="A3649" s="285"/>
      <c r="B3649" s="294" t="s">
        <v>518</v>
      </c>
      <c r="C3649" s="295"/>
      <c r="D3649" s="307" t="s">
        <v>129</v>
      </c>
      <c r="E3649" s="40">
        <f t="shared" si="1191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285"/>
      <c r="B3650" s="293" t="s">
        <v>519</v>
      </c>
      <c r="C3650" s="296"/>
      <c r="D3650" s="290" t="s">
        <v>520</v>
      </c>
      <c r="E3650" s="40">
        <f t="shared" si="1191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 hidden="1">
      <c r="A3651" s="285"/>
      <c r="B3651" s="293"/>
      <c r="C3651" s="296"/>
      <c r="D3651" s="290"/>
      <c r="E3651" s="22">
        <f t="shared" si="1191"/>
        <v>0</v>
      </c>
      <c r="F3651" s="63"/>
      <c r="G3651" s="63"/>
      <c r="H3651" s="63"/>
      <c r="I3651" s="63"/>
      <c r="J3651" s="158"/>
      <c r="K3651" s="63"/>
      <c r="L3651" s="63"/>
      <c r="M3651" s="158"/>
      <c r="N3651" s="23"/>
      <c r="O3651" s="23"/>
    </row>
    <row r="3652" spans="1:15">
      <c r="A3652" s="285"/>
      <c r="B3652" s="293" t="s">
        <v>521</v>
      </c>
      <c r="C3652" s="296"/>
      <c r="D3652" s="290" t="s">
        <v>522</v>
      </c>
      <c r="E3652" s="22">
        <f t="shared" si="1191"/>
        <v>0</v>
      </c>
      <c r="F3652" s="155">
        <f t="shared" ref="F3652:M3652" si="1208">F3653+F3654+F3655</f>
        <v>0</v>
      </c>
      <c r="G3652" s="155">
        <f t="shared" si="1208"/>
        <v>0</v>
      </c>
      <c r="H3652" s="155">
        <f t="shared" si="1208"/>
        <v>0</v>
      </c>
      <c r="I3652" s="155">
        <f t="shared" si="1208"/>
        <v>0</v>
      </c>
      <c r="J3652" s="155">
        <f t="shared" si="1208"/>
        <v>0</v>
      </c>
      <c r="K3652" s="155">
        <f t="shared" si="1208"/>
        <v>0</v>
      </c>
      <c r="L3652" s="155">
        <f t="shared" si="1208"/>
        <v>0</v>
      </c>
      <c r="M3652" s="155">
        <f t="shared" si="1208"/>
        <v>0</v>
      </c>
      <c r="N3652" s="23"/>
      <c r="O3652" s="23"/>
    </row>
    <row r="3653" spans="1:15" hidden="1">
      <c r="A3653" s="285"/>
      <c r="B3653" s="293"/>
      <c r="C3653" s="296" t="s">
        <v>523</v>
      </c>
      <c r="D3653" s="290" t="s">
        <v>524</v>
      </c>
      <c r="E3653" s="40">
        <f t="shared" si="1191"/>
        <v>0</v>
      </c>
      <c r="F3653" s="63"/>
      <c r="G3653" s="63"/>
      <c r="H3653" s="63"/>
      <c r="I3653" s="63"/>
      <c r="J3653" s="158"/>
      <c r="K3653" s="63"/>
      <c r="L3653" s="63"/>
      <c r="M3653" s="158"/>
      <c r="N3653" s="23"/>
      <c r="O3653" s="23"/>
    </row>
    <row r="3654" spans="1:15" hidden="1">
      <c r="A3654" s="285"/>
      <c r="B3654" s="293"/>
      <c r="C3654" s="298" t="s">
        <v>525</v>
      </c>
      <c r="D3654" s="299" t="s">
        <v>526</v>
      </c>
      <c r="E3654" s="40">
        <f t="shared" si="1191"/>
        <v>0</v>
      </c>
      <c r="F3654" s="63"/>
      <c r="G3654" s="63"/>
      <c r="H3654" s="63"/>
      <c r="I3654" s="63"/>
      <c r="J3654" s="158"/>
      <c r="K3654" s="63"/>
      <c r="L3654" s="63"/>
      <c r="M3654" s="158"/>
      <c r="N3654" s="23"/>
      <c r="O3654" s="23"/>
    </row>
    <row r="3655" spans="1:15" hidden="1">
      <c r="A3655" s="285"/>
      <c r="B3655" s="300"/>
      <c r="C3655" s="292" t="s">
        <v>527</v>
      </c>
      <c r="D3655" s="301" t="s">
        <v>528</v>
      </c>
      <c r="E3655" s="40">
        <f t="shared" si="1191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 hidden="1">
      <c r="A3656" s="285"/>
      <c r="B3656" s="302" t="s">
        <v>529</v>
      </c>
      <c r="C3656" s="303"/>
      <c r="D3656" s="304" t="s">
        <v>530</v>
      </c>
      <c r="E3656" s="22">
        <f t="shared" si="1191"/>
        <v>0</v>
      </c>
      <c r="F3656" s="155">
        <f t="shared" ref="F3656:M3656" si="1209">F3657</f>
        <v>0</v>
      </c>
      <c r="G3656" s="155">
        <f t="shared" si="1209"/>
        <v>0</v>
      </c>
      <c r="H3656" s="155">
        <f t="shared" si="1209"/>
        <v>0</v>
      </c>
      <c r="I3656" s="155">
        <f t="shared" si="1209"/>
        <v>0</v>
      </c>
      <c r="J3656" s="155">
        <f t="shared" si="1209"/>
        <v>0</v>
      </c>
      <c r="K3656" s="155">
        <f t="shared" si="1209"/>
        <v>0</v>
      </c>
      <c r="L3656" s="155">
        <f t="shared" si="1209"/>
        <v>0</v>
      </c>
      <c r="M3656" s="155">
        <f t="shared" si="1209"/>
        <v>0</v>
      </c>
      <c r="N3656" s="23"/>
      <c r="O3656" s="23"/>
    </row>
    <row r="3657" spans="1:15" hidden="1">
      <c r="A3657" s="285"/>
      <c r="B3657" s="305" t="s">
        <v>531</v>
      </c>
      <c r="C3657" s="306"/>
      <c r="D3657" s="304" t="s">
        <v>532</v>
      </c>
      <c r="E3657" s="40">
        <f t="shared" si="1191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21">
      <c r="A3658" s="285"/>
      <c r="B3658" s="305"/>
      <c r="C3658" s="296" t="s">
        <v>533</v>
      </c>
      <c r="D3658" s="304" t="s">
        <v>534</v>
      </c>
      <c r="E3658" s="22">
        <f t="shared" si="1191"/>
        <v>0</v>
      </c>
      <c r="F3658" s="155">
        <f t="shared" ref="F3658:M3658" si="1210">F3659</f>
        <v>0</v>
      </c>
      <c r="G3658" s="155">
        <f t="shared" si="1210"/>
        <v>0</v>
      </c>
      <c r="H3658" s="155">
        <f t="shared" si="1210"/>
        <v>0</v>
      </c>
      <c r="I3658" s="155">
        <f t="shared" si="1210"/>
        <v>0</v>
      </c>
      <c r="J3658" s="155">
        <f t="shared" si="1210"/>
        <v>0</v>
      </c>
      <c r="K3658" s="155">
        <f t="shared" si="1210"/>
        <v>0</v>
      </c>
      <c r="L3658" s="155">
        <f t="shared" si="1210"/>
        <v>0</v>
      </c>
      <c r="M3658" s="155">
        <f t="shared" si="1210"/>
        <v>0</v>
      </c>
      <c r="N3658" s="23"/>
      <c r="O3658" s="23"/>
    </row>
    <row r="3659" spans="1:15" ht="12" customHeight="1">
      <c r="A3659" s="285"/>
      <c r="B3659" s="1292" t="s">
        <v>535</v>
      </c>
      <c r="C3659" s="1293"/>
      <c r="D3659" s="307" t="s">
        <v>536</v>
      </c>
      <c r="E3659" s="22">
        <f t="shared" si="1191"/>
        <v>0</v>
      </c>
      <c r="F3659" s="155">
        <f t="shared" ref="F3659:M3659" si="1211">F3660+F3661+F3662+F3663+F3664+F3665+F3666+F3667+F3668+F3669</f>
        <v>0</v>
      </c>
      <c r="G3659" s="155">
        <f t="shared" si="1211"/>
        <v>0</v>
      </c>
      <c r="H3659" s="155">
        <f t="shared" si="1211"/>
        <v>0</v>
      </c>
      <c r="I3659" s="155">
        <f t="shared" si="1211"/>
        <v>0</v>
      </c>
      <c r="J3659" s="155">
        <f t="shared" si="1211"/>
        <v>0</v>
      </c>
      <c r="K3659" s="155">
        <f t="shared" si="1211"/>
        <v>0</v>
      </c>
      <c r="L3659" s="155">
        <f t="shared" si="1211"/>
        <v>0</v>
      </c>
      <c r="M3659" s="155">
        <f t="shared" si="1211"/>
        <v>0</v>
      </c>
      <c r="N3659" s="23"/>
      <c r="O3659" s="23"/>
    </row>
    <row r="3660" spans="1:15" hidden="1">
      <c r="A3660" s="582"/>
      <c r="B3660" s="920"/>
      <c r="C3660" s="921" t="s">
        <v>537</v>
      </c>
      <c r="D3660" s="922" t="s">
        <v>538</v>
      </c>
      <c r="E3660" s="22">
        <f t="shared" si="1191"/>
        <v>0</v>
      </c>
      <c r="F3660" s="155"/>
      <c r="G3660" s="155"/>
      <c r="H3660" s="155"/>
      <c r="I3660" s="155"/>
      <c r="J3660" s="315"/>
      <c r="K3660" s="155"/>
      <c r="L3660" s="155"/>
      <c r="M3660" s="315"/>
      <c r="N3660" s="23"/>
      <c r="O3660" s="23"/>
    </row>
    <row r="3661" spans="1:15" hidden="1">
      <c r="A3661" s="582"/>
      <c r="B3661" s="923"/>
      <c r="C3661" s="924" t="s">
        <v>539</v>
      </c>
      <c r="D3661" s="644" t="s">
        <v>540</v>
      </c>
      <c r="E3661" s="22">
        <f t="shared" si="1191"/>
        <v>0</v>
      </c>
      <c r="F3661" s="155"/>
      <c r="G3661" s="155"/>
      <c r="H3661" s="155"/>
      <c r="I3661" s="155"/>
      <c r="J3661" s="315"/>
      <c r="K3661" s="155"/>
      <c r="L3661" s="155"/>
      <c r="M3661" s="315"/>
      <c r="N3661" s="23"/>
      <c r="O3661" s="23"/>
    </row>
    <row r="3662" spans="1:15" hidden="1">
      <c r="A3662" s="582"/>
      <c r="B3662" s="925"/>
      <c r="C3662" s="926" t="s">
        <v>541</v>
      </c>
      <c r="D3662" s="647" t="s">
        <v>542</v>
      </c>
      <c r="E3662" s="22">
        <f t="shared" si="1191"/>
        <v>0</v>
      </c>
      <c r="F3662" s="155"/>
      <c r="G3662" s="155"/>
      <c r="H3662" s="155"/>
      <c r="I3662" s="155"/>
      <c r="J3662" s="315"/>
      <c r="K3662" s="155"/>
      <c r="L3662" s="155"/>
      <c r="M3662" s="315"/>
      <c r="N3662" s="23"/>
      <c r="O3662" s="23"/>
    </row>
    <row r="3663" spans="1:15" hidden="1">
      <c r="A3663" s="582"/>
      <c r="B3663" s="927"/>
      <c r="C3663" s="928" t="s">
        <v>543</v>
      </c>
      <c r="D3663" s="588" t="s">
        <v>544</v>
      </c>
      <c r="E3663" s="22">
        <f t="shared" si="1191"/>
        <v>0</v>
      </c>
      <c r="F3663" s="155"/>
      <c r="G3663" s="155"/>
      <c r="H3663" s="155"/>
      <c r="I3663" s="155"/>
      <c r="J3663" s="315"/>
      <c r="K3663" s="155"/>
      <c r="L3663" s="155"/>
      <c r="M3663" s="315"/>
      <c r="N3663" s="23"/>
      <c r="O3663" s="23"/>
    </row>
    <row r="3664" spans="1:15" hidden="1">
      <c r="A3664" s="582"/>
      <c r="B3664" s="927"/>
      <c r="C3664" s="929" t="s">
        <v>545</v>
      </c>
      <c r="D3664" s="588" t="s">
        <v>546</v>
      </c>
      <c r="E3664" s="22">
        <f t="shared" si="1191"/>
        <v>0</v>
      </c>
      <c r="F3664" s="155"/>
      <c r="G3664" s="155"/>
      <c r="H3664" s="155"/>
      <c r="I3664" s="155"/>
      <c r="J3664" s="315"/>
      <c r="K3664" s="155"/>
      <c r="L3664" s="155"/>
      <c r="M3664" s="315"/>
      <c r="N3664" s="23"/>
      <c r="O3664" s="23"/>
    </row>
    <row r="3665" spans="1:15" ht="21" hidden="1">
      <c r="A3665" s="582"/>
      <c r="B3665" s="927"/>
      <c r="C3665" s="930" t="s">
        <v>547</v>
      </c>
      <c r="D3665" s="588" t="s">
        <v>548</v>
      </c>
      <c r="E3665" s="22">
        <f t="shared" si="1191"/>
        <v>0</v>
      </c>
      <c r="F3665" s="155"/>
      <c r="G3665" s="155"/>
      <c r="H3665" s="155"/>
      <c r="I3665" s="155"/>
      <c r="J3665" s="315"/>
      <c r="K3665" s="155"/>
      <c r="L3665" s="155"/>
      <c r="M3665" s="315"/>
      <c r="N3665" s="23"/>
      <c r="O3665" s="23"/>
    </row>
    <row r="3666" spans="1:15" ht="21" hidden="1">
      <c r="A3666" s="582"/>
      <c r="B3666" s="927"/>
      <c r="C3666" s="930" t="s">
        <v>549</v>
      </c>
      <c r="D3666" s="588" t="s">
        <v>550</v>
      </c>
      <c r="E3666" s="22">
        <f t="shared" si="1191"/>
        <v>0</v>
      </c>
      <c r="F3666" s="155"/>
      <c r="G3666" s="155"/>
      <c r="H3666" s="155"/>
      <c r="I3666" s="155"/>
      <c r="J3666" s="315"/>
      <c r="K3666" s="155"/>
      <c r="L3666" s="155"/>
      <c r="M3666" s="315"/>
      <c r="N3666" s="23"/>
      <c r="O3666" s="23"/>
    </row>
    <row r="3667" spans="1:15" ht="21" hidden="1">
      <c r="A3667" s="582"/>
      <c r="B3667" s="931"/>
      <c r="C3667" s="930" t="s">
        <v>551</v>
      </c>
      <c r="D3667" s="588" t="s">
        <v>552</v>
      </c>
      <c r="E3667" s="22">
        <f t="shared" si="1191"/>
        <v>0</v>
      </c>
      <c r="F3667" s="155"/>
      <c r="G3667" s="155"/>
      <c r="H3667" s="155"/>
      <c r="I3667" s="155"/>
      <c r="J3667" s="315"/>
      <c r="K3667" s="155"/>
      <c r="L3667" s="155"/>
      <c r="M3667" s="315"/>
      <c r="N3667" s="23"/>
      <c r="O3667" s="23"/>
    </row>
    <row r="3668" spans="1:15" ht="21" hidden="1">
      <c r="A3668" s="582"/>
      <c r="B3668" s="931"/>
      <c r="C3668" s="930" t="s">
        <v>553</v>
      </c>
      <c r="D3668" s="588" t="s">
        <v>554</v>
      </c>
      <c r="E3668" s="22">
        <f t="shared" ref="E3668:E3731" si="1212">G3668+H3668+I3668+J3668</f>
        <v>0</v>
      </c>
      <c r="F3668" s="155"/>
      <c r="G3668" s="155"/>
      <c r="H3668" s="155"/>
      <c r="I3668" s="155"/>
      <c r="J3668" s="315"/>
      <c r="K3668" s="155"/>
      <c r="L3668" s="155"/>
      <c r="M3668" s="315"/>
      <c r="N3668" s="23"/>
      <c r="O3668" s="23"/>
    </row>
    <row r="3669" spans="1:15" hidden="1">
      <c r="A3669" s="582"/>
      <c r="B3669" s="931"/>
      <c r="C3669" s="930" t="s">
        <v>555</v>
      </c>
      <c r="D3669" s="588" t="s">
        <v>556</v>
      </c>
      <c r="E3669" s="22">
        <f t="shared" si="1212"/>
        <v>0</v>
      </c>
      <c r="F3669" s="155"/>
      <c r="G3669" s="155"/>
      <c r="H3669" s="155"/>
      <c r="I3669" s="155"/>
      <c r="J3669" s="315"/>
      <c r="K3669" s="155"/>
      <c r="L3669" s="155"/>
      <c r="M3669" s="315"/>
      <c r="N3669" s="23"/>
      <c r="O3669" s="23"/>
    </row>
    <row r="3670" spans="1:15">
      <c r="A3670" s="582"/>
      <c r="B3670" s="931"/>
      <c r="C3670" s="298" t="s">
        <v>561</v>
      </c>
      <c r="D3670" s="290" t="s">
        <v>562</v>
      </c>
      <c r="E3670" s="22">
        <f t="shared" si="1212"/>
        <v>0</v>
      </c>
      <c r="F3670" s="155">
        <f t="shared" ref="F3670:M3670" si="1213">F3671+F3673</f>
        <v>0</v>
      </c>
      <c r="G3670" s="155">
        <f t="shared" si="1213"/>
        <v>0</v>
      </c>
      <c r="H3670" s="155">
        <f t="shared" si="1213"/>
        <v>0</v>
      </c>
      <c r="I3670" s="155">
        <f t="shared" si="1213"/>
        <v>0</v>
      </c>
      <c r="J3670" s="155">
        <f t="shared" si="1213"/>
        <v>0</v>
      </c>
      <c r="K3670" s="155">
        <f t="shared" si="1213"/>
        <v>0</v>
      </c>
      <c r="L3670" s="155">
        <f t="shared" si="1213"/>
        <v>0</v>
      </c>
      <c r="M3670" s="155">
        <f t="shared" si="1213"/>
        <v>0</v>
      </c>
      <c r="N3670" s="23"/>
      <c r="O3670" s="23"/>
    </row>
    <row r="3671" spans="1:15">
      <c r="A3671" s="582"/>
      <c r="B3671" s="931" t="s">
        <v>563</v>
      </c>
      <c r="C3671" s="930" t="s">
        <v>564</v>
      </c>
      <c r="D3671" s="588" t="s">
        <v>565</v>
      </c>
      <c r="E3671" s="22">
        <f t="shared" si="1212"/>
        <v>0</v>
      </c>
      <c r="F3671" s="155">
        <f t="shared" ref="F3671:M3671" si="1214">F3672</f>
        <v>0</v>
      </c>
      <c r="G3671" s="155">
        <f t="shared" si="1214"/>
        <v>0</v>
      </c>
      <c r="H3671" s="155">
        <f t="shared" si="1214"/>
        <v>0</v>
      </c>
      <c r="I3671" s="155">
        <f t="shared" si="1214"/>
        <v>0</v>
      </c>
      <c r="J3671" s="155">
        <f t="shared" si="1214"/>
        <v>0</v>
      </c>
      <c r="K3671" s="155">
        <f t="shared" si="1214"/>
        <v>0</v>
      </c>
      <c r="L3671" s="155">
        <f t="shared" si="1214"/>
        <v>0</v>
      </c>
      <c r="M3671" s="155">
        <f t="shared" si="1214"/>
        <v>0</v>
      </c>
      <c r="N3671" s="23"/>
      <c r="O3671" s="23"/>
    </row>
    <row r="3672" spans="1:15">
      <c r="A3672" s="582"/>
      <c r="B3672" s="931"/>
      <c r="C3672" s="298" t="s">
        <v>762</v>
      </c>
      <c r="D3672" s="588" t="s">
        <v>763</v>
      </c>
      <c r="E3672" s="40">
        <f t="shared" si="1212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>
      <c r="A3673" s="582"/>
      <c r="B3673" s="932" t="s">
        <v>570</v>
      </c>
      <c r="C3673" s="933"/>
      <c r="D3673" s="934" t="s">
        <v>571</v>
      </c>
      <c r="E3673" s="22">
        <f t="shared" si="1212"/>
        <v>0</v>
      </c>
      <c r="F3673" s="155">
        <f t="shared" ref="F3673:M3673" si="1215">F3674+F3675</f>
        <v>0</v>
      </c>
      <c r="G3673" s="155">
        <f t="shared" si="1215"/>
        <v>0</v>
      </c>
      <c r="H3673" s="155">
        <f t="shared" si="1215"/>
        <v>0</v>
      </c>
      <c r="I3673" s="155">
        <f t="shared" si="1215"/>
        <v>0</v>
      </c>
      <c r="J3673" s="155">
        <f t="shared" si="1215"/>
        <v>0</v>
      </c>
      <c r="K3673" s="155">
        <f t="shared" si="1215"/>
        <v>0</v>
      </c>
      <c r="L3673" s="155">
        <f t="shared" si="1215"/>
        <v>0</v>
      </c>
      <c r="M3673" s="155">
        <f t="shared" si="1215"/>
        <v>0</v>
      </c>
      <c r="N3673" s="23"/>
      <c r="O3673" s="23"/>
    </row>
    <row r="3674" spans="1:15" ht="0.75" customHeight="1">
      <c r="A3674" s="582"/>
      <c r="B3674" s="932"/>
      <c r="C3674" s="933" t="s">
        <v>572</v>
      </c>
      <c r="D3674" s="934" t="s">
        <v>573</v>
      </c>
      <c r="E3674" s="40">
        <f t="shared" si="1212"/>
        <v>0</v>
      </c>
      <c r="F3674" s="63"/>
      <c r="G3674" s="63"/>
      <c r="H3674" s="63"/>
      <c r="I3674" s="63"/>
      <c r="J3674" s="158"/>
      <c r="K3674" s="63"/>
      <c r="L3674" s="63"/>
      <c r="M3674" s="158"/>
      <c r="N3674" s="23"/>
      <c r="O3674" s="23"/>
    </row>
    <row r="3675" spans="1:15" hidden="1">
      <c r="A3675" s="582"/>
      <c r="B3675" s="935"/>
      <c r="C3675" s="952" t="s">
        <v>574</v>
      </c>
      <c r="D3675" s="644" t="s">
        <v>575</v>
      </c>
      <c r="E3675" s="40">
        <f t="shared" si="1212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>
      <c r="A3676" s="285"/>
      <c r="B3676" s="328" t="s">
        <v>576</v>
      </c>
      <c r="C3676" s="293"/>
      <c r="D3676" s="307" t="s">
        <v>577</v>
      </c>
      <c r="E3676" s="22">
        <f t="shared" si="1212"/>
        <v>0</v>
      </c>
      <c r="F3676" s="155">
        <f t="shared" ref="F3676:M3676" si="1216">F3677</f>
        <v>0</v>
      </c>
      <c r="G3676" s="155">
        <f t="shared" si="1216"/>
        <v>0</v>
      </c>
      <c r="H3676" s="155">
        <f t="shared" si="1216"/>
        <v>0</v>
      </c>
      <c r="I3676" s="155">
        <f t="shared" si="1216"/>
        <v>0</v>
      </c>
      <c r="J3676" s="155">
        <f t="shared" si="1216"/>
        <v>0</v>
      </c>
      <c r="K3676" s="155">
        <f t="shared" si="1216"/>
        <v>0</v>
      </c>
      <c r="L3676" s="155">
        <f t="shared" si="1216"/>
        <v>0</v>
      </c>
      <c r="M3676" s="155">
        <f t="shared" si="1216"/>
        <v>0</v>
      </c>
      <c r="N3676" s="23"/>
      <c r="O3676" s="23"/>
    </row>
    <row r="3677" spans="1:15">
      <c r="A3677" s="285"/>
      <c r="B3677" s="329" t="s">
        <v>578</v>
      </c>
      <c r="C3677" s="292"/>
      <c r="D3677" s="290" t="s">
        <v>579</v>
      </c>
      <c r="E3677" s="22">
        <f t="shared" si="1212"/>
        <v>0</v>
      </c>
      <c r="F3677" s="155">
        <f t="shared" ref="F3677:M3677" si="1217">F3678+F3679+F3680+F3681</f>
        <v>0</v>
      </c>
      <c r="G3677" s="155">
        <f t="shared" si="1217"/>
        <v>0</v>
      </c>
      <c r="H3677" s="155">
        <f t="shared" si="1217"/>
        <v>0</v>
      </c>
      <c r="I3677" s="155">
        <f t="shared" si="1217"/>
        <v>0</v>
      </c>
      <c r="J3677" s="155">
        <f t="shared" si="1217"/>
        <v>0</v>
      </c>
      <c r="K3677" s="155">
        <f t="shared" si="1217"/>
        <v>0</v>
      </c>
      <c r="L3677" s="155">
        <f t="shared" si="1217"/>
        <v>0</v>
      </c>
      <c r="M3677" s="155">
        <f t="shared" si="1217"/>
        <v>0</v>
      </c>
      <c r="N3677" s="23"/>
      <c r="O3677" s="23"/>
    </row>
    <row r="3678" spans="1:15">
      <c r="A3678" s="582"/>
      <c r="B3678" s="652"/>
      <c r="C3678" s="928" t="s">
        <v>580</v>
      </c>
      <c r="D3678" s="588" t="s">
        <v>581</v>
      </c>
      <c r="E3678" s="40">
        <f t="shared" si="1212"/>
        <v>0</v>
      </c>
      <c r="F3678" s="44"/>
      <c r="G3678" s="44"/>
      <c r="H3678" s="44"/>
      <c r="I3678" s="44"/>
      <c r="J3678" s="48"/>
      <c r="K3678" s="44"/>
      <c r="L3678" s="44"/>
      <c r="M3678" s="48"/>
      <c r="N3678" s="23"/>
      <c r="O3678" s="23"/>
    </row>
    <row r="3679" spans="1:15">
      <c r="A3679" s="582"/>
      <c r="B3679" s="645"/>
      <c r="C3679" s="646" t="s">
        <v>582</v>
      </c>
      <c r="D3679" s="647" t="s">
        <v>583</v>
      </c>
      <c r="E3679" s="40">
        <f t="shared" si="1212"/>
        <v>0</v>
      </c>
      <c r="F3679" s="44"/>
      <c r="G3679" s="44"/>
      <c r="H3679" s="44"/>
      <c r="I3679" s="44"/>
      <c r="J3679" s="48"/>
      <c r="K3679" s="44"/>
      <c r="L3679" s="44"/>
      <c r="M3679" s="48"/>
      <c r="N3679" s="23"/>
      <c r="O3679" s="23"/>
    </row>
    <row r="3680" spans="1:15">
      <c r="A3680" s="582"/>
      <c r="B3680" s="938"/>
      <c r="C3680" s="929" t="s">
        <v>584</v>
      </c>
      <c r="D3680" s="647" t="s">
        <v>585</v>
      </c>
      <c r="E3680" s="40">
        <f t="shared" si="1212"/>
        <v>0</v>
      </c>
      <c r="F3680" s="44"/>
      <c r="G3680" s="44"/>
      <c r="H3680" s="44"/>
      <c r="I3680" s="44"/>
      <c r="J3680" s="48"/>
      <c r="K3680" s="44"/>
      <c r="L3680" s="44"/>
      <c r="M3680" s="48"/>
      <c r="N3680" s="23"/>
      <c r="O3680" s="23"/>
    </row>
    <row r="3681" spans="1:15">
      <c r="A3681" s="582"/>
      <c r="B3681" s="927"/>
      <c r="C3681" s="939" t="s">
        <v>586</v>
      </c>
      <c r="D3681" s="588" t="s">
        <v>587</v>
      </c>
      <c r="E3681" s="40">
        <f t="shared" si="1212"/>
        <v>0</v>
      </c>
      <c r="F3681" s="44"/>
      <c r="G3681" s="44"/>
      <c r="H3681" s="44"/>
      <c r="I3681" s="44"/>
      <c r="J3681" s="48"/>
      <c r="K3681" s="44"/>
      <c r="L3681" s="44"/>
      <c r="M3681" s="48"/>
      <c r="N3681" s="23"/>
      <c r="O3681" s="23"/>
    </row>
    <row r="3682" spans="1:15">
      <c r="A3682" s="582"/>
      <c r="B3682" s="940"/>
      <c r="C3682" s="939"/>
      <c r="D3682" s="588"/>
      <c r="E3682" s="22">
        <f t="shared" si="1212"/>
        <v>0</v>
      </c>
      <c r="F3682" s="44"/>
      <c r="G3682" s="44"/>
      <c r="H3682" s="44"/>
      <c r="I3682" s="44"/>
      <c r="J3682" s="48"/>
      <c r="K3682" s="44"/>
      <c r="L3682" s="44"/>
      <c r="M3682" s="48"/>
      <c r="N3682" s="23"/>
      <c r="O3682" s="23"/>
    </row>
    <row r="3683" spans="1:15">
      <c r="A3683" s="285"/>
      <c r="B3683" s="288" t="s">
        <v>588</v>
      </c>
      <c r="C3683" s="334"/>
      <c r="D3683" s="290" t="s">
        <v>589</v>
      </c>
      <c r="E3683" s="22">
        <f t="shared" si="1212"/>
        <v>0</v>
      </c>
      <c r="F3683" s="284">
        <f t="shared" ref="F3683:M3683" si="1218">F3684+F3685+F3686+F3687+F3688+F3689+F3690+F3691+F3692</f>
        <v>0</v>
      </c>
      <c r="G3683" s="284">
        <f t="shared" si="1218"/>
        <v>0</v>
      </c>
      <c r="H3683" s="284">
        <f t="shared" si="1218"/>
        <v>0</v>
      </c>
      <c r="I3683" s="284">
        <f t="shared" si="1218"/>
        <v>0</v>
      </c>
      <c r="J3683" s="284">
        <f t="shared" si="1218"/>
        <v>0</v>
      </c>
      <c r="K3683" s="284">
        <f t="shared" si="1218"/>
        <v>0</v>
      </c>
      <c r="L3683" s="284">
        <f t="shared" si="1218"/>
        <v>0</v>
      </c>
      <c r="M3683" s="284">
        <f t="shared" si="1218"/>
        <v>0</v>
      </c>
      <c r="N3683" s="23"/>
      <c r="O3683" s="23"/>
    </row>
    <row r="3684" spans="1:15">
      <c r="A3684" s="582"/>
      <c r="B3684" s="461" t="s">
        <v>590</v>
      </c>
      <c r="C3684" s="460"/>
      <c r="D3684" s="427" t="s">
        <v>591</v>
      </c>
      <c r="E3684" s="94">
        <f t="shared" si="1212"/>
        <v>0</v>
      </c>
      <c r="F3684" s="452"/>
      <c r="G3684" s="452"/>
      <c r="H3684" s="44"/>
      <c r="I3684" s="44"/>
      <c r="J3684" s="48"/>
      <c r="K3684" s="44"/>
      <c r="L3684" s="44"/>
      <c r="M3684" s="48"/>
      <c r="N3684" s="23"/>
      <c r="O3684" s="23"/>
    </row>
    <row r="3685" spans="1:15">
      <c r="A3685" s="582"/>
      <c r="B3685" s="461" t="s">
        <v>592</v>
      </c>
      <c r="C3685" s="460"/>
      <c r="D3685" s="463" t="s">
        <v>593</v>
      </c>
      <c r="E3685" s="94">
        <f t="shared" si="1212"/>
        <v>0</v>
      </c>
      <c r="F3685" s="452"/>
      <c r="G3685" s="452"/>
      <c r="H3685" s="44"/>
      <c r="I3685" s="44"/>
      <c r="J3685" s="48"/>
      <c r="K3685" s="44"/>
      <c r="L3685" s="44"/>
      <c r="M3685" s="48"/>
      <c r="N3685" s="23"/>
      <c r="O3685" s="23"/>
    </row>
    <row r="3686" spans="1:15">
      <c r="A3686" s="582"/>
      <c r="B3686" s="346" t="s">
        <v>594</v>
      </c>
      <c r="C3686" s="746"/>
      <c r="D3686" s="437" t="s">
        <v>595</v>
      </c>
      <c r="E3686" s="94">
        <f t="shared" si="1212"/>
        <v>0</v>
      </c>
      <c r="F3686" s="452"/>
      <c r="G3686" s="452"/>
      <c r="H3686" s="44"/>
      <c r="I3686" s="44"/>
      <c r="J3686" s="48"/>
      <c r="K3686" s="44"/>
      <c r="L3686" s="44"/>
      <c r="M3686" s="48"/>
      <c r="N3686" s="23"/>
      <c r="O3686" s="23"/>
    </row>
    <row r="3687" spans="1:15">
      <c r="A3687" s="582"/>
      <c r="B3687" s="429" t="s">
        <v>596</v>
      </c>
      <c r="C3687" s="432"/>
      <c r="D3687" s="427" t="s">
        <v>597</v>
      </c>
      <c r="E3687" s="94">
        <f t="shared" si="1212"/>
        <v>0</v>
      </c>
      <c r="F3687" s="452"/>
      <c r="G3687" s="452"/>
      <c r="H3687" s="44"/>
      <c r="I3687" s="44"/>
      <c r="J3687" s="48"/>
      <c r="K3687" s="44"/>
      <c r="L3687" s="44"/>
      <c r="M3687" s="48"/>
      <c r="N3687" s="23"/>
      <c r="O3687" s="23"/>
    </row>
    <row r="3688" spans="1:15">
      <c r="A3688" s="582"/>
      <c r="B3688" s="431" t="s">
        <v>598</v>
      </c>
      <c r="C3688" s="432"/>
      <c r="D3688" s="427" t="s">
        <v>599</v>
      </c>
      <c r="E3688" s="94">
        <f t="shared" si="1212"/>
        <v>0</v>
      </c>
      <c r="F3688" s="452"/>
      <c r="G3688" s="452"/>
      <c r="H3688" s="44"/>
      <c r="I3688" s="44"/>
      <c r="J3688" s="48"/>
      <c r="K3688" s="44"/>
      <c r="L3688" s="44"/>
      <c r="M3688" s="48"/>
      <c r="N3688" s="23"/>
      <c r="O3688" s="23"/>
    </row>
    <row r="3689" spans="1:15">
      <c r="A3689" s="582"/>
      <c r="B3689" s="747" t="s">
        <v>600</v>
      </c>
      <c r="C3689" s="748"/>
      <c r="D3689" s="427" t="s">
        <v>601</v>
      </c>
      <c r="E3689" s="94">
        <f t="shared" si="1212"/>
        <v>0</v>
      </c>
      <c r="F3689" s="452"/>
      <c r="G3689" s="452"/>
      <c r="H3689" s="44"/>
      <c r="I3689" s="44"/>
      <c r="J3689" s="48"/>
      <c r="K3689" s="44"/>
      <c r="L3689" s="44"/>
      <c r="M3689" s="48"/>
      <c r="N3689" s="23"/>
      <c r="O3689" s="23"/>
    </row>
    <row r="3690" spans="1:15">
      <c r="A3690" s="582"/>
      <c r="B3690" s="747" t="s">
        <v>604</v>
      </c>
      <c r="C3690" s="748"/>
      <c r="D3690" s="427" t="s">
        <v>605</v>
      </c>
      <c r="E3690" s="94">
        <f t="shared" si="1212"/>
        <v>0</v>
      </c>
      <c r="F3690" s="452"/>
      <c r="G3690" s="452"/>
      <c r="H3690" s="44"/>
      <c r="I3690" s="44"/>
      <c r="J3690" s="48"/>
      <c r="K3690" s="44"/>
      <c r="L3690" s="44"/>
      <c r="M3690" s="48"/>
      <c r="N3690" s="23"/>
      <c r="O3690" s="23"/>
    </row>
    <row r="3691" spans="1:15">
      <c r="A3691" s="582"/>
      <c r="B3691" s="431" t="s">
        <v>606</v>
      </c>
      <c r="C3691" s="432"/>
      <c r="D3691" s="427" t="s">
        <v>607</v>
      </c>
      <c r="E3691" s="94">
        <f t="shared" si="1212"/>
        <v>0</v>
      </c>
      <c r="F3691" s="452"/>
      <c r="G3691" s="452"/>
      <c r="H3691" s="44"/>
      <c r="I3691" s="44"/>
      <c r="J3691" s="48"/>
      <c r="K3691" s="44"/>
      <c r="L3691" s="44"/>
      <c r="M3691" s="48"/>
      <c r="N3691" s="23"/>
      <c r="O3691" s="23"/>
    </row>
    <row r="3692" spans="1:15">
      <c r="A3692" s="582"/>
      <c r="B3692" s="431" t="s">
        <v>608</v>
      </c>
      <c r="C3692" s="432"/>
      <c r="D3692" s="427" t="s">
        <v>609</v>
      </c>
      <c r="E3692" s="94">
        <f t="shared" si="1212"/>
        <v>0</v>
      </c>
      <c r="F3692" s="452"/>
      <c r="G3692" s="452"/>
      <c r="H3692" s="44"/>
      <c r="I3692" s="44"/>
      <c r="J3692" s="48"/>
      <c r="K3692" s="44"/>
      <c r="L3692" s="44"/>
      <c r="M3692" s="48"/>
      <c r="N3692" s="23"/>
      <c r="O3692" s="23"/>
    </row>
    <row r="3693" spans="1:15">
      <c r="A3693" s="285"/>
      <c r="B3693" s="294" t="s">
        <v>612</v>
      </c>
      <c r="C3693" s="348"/>
      <c r="D3693" s="307" t="s">
        <v>613</v>
      </c>
      <c r="E3693" s="22">
        <f t="shared" si="1212"/>
        <v>0</v>
      </c>
      <c r="F3693" s="284">
        <f t="shared" ref="F3693:M3693" si="1219">F3694+F3698</f>
        <v>0</v>
      </c>
      <c r="G3693" s="284">
        <f t="shared" si="1219"/>
        <v>0</v>
      </c>
      <c r="H3693" s="284">
        <f t="shared" si="1219"/>
        <v>0</v>
      </c>
      <c r="I3693" s="284">
        <f t="shared" si="1219"/>
        <v>0</v>
      </c>
      <c r="J3693" s="284">
        <f t="shared" si="1219"/>
        <v>0</v>
      </c>
      <c r="K3693" s="284">
        <f t="shared" si="1219"/>
        <v>0</v>
      </c>
      <c r="L3693" s="284">
        <f t="shared" si="1219"/>
        <v>0</v>
      </c>
      <c r="M3693" s="284">
        <f t="shared" si="1219"/>
        <v>0</v>
      </c>
      <c r="N3693" s="23"/>
      <c r="O3693" s="23"/>
    </row>
    <row r="3694" spans="1:15">
      <c r="A3694" s="285"/>
      <c r="B3694" s="316" t="s">
        <v>614</v>
      </c>
      <c r="C3694" s="348"/>
      <c r="D3694" s="307" t="s">
        <v>615</v>
      </c>
      <c r="E3694" s="22">
        <f t="shared" si="1212"/>
        <v>0</v>
      </c>
      <c r="F3694" s="284">
        <f t="shared" ref="F3694:M3694" si="1220">F3695+F3696</f>
        <v>0</v>
      </c>
      <c r="G3694" s="284">
        <f t="shared" si="1220"/>
        <v>0</v>
      </c>
      <c r="H3694" s="284">
        <f t="shared" si="1220"/>
        <v>0</v>
      </c>
      <c r="I3694" s="284">
        <f t="shared" si="1220"/>
        <v>0</v>
      </c>
      <c r="J3694" s="284">
        <f t="shared" si="1220"/>
        <v>0</v>
      </c>
      <c r="K3694" s="284">
        <f t="shared" si="1220"/>
        <v>0</v>
      </c>
      <c r="L3694" s="284">
        <f t="shared" si="1220"/>
        <v>0</v>
      </c>
      <c r="M3694" s="284">
        <f t="shared" si="1220"/>
        <v>0</v>
      </c>
      <c r="N3694" s="23"/>
      <c r="O3694" s="23"/>
    </row>
    <row r="3695" spans="1:15" ht="0.75" customHeight="1">
      <c r="A3695" s="285"/>
      <c r="B3695" s="329"/>
      <c r="C3695" s="998" t="s">
        <v>616</v>
      </c>
      <c r="D3695" s="307" t="s">
        <v>617</v>
      </c>
      <c r="E3695" s="40">
        <f t="shared" si="1212"/>
        <v>0</v>
      </c>
      <c r="F3695" s="44"/>
      <c r="G3695" s="44"/>
      <c r="H3695" s="44"/>
      <c r="I3695" s="44"/>
      <c r="J3695" s="48"/>
      <c r="K3695" s="44"/>
      <c r="L3695" s="44"/>
      <c r="M3695" s="48"/>
      <c r="N3695" s="23"/>
      <c r="O3695" s="23"/>
    </row>
    <row r="3696" spans="1:15" hidden="1">
      <c r="A3696" s="285"/>
      <c r="B3696" s="349" t="s">
        <v>618</v>
      </c>
      <c r="C3696" s="350"/>
      <c r="D3696" s="290" t="s">
        <v>619</v>
      </c>
      <c r="E3696" s="40">
        <f t="shared" si="1212"/>
        <v>0</v>
      </c>
      <c r="F3696" s="44"/>
      <c r="G3696" s="44"/>
      <c r="H3696" s="44"/>
      <c r="I3696" s="44"/>
      <c r="J3696" s="48"/>
      <c r="K3696" s="44"/>
      <c r="L3696" s="44"/>
      <c r="M3696" s="48"/>
      <c r="N3696" s="23"/>
      <c r="O3696" s="23"/>
    </row>
    <row r="3697" spans="1:15" hidden="1">
      <c r="A3697" s="285"/>
      <c r="B3697" s="351"/>
      <c r="C3697" s="352"/>
      <c r="D3697" s="301"/>
      <c r="E3697" s="22">
        <f t="shared" si="1212"/>
        <v>0</v>
      </c>
      <c r="F3697" s="44"/>
      <c r="G3697" s="44"/>
      <c r="H3697" s="44"/>
      <c r="I3697" s="44"/>
      <c r="J3697" s="48"/>
      <c r="K3697" s="44"/>
      <c r="L3697" s="44"/>
      <c r="M3697" s="48"/>
      <c r="N3697" s="23"/>
      <c r="O3697" s="23"/>
    </row>
    <row r="3698" spans="1:15" hidden="1">
      <c r="A3698" s="285"/>
      <c r="B3698" s="353" t="s">
        <v>778</v>
      </c>
      <c r="C3698" s="354"/>
      <c r="D3698" s="307" t="s">
        <v>621</v>
      </c>
      <c r="E3698" s="22">
        <f t="shared" si="1212"/>
        <v>0</v>
      </c>
      <c r="F3698" s="284">
        <f t="shared" ref="F3698:M3698" si="1221">F3699+F3700</f>
        <v>0</v>
      </c>
      <c r="G3698" s="284">
        <f t="shared" si="1221"/>
        <v>0</v>
      </c>
      <c r="H3698" s="284">
        <f t="shared" si="1221"/>
        <v>0</v>
      </c>
      <c r="I3698" s="284">
        <f t="shared" si="1221"/>
        <v>0</v>
      </c>
      <c r="J3698" s="284">
        <f t="shared" si="1221"/>
        <v>0</v>
      </c>
      <c r="K3698" s="284">
        <f t="shared" si="1221"/>
        <v>0</v>
      </c>
      <c r="L3698" s="284">
        <f t="shared" si="1221"/>
        <v>0</v>
      </c>
      <c r="M3698" s="284">
        <f t="shared" si="1221"/>
        <v>0</v>
      </c>
      <c r="N3698" s="23"/>
      <c r="O3698" s="23"/>
    </row>
    <row r="3699" spans="1:15" hidden="1">
      <c r="A3699" s="285"/>
      <c r="B3699" s="294" t="s">
        <v>622</v>
      </c>
      <c r="C3699" s="295"/>
      <c r="D3699" s="307" t="s">
        <v>623</v>
      </c>
      <c r="E3699" s="40">
        <f t="shared" si="1212"/>
        <v>0</v>
      </c>
      <c r="F3699" s="44"/>
      <c r="G3699" s="44"/>
      <c r="H3699" s="44"/>
      <c r="I3699" s="44"/>
      <c r="J3699" s="48"/>
      <c r="K3699" s="44"/>
      <c r="L3699" s="44"/>
      <c r="M3699" s="48"/>
      <c r="N3699" s="23"/>
      <c r="O3699" s="23"/>
    </row>
    <row r="3700" spans="1:15" hidden="1">
      <c r="A3700" s="285"/>
      <c r="B3700" s="293" t="s">
        <v>624</v>
      </c>
      <c r="C3700" s="296"/>
      <c r="D3700" s="290" t="s">
        <v>625</v>
      </c>
      <c r="E3700" s="40">
        <f t="shared" si="1212"/>
        <v>0</v>
      </c>
      <c r="F3700" s="44"/>
      <c r="G3700" s="44"/>
      <c r="H3700" s="44"/>
      <c r="I3700" s="44"/>
      <c r="J3700" s="48"/>
      <c r="K3700" s="44"/>
      <c r="L3700" s="44"/>
      <c r="M3700" s="48"/>
      <c r="N3700" s="23"/>
      <c r="O3700" s="23"/>
    </row>
    <row r="3701" spans="1:15">
      <c r="A3701" s="285"/>
      <c r="B3701" s="302" t="s">
        <v>893</v>
      </c>
      <c r="C3701" s="331"/>
      <c r="D3701" s="290" t="s">
        <v>627</v>
      </c>
      <c r="E3701" s="22">
        <f t="shared" si="1212"/>
        <v>0</v>
      </c>
      <c r="F3701" s="284">
        <f t="shared" ref="F3701:M3701" si="1222">F3702</f>
        <v>0</v>
      </c>
      <c r="G3701" s="284">
        <f t="shared" si="1222"/>
        <v>0</v>
      </c>
      <c r="H3701" s="284">
        <f t="shared" si="1222"/>
        <v>0</v>
      </c>
      <c r="I3701" s="284">
        <f t="shared" si="1222"/>
        <v>0</v>
      </c>
      <c r="J3701" s="284">
        <f t="shared" si="1222"/>
        <v>0</v>
      </c>
      <c r="K3701" s="284">
        <f t="shared" si="1222"/>
        <v>0</v>
      </c>
      <c r="L3701" s="284">
        <f t="shared" si="1222"/>
        <v>0</v>
      </c>
      <c r="M3701" s="284">
        <f t="shared" si="1222"/>
        <v>0</v>
      </c>
      <c r="N3701" s="23"/>
      <c r="O3701" s="23"/>
    </row>
    <row r="3702" spans="1:15">
      <c r="A3702" s="582"/>
      <c r="B3702" s="479" t="s">
        <v>628</v>
      </c>
      <c r="C3702" s="646"/>
      <c r="D3702" s="588" t="s">
        <v>629</v>
      </c>
      <c r="E3702" s="40">
        <f t="shared" si="1212"/>
        <v>0</v>
      </c>
      <c r="F3702" s="44"/>
      <c r="G3702" s="44"/>
      <c r="H3702" s="44"/>
      <c r="I3702" s="44"/>
      <c r="J3702" s="48"/>
      <c r="K3702" s="44"/>
      <c r="L3702" s="44"/>
      <c r="M3702" s="48"/>
      <c r="N3702" s="23"/>
      <c r="O3702" s="23"/>
    </row>
    <row r="3703" spans="1:15">
      <c r="A3703" s="714" t="s">
        <v>755</v>
      </c>
      <c r="B3703" s="878"/>
      <c r="C3703" s="878"/>
      <c r="D3703" s="85"/>
      <c r="E3703" s="40">
        <f t="shared" si="1212"/>
        <v>0</v>
      </c>
      <c r="F3703" s="41"/>
      <c r="G3703" s="41"/>
      <c r="H3703" s="41"/>
      <c r="I3703" s="41"/>
      <c r="J3703" s="42"/>
      <c r="K3703" s="41"/>
      <c r="L3703" s="41"/>
      <c r="M3703" s="42"/>
      <c r="N3703" s="23"/>
      <c r="O3703" s="23"/>
    </row>
    <row r="3704" spans="1:15">
      <c r="A3704" s="1084"/>
      <c r="B3704" s="1083" t="s">
        <v>924</v>
      </c>
      <c r="C3704" s="1086"/>
      <c r="D3704" s="27" t="s">
        <v>925</v>
      </c>
      <c r="E3704" s="22">
        <f t="shared" si="1212"/>
        <v>0</v>
      </c>
      <c r="F3704" s="28">
        <f t="shared" ref="F3704:M3704" si="1223">F3705+F3706</f>
        <v>0</v>
      </c>
      <c r="G3704" s="28">
        <f t="shared" si="1223"/>
        <v>0</v>
      </c>
      <c r="H3704" s="28">
        <f t="shared" si="1223"/>
        <v>0</v>
      </c>
      <c r="I3704" s="28">
        <f t="shared" si="1223"/>
        <v>0</v>
      </c>
      <c r="J3704" s="28">
        <f t="shared" si="1223"/>
        <v>0</v>
      </c>
      <c r="K3704" s="28">
        <f t="shared" si="1223"/>
        <v>0</v>
      </c>
      <c r="L3704" s="28">
        <f t="shared" si="1223"/>
        <v>0</v>
      </c>
      <c r="M3704" s="28">
        <f t="shared" si="1223"/>
        <v>0</v>
      </c>
      <c r="N3704" s="23"/>
      <c r="O3704" s="23"/>
    </row>
    <row r="3705" spans="1:15">
      <c r="A3705" s="46"/>
      <c r="B3705" s="881"/>
      <c r="C3705" s="37" t="s">
        <v>926</v>
      </c>
      <c r="D3705" s="883" t="s">
        <v>927</v>
      </c>
      <c r="E3705" s="40">
        <f t="shared" si="1212"/>
        <v>0</v>
      </c>
      <c r="F3705" s="41"/>
      <c r="G3705" s="41"/>
      <c r="H3705" s="41"/>
      <c r="I3705" s="41"/>
      <c r="J3705" s="42"/>
      <c r="K3705" s="41"/>
      <c r="L3705" s="41"/>
      <c r="M3705" s="42"/>
      <c r="N3705" s="23"/>
      <c r="O3705" s="23"/>
    </row>
    <row r="3706" spans="1:15">
      <c r="A3706" s="46"/>
      <c r="B3706" s="881"/>
      <c r="C3706" s="160" t="s">
        <v>928</v>
      </c>
      <c r="D3706" s="883" t="s">
        <v>929</v>
      </c>
      <c r="E3706" s="40">
        <f t="shared" si="1212"/>
        <v>0</v>
      </c>
      <c r="F3706" s="41"/>
      <c r="G3706" s="41"/>
      <c r="H3706" s="41"/>
      <c r="I3706" s="41"/>
      <c r="J3706" s="42"/>
      <c r="K3706" s="41"/>
      <c r="L3706" s="41"/>
      <c r="M3706" s="42"/>
      <c r="N3706" s="23"/>
      <c r="O3706" s="23"/>
    </row>
    <row r="3707" spans="1:15">
      <c r="A3707" s="1084"/>
      <c r="B3707" s="31" t="s">
        <v>930</v>
      </c>
      <c r="C3707" s="31"/>
      <c r="D3707" s="27" t="s">
        <v>931</v>
      </c>
      <c r="E3707" s="22">
        <f t="shared" si="1212"/>
        <v>0</v>
      </c>
      <c r="F3707" s="28">
        <f t="shared" ref="F3707:M3707" si="1224">F3708+F3709</f>
        <v>0</v>
      </c>
      <c r="G3707" s="28">
        <f t="shared" si="1224"/>
        <v>0</v>
      </c>
      <c r="H3707" s="28">
        <f t="shared" si="1224"/>
        <v>0</v>
      </c>
      <c r="I3707" s="28">
        <f t="shared" si="1224"/>
        <v>0</v>
      </c>
      <c r="J3707" s="28">
        <f t="shared" si="1224"/>
        <v>0</v>
      </c>
      <c r="K3707" s="28">
        <f t="shared" si="1224"/>
        <v>0</v>
      </c>
      <c r="L3707" s="28">
        <f t="shared" si="1224"/>
        <v>0</v>
      </c>
      <c r="M3707" s="28">
        <f t="shared" si="1224"/>
        <v>0</v>
      </c>
      <c r="N3707" s="23"/>
      <c r="O3707" s="23"/>
    </row>
    <row r="3708" spans="1:15">
      <c r="A3708" s="46"/>
      <c r="B3708" s="37"/>
      <c r="C3708" s="881" t="s">
        <v>932</v>
      </c>
      <c r="D3708" s="883" t="s">
        <v>933</v>
      </c>
      <c r="E3708" s="40">
        <f t="shared" si="1212"/>
        <v>0</v>
      </c>
      <c r="F3708" s="41">
        <v>0</v>
      </c>
      <c r="G3708" s="41">
        <v>0</v>
      </c>
      <c r="H3708" s="41"/>
      <c r="I3708" s="41">
        <v>0</v>
      </c>
      <c r="J3708" s="42">
        <v>0</v>
      </c>
      <c r="K3708" s="41">
        <v>0</v>
      </c>
      <c r="L3708" s="41">
        <v>0</v>
      </c>
      <c r="M3708" s="42">
        <v>0</v>
      </c>
      <c r="N3708" s="23"/>
      <c r="O3708" s="23"/>
    </row>
    <row r="3709" spans="1:15">
      <c r="A3709" s="46"/>
      <c r="B3709" s="37"/>
      <c r="C3709" s="881" t="s">
        <v>934</v>
      </c>
      <c r="D3709" s="883" t="s">
        <v>935</v>
      </c>
      <c r="E3709" s="40">
        <f t="shared" si="1212"/>
        <v>0</v>
      </c>
      <c r="F3709" s="41"/>
      <c r="G3709" s="41"/>
      <c r="H3709" s="41"/>
      <c r="I3709" s="41"/>
      <c r="J3709" s="42"/>
      <c r="K3709" s="41"/>
      <c r="L3709" s="41"/>
      <c r="M3709" s="42"/>
      <c r="N3709" s="23"/>
      <c r="O3709" s="23"/>
    </row>
    <row r="3710" spans="1:15">
      <c r="A3710" s="46"/>
      <c r="B3710" s="881" t="s">
        <v>936</v>
      </c>
      <c r="C3710" s="881"/>
      <c r="D3710" s="85" t="s">
        <v>937</v>
      </c>
      <c r="E3710" s="40">
        <f t="shared" si="1212"/>
        <v>0</v>
      </c>
      <c r="F3710" s="41"/>
      <c r="G3710" s="41"/>
      <c r="H3710" s="41"/>
      <c r="I3710" s="41"/>
      <c r="J3710" s="42"/>
      <c r="K3710" s="41"/>
      <c r="L3710" s="41"/>
      <c r="M3710" s="42"/>
      <c r="N3710" s="23"/>
      <c r="O3710" s="23"/>
    </row>
    <row r="3711" spans="1:15">
      <c r="A3711" s="46"/>
      <c r="B3711" s="881" t="s">
        <v>938</v>
      </c>
      <c r="C3711" s="881"/>
      <c r="D3711" s="85" t="s">
        <v>939</v>
      </c>
      <c r="E3711" s="40">
        <f t="shared" si="1212"/>
        <v>0</v>
      </c>
      <c r="F3711" s="41"/>
      <c r="G3711" s="41"/>
      <c r="H3711" s="41"/>
      <c r="I3711" s="41"/>
      <c r="J3711" s="42"/>
      <c r="K3711" s="41"/>
      <c r="L3711" s="41"/>
      <c r="M3711" s="42"/>
      <c r="N3711" s="23"/>
      <c r="O3711" s="23"/>
    </row>
    <row r="3712" spans="1:15">
      <c r="A3712" s="46"/>
      <c r="B3712" s="881" t="s">
        <v>940</v>
      </c>
      <c r="C3712" s="891"/>
      <c r="D3712" s="85" t="s">
        <v>941</v>
      </c>
      <c r="E3712" s="40">
        <f t="shared" si="1212"/>
        <v>0</v>
      </c>
      <c r="F3712" s="41">
        <v>0</v>
      </c>
      <c r="G3712" s="60">
        <f>G3645+G3646</f>
        <v>0</v>
      </c>
      <c r="H3712" s="60">
        <f t="shared" ref="H3712:M3712" si="1225">H3645+H3646</f>
        <v>0</v>
      </c>
      <c r="I3712" s="60">
        <f t="shared" si="1225"/>
        <v>0</v>
      </c>
      <c r="J3712" s="60">
        <f>J3645+J3646+J3701</f>
        <v>0</v>
      </c>
      <c r="K3712" s="60">
        <f t="shared" si="1225"/>
        <v>0</v>
      </c>
      <c r="L3712" s="60">
        <f t="shared" si="1225"/>
        <v>0</v>
      </c>
      <c r="M3712" s="60">
        <f t="shared" si="1225"/>
        <v>0</v>
      </c>
      <c r="N3712" s="23"/>
      <c r="O3712" s="23"/>
    </row>
    <row r="3713" spans="1:15" ht="0.75" customHeight="1">
      <c r="A3713" s="853"/>
      <c r="B3713" s="854"/>
      <c r="C3713" s="854"/>
      <c r="D3713" s="85"/>
      <c r="E3713" s="22">
        <f t="shared" si="1212"/>
        <v>0</v>
      </c>
      <c r="F3713" s="41"/>
      <c r="G3713" s="41"/>
      <c r="H3713" s="41"/>
      <c r="I3713" s="41"/>
      <c r="J3713" s="42"/>
      <c r="K3713" s="41"/>
      <c r="L3713" s="41"/>
      <c r="M3713" s="42"/>
      <c r="N3713" s="23"/>
      <c r="O3713" s="23"/>
    </row>
    <row r="3714" spans="1:15">
      <c r="A3714" s="892" t="s">
        <v>942</v>
      </c>
      <c r="B3714" s="893"/>
      <c r="C3714" s="894"/>
      <c r="D3714" s="895" t="s">
        <v>943</v>
      </c>
      <c r="E3714" s="100">
        <f t="shared" si="1212"/>
        <v>1431</v>
      </c>
      <c r="F3714" s="536">
        <f t="shared" ref="F3714:M3714" si="1226">F3726+F3727+F3730</f>
        <v>0</v>
      </c>
      <c r="G3714" s="536">
        <f t="shared" si="1226"/>
        <v>84</v>
      </c>
      <c r="H3714" s="536">
        <f t="shared" si="1226"/>
        <v>1179</v>
      </c>
      <c r="I3714" s="536">
        <f t="shared" si="1226"/>
        <v>84</v>
      </c>
      <c r="J3714" s="536">
        <f t="shared" si="1226"/>
        <v>84</v>
      </c>
      <c r="K3714" s="536">
        <f t="shared" si="1226"/>
        <v>336</v>
      </c>
      <c r="L3714" s="536">
        <f t="shared" si="1226"/>
        <v>336</v>
      </c>
      <c r="M3714" s="536">
        <f t="shared" si="1226"/>
        <v>336</v>
      </c>
      <c r="N3714" s="23"/>
      <c r="O3714" s="23"/>
    </row>
    <row r="3715" spans="1:15">
      <c r="A3715" s="758"/>
      <c r="B3715" s="276" t="s">
        <v>507</v>
      </c>
      <c r="C3715" s="898"/>
      <c r="D3715" s="760"/>
      <c r="E3715" s="279">
        <f t="shared" si="1212"/>
        <v>1431</v>
      </c>
      <c r="F3715" s="280"/>
      <c r="G3715" s="280">
        <f t="shared" ref="G3715:M3715" si="1227">G3716</f>
        <v>84</v>
      </c>
      <c r="H3715" s="280">
        <f t="shared" si="1227"/>
        <v>1179</v>
      </c>
      <c r="I3715" s="280">
        <f t="shared" si="1227"/>
        <v>84</v>
      </c>
      <c r="J3715" s="280">
        <f t="shared" si="1227"/>
        <v>84</v>
      </c>
      <c r="K3715" s="280">
        <f t="shared" si="1227"/>
        <v>336</v>
      </c>
      <c r="L3715" s="280">
        <f t="shared" si="1227"/>
        <v>336</v>
      </c>
      <c r="M3715" s="280">
        <f t="shared" si="1227"/>
        <v>336</v>
      </c>
      <c r="N3715" s="23"/>
      <c r="O3715" s="23"/>
    </row>
    <row r="3716" spans="1:15">
      <c r="A3716" s="899"/>
      <c r="B3716" s="411" t="s">
        <v>508</v>
      </c>
      <c r="C3716" s="900"/>
      <c r="D3716" s="526">
        <v>0.01</v>
      </c>
      <c r="E3716" s="154">
        <f t="shared" si="1212"/>
        <v>1431</v>
      </c>
      <c r="F3716" s="155"/>
      <c r="G3716" s="155">
        <f t="shared" ref="G3716:M3716" si="1228">G3717+G3718+G3719+G3720+G3721</f>
        <v>84</v>
      </c>
      <c r="H3716" s="155">
        <f t="shared" si="1228"/>
        <v>1179</v>
      </c>
      <c r="I3716" s="155">
        <f t="shared" si="1228"/>
        <v>84</v>
      </c>
      <c r="J3716" s="155">
        <f t="shared" si="1228"/>
        <v>84</v>
      </c>
      <c r="K3716" s="155">
        <f t="shared" si="1228"/>
        <v>336</v>
      </c>
      <c r="L3716" s="155">
        <f t="shared" si="1228"/>
        <v>336</v>
      </c>
      <c r="M3716" s="155">
        <f t="shared" si="1228"/>
        <v>336</v>
      </c>
      <c r="N3716" s="23"/>
      <c r="O3716" s="23"/>
    </row>
    <row r="3717" spans="1:15">
      <c r="A3717" s="901"/>
      <c r="B3717" s="902"/>
      <c r="C3717" s="765" t="s">
        <v>510</v>
      </c>
      <c r="D3717" s="903">
        <v>10</v>
      </c>
      <c r="E3717" s="154">
        <f t="shared" si="1212"/>
        <v>0</v>
      </c>
      <c r="F3717" s="452"/>
      <c r="G3717" s="452"/>
      <c r="H3717" s="452"/>
      <c r="I3717" s="452"/>
      <c r="J3717" s="452"/>
      <c r="K3717" s="452"/>
      <c r="L3717" s="452"/>
      <c r="M3717" s="452"/>
      <c r="N3717" s="23"/>
      <c r="O3717" s="23"/>
    </row>
    <row r="3718" spans="1:15">
      <c r="A3718" s="901"/>
      <c r="B3718" s="902"/>
      <c r="C3718" s="737" t="s">
        <v>512</v>
      </c>
      <c r="D3718" s="903">
        <v>20</v>
      </c>
      <c r="E3718" s="154">
        <f t="shared" si="1212"/>
        <v>1431</v>
      </c>
      <c r="F3718" s="452"/>
      <c r="G3718" s="452">
        <f>G2152</f>
        <v>84</v>
      </c>
      <c r="H3718" s="452">
        <f t="shared" ref="H3718:M3718" si="1229">H2152</f>
        <v>1179</v>
      </c>
      <c r="I3718" s="452">
        <f t="shared" si="1229"/>
        <v>84</v>
      </c>
      <c r="J3718" s="452">
        <f t="shared" si="1229"/>
        <v>84</v>
      </c>
      <c r="K3718" s="452">
        <f t="shared" si="1229"/>
        <v>336</v>
      </c>
      <c r="L3718" s="452">
        <f t="shared" si="1229"/>
        <v>336</v>
      </c>
      <c r="M3718" s="452">
        <f t="shared" si="1229"/>
        <v>336</v>
      </c>
      <c r="N3718" s="23"/>
      <c r="O3718" s="23"/>
    </row>
    <row r="3719" spans="1:15">
      <c r="A3719" s="901"/>
      <c r="B3719" s="425" t="s">
        <v>514</v>
      </c>
      <c r="C3719" s="904"/>
      <c r="D3719" s="903">
        <v>30</v>
      </c>
      <c r="E3719" s="154">
        <f t="shared" si="1212"/>
        <v>0</v>
      </c>
      <c r="F3719" s="452"/>
      <c r="G3719" s="452"/>
      <c r="H3719" s="452"/>
      <c r="I3719" s="452"/>
      <c r="J3719" s="452"/>
      <c r="K3719" s="452"/>
      <c r="L3719" s="452"/>
      <c r="M3719" s="452"/>
      <c r="N3719" s="23"/>
      <c r="O3719" s="23"/>
    </row>
    <row r="3720" spans="1:15">
      <c r="A3720" s="901"/>
      <c r="B3720" s="434" t="s">
        <v>521</v>
      </c>
      <c r="C3720" s="904"/>
      <c r="D3720" s="903">
        <v>40</v>
      </c>
      <c r="E3720" s="154">
        <f t="shared" si="1212"/>
        <v>0</v>
      </c>
      <c r="F3720" s="452"/>
      <c r="G3720" s="452"/>
      <c r="H3720" s="452"/>
      <c r="I3720" s="452"/>
      <c r="J3720" s="452"/>
      <c r="K3720" s="452"/>
      <c r="L3720" s="452"/>
      <c r="M3720" s="452"/>
      <c r="N3720" s="23"/>
      <c r="O3720" s="23"/>
    </row>
    <row r="3721" spans="1:15">
      <c r="A3721" s="899"/>
      <c r="B3721" s="342" t="s">
        <v>561</v>
      </c>
      <c r="C3721" s="1087"/>
      <c r="D3721" s="99">
        <v>55</v>
      </c>
      <c r="E3721" s="154">
        <f t="shared" si="1212"/>
        <v>0</v>
      </c>
      <c r="F3721" s="155"/>
      <c r="G3721" s="155">
        <f t="shared" ref="G3721:M3722" si="1230">G3722</f>
        <v>0</v>
      </c>
      <c r="H3721" s="155">
        <f t="shared" si="1230"/>
        <v>0</v>
      </c>
      <c r="I3721" s="155">
        <f t="shared" si="1230"/>
        <v>0</v>
      </c>
      <c r="J3721" s="155">
        <f t="shared" si="1230"/>
        <v>0</v>
      </c>
      <c r="K3721" s="155">
        <f t="shared" si="1230"/>
        <v>0</v>
      </c>
      <c r="L3721" s="155">
        <f t="shared" si="1230"/>
        <v>0</v>
      </c>
      <c r="M3721" s="155">
        <f t="shared" si="1230"/>
        <v>0</v>
      </c>
      <c r="N3721" s="23"/>
      <c r="O3721" s="23"/>
    </row>
    <row r="3722" spans="1:15">
      <c r="A3722" s="899"/>
      <c r="B3722" s="1088"/>
      <c r="C3722" s="355" t="s">
        <v>744</v>
      </c>
      <c r="D3722" s="99">
        <v>55.01</v>
      </c>
      <c r="E3722" s="154">
        <f t="shared" si="1212"/>
        <v>0</v>
      </c>
      <c r="F3722" s="155"/>
      <c r="G3722" s="155">
        <f t="shared" si="1230"/>
        <v>0</v>
      </c>
      <c r="H3722" s="155">
        <f t="shared" si="1230"/>
        <v>0</v>
      </c>
      <c r="I3722" s="155">
        <f t="shared" si="1230"/>
        <v>0</v>
      </c>
      <c r="J3722" s="155">
        <f t="shared" si="1230"/>
        <v>0</v>
      </c>
      <c r="K3722" s="155">
        <f t="shared" si="1230"/>
        <v>0</v>
      </c>
      <c r="L3722" s="155">
        <f t="shared" si="1230"/>
        <v>0</v>
      </c>
      <c r="M3722" s="155">
        <f t="shared" si="1230"/>
        <v>0</v>
      </c>
      <c r="N3722" s="23"/>
      <c r="O3722" s="23"/>
    </row>
    <row r="3723" spans="1:15">
      <c r="A3723" s="901"/>
      <c r="B3723" s="906"/>
      <c r="C3723" s="907" t="s">
        <v>674</v>
      </c>
      <c r="D3723" s="98" t="s">
        <v>567</v>
      </c>
      <c r="E3723" s="154">
        <f t="shared" si="1212"/>
        <v>0</v>
      </c>
      <c r="F3723" s="452"/>
      <c r="G3723" s="452">
        <v>0</v>
      </c>
      <c r="H3723" s="452">
        <v>0</v>
      </c>
      <c r="I3723" s="452">
        <v>0</v>
      </c>
      <c r="J3723" s="452">
        <v>0</v>
      </c>
      <c r="K3723" s="452">
        <v>0</v>
      </c>
      <c r="L3723" s="452">
        <v>0</v>
      </c>
      <c r="M3723" s="452">
        <v>0</v>
      </c>
      <c r="N3723" s="23"/>
      <c r="O3723" s="23"/>
    </row>
    <row r="3724" spans="1:15" ht="0.75" customHeight="1">
      <c r="A3724" s="908"/>
      <c r="B3724" s="909"/>
      <c r="C3724" s="910"/>
      <c r="D3724" s="641"/>
      <c r="E3724" s="22">
        <f t="shared" si="1212"/>
        <v>0</v>
      </c>
      <c r="F3724" s="716"/>
      <c r="G3724" s="716"/>
      <c r="H3724" s="716"/>
      <c r="I3724" s="716"/>
      <c r="J3724" s="716"/>
      <c r="K3724" s="716"/>
      <c r="L3724" s="716"/>
      <c r="M3724" s="716"/>
      <c r="N3724" s="23"/>
      <c r="O3724" s="23"/>
    </row>
    <row r="3725" spans="1:15">
      <c r="A3725" s="714" t="s">
        <v>755</v>
      </c>
      <c r="B3725" s="878"/>
      <c r="C3725" s="878"/>
      <c r="D3725" s="85"/>
      <c r="E3725" s="40">
        <f t="shared" si="1212"/>
        <v>0</v>
      </c>
      <c r="F3725" s="41"/>
      <c r="G3725" s="41"/>
      <c r="H3725" s="41"/>
      <c r="I3725" s="41"/>
      <c r="J3725" s="42"/>
      <c r="K3725" s="41"/>
      <c r="L3725" s="41"/>
      <c r="M3725" s="42"/>
      <c r="N3725" s="23"/>
      <c r="O3725" s="23"/>
    </row>
    <row r="3726" spans="1:15">
      <c r="A3726" s="714"/>
      <c r="B3726" s="38" t="s">
        <v>947</v>
      </c>
      <c r="C3726" s="878"/>
      <c r="D3726" s="85" t="s">
        <v>948</v>
      </c>
      <c r="E3726" s="40">
        <f t="shared" si="1212"/>
        <v>0</v>
      </c>
      <c r="F3726" s="41"/>
      <c r="G3726" s="41"/>
      <c r="H3726" s="41"/>
      <c r="I3726" s="41"/>
      <c r="J3726" s="42"/>
      <c r="K3726" s="41"/>
      <c r="L3726" s="41"/>
      <c r="M3726" s="42"/>
      <c r="N3726" s="23"/>
      <c r="O3726" s="23"/>
    </row>
    <row r="3727" spans="1:15">
      <c r="A3727" s="46"/>
      <c r="B3727" s="881" t="s">
        <v>949</v>
      </c>
      <c r="C3727" s="881"/>
      <c r="D3727" s="85" t="s">
        <v>950</v>
      </c>
      <c r="E3727" s="22">
        <f t="shared" si="1212"/>
        <v>1431</v>
      </c>
      <c r="F3727" s="28">
        <f t="shared" ref="F3727:M3727" si="1231">F3728+F3729</f>
        <v>0</v>
      </c>
      <c r="G3727" s="28">
        <f t="shared" si="1231"/>
        <v>84</v>
      </c>
      <c r="H3727" s="28">
        <f t="shared" si="1231"/>
        <v>1179</v>
      </c>
      <c r="I3727" s="28">
        <f t="shared" si="1231"/>
        <v>84</v>
      </c>
      <c r="J3727" s="28">
        <f t="shared" si="1231"/>
        <v>84</v>
      </c>
      <c r="K3727" s="28">
        <f t="shared" si="1231"/>
        <v>336</v>
      </c>
      <c r="L3727" s="28">
        <f t="shared" si="1231"/>
        <v>336</v>
      </c>
      <c r="M3727" s="28">
        <f t="shared" si="1231"/>
        <v>336</v>
      </c>
      <c r="N3727" s="23"/>
      <c r="O3727" s="23"/>
    </row>
    <row r="3728" spans="1:15">
      <c r="A3728" s="46"/>
      <c r="B3728" s="881"/>
      <c r="C3728" s="881" t="s">
        <v>951</v>
      </c>
      <c r="D3728" s="85" t="s">
        <v>952</v>
      </c>
      <c r="E3728" s="40">
        <f t="shared" si="1212"/>
        <v>0</v>
      </c>
      <c r="F3728" s="41"/>
      <c r="G3728" s="41"/>
      <c r="H3728" s="41"/>
      <c r="I3728" s="41"/>
      <c r="J3728" s="42"/>
      <c r="K3728" s="41"/>
      <c r="L3728" s="41"/>
      <c r="M3728" s="42"/>
      <c r="N3728" s="23"/>
      <c r="O3728" s="23"/>
    </row>
    <row r="3729" spans="1:15">
      <c r="A3729" s="46"/>
      <c r="B3729" s="881"/>
      <c r="C3729" s="881" t="s">
        <v>953</v>
      </c>
      <c r="D3729" s="85" t="s">
        <v>954</v>
      </c>
      <c r="E3729" s="40">
        <f t="shared" si="1212"/>
        <v>1431</v>
      </c>
      <c r="F3729" s="41"/>
      <c r="G3729" s="41">
        <f>G2182</f>
        <v>84</v>
      </c>
      <c r="H3729" s="41">
        <f t="shared" ref="H3729:M3729" si="1232">H2182</f>
        <v>1179</v>
      </c>
      <c r="I3729" s="41">
        <f t="shared" si="1232"/>
        <v>84</v>
      </c>
      <c r="J3729" s="41">
        <f t="shared" si="1232"/>
        <v>84</v>
      </c>
      <c r="K3729" s="41">
        <f t="shared" si="1232"/>
        <v>336</v>
      </c>
      <c r="L3729" s="41">
        <f t="shared" si="1232"/>
        <v>336</v>
      </c>
      <c r="M3729" s="41">
        <f t="shared" si="1232"/>
        <v>336</v>
      </c>
      <c r="N3729" s="23"/>
      <c r="O3729" s="23"/>
    </row>
    <row r="3730" spans="1:15" ht="12" customHeight="1">
      <c r="A3730" s="46"/>
      <c r="B3730" s="881" t="s">
        <v>955</v>
      </c>
      <c r="C3730" s="881"/>
      <c r="D3730" s="85" t="s">
        <v>956</v>
      </c>
      <c r="E3730" s="40">
        <f t="shared" si="1212"/>
        <v>0</v>
      </c>
      <c r="F3730" s="41"/>
      <c r="G3730" s="41"/>
      <c r="H3730" s="41"/>
      <c r="I3730" s="41"/>
      <c r="J3730" s="42"/>
      <c r="K3730" s="41"/>
      <c r="L3730" s="41"/>
      <c r="M3730" s="42"/>
      <c r="N3730" s="23"/>
      <c r="O3730" s="23"/>
    </row>
    <row r="3731" spans="1:15" hidden="1">
      <c r="A3731" s="853"/>
      <c r="B3731" s="854"/>
      <c r="C3731" s="854"/>
      <c r="D3731" s="85"/>
      <c r="E3731" s="22">
        <f t="shared" si="1212"/>
        <v>0</v>
      </c>
      <c r="F3731" s="41"/>
      <c r="G3731" s="41"/>
      <c r="H3731" s="41"/>
      <c r="I3731" s="41"/>
      <c r="J3731" s="42"/>
      <c r="K3731" s="41"/>
      <c r="L3731" s="41"/>
      <c r="M3731" s="42"/>
      <c r="N3731" s="23"/>
      <c r="O3731" s="23"/>
    </row>
    <row r="3732" spans="1:15">
      <c r="A3732" s="1348" t="s">
        <v>957</v>
      </c>
      <c r="B3732" s="1349"/>
      <c r="C3732" s="1349"/>
      <c r="D3732" s="914" t="s">
        <v>958</v>
      </c>
      <c r="E3732" s="915">
        <f t="shared" ref="E3732:E3795" si="1233">G3732+H3732+I3732+J3732</f>
        <v>26300</v>
      </c>
      <c r="F3732" s="916">
        <f t="shared" ref="F3732:M3732" si="1234">F3733+F3802+F3868+F3935+F4005</f>
        <v>0</v>
      </c>
      <c r="G3732" s="916">
        <f t="shared" si="1234"/>
        <v>9075</v>
      </c>
      <c r="H3732" s="916">
        <f t="shared" si="1234"/>
        <v>8075</v>
      </c>
      <c r="I3732" s="916">
        <f t="shared" si="1234"/>
        <v>6075</v>
      </c>
      <c r="J3732" s="916">
        <f t="shared" si="1234"/>
        <v>3075</v>
      </c>
      <c r="K3732" s="916">
        <f t="shared" si="1234"/>
        <v>21996</v>
      </c>
      <c r="L3732" s="916">
        <f t="shared" si="1234"/>
        <v>22489</v>
      </c>
      <c r="M3732" s="916">
        <f t="shared" si="1234"/>
        <v>23721</v>
      </c>
      <c r="N3732" s="23"/>
      <c r="O3732" s="23"/>
    </row>
    <row r="3733" spans="1:15">
      <c r="A3733" s="892" t="s">
        <v>959</v>
      </c>
      <c r="B3733" s="917"/>
      <c r="C3733" s="918"/>
      <c r="D3733" s="895" t="s">
        <v>960</v>
      </c>
      <c r="E3733" s="535">
        <f t="shared" si="1233"/>
        <v>300</v>
      </c>
      <c r="F3733" s="536">
        <f t="shared" ref="F3733:M3733" si="1235">F3795</f>
        <v>0</v>
      </c>
      <c r="G3733" s="536">
        <f t="shared" si="1235"/>
        <v>75</v>
      </c>
      <c r="H3733" s="536">
        <f t="shared" si="1235"/>
        <v>75</v>
      </c>
      <c r="I3733" s="536">
        <f t="shared" si="1235"/>
        <v>75</v>
      </c>
      <c r="J3733" s="536">
        <f t="shared" si="1235"/>
        <v>75</v>
      </c>
      <c r="K3733" s="536">
        <f t="shared" si="1235"/>
        <v>300</v>
      </c>
      <c r="L3733" s="536">
        <f t="shared" si="1235"/>
        <v>300</v>
      </c>
      <c r="M3733" s="536">
        <f t="shared" si="1235"/>
        <v>300</v>
      </c>
      <c r="N3733" s="23"/>
      <c r="O3733" s="23"/>
    </row>
    <row r="3734" spans="1:15">
      <c r="A3734" s="671"/>
      <c r="B3734" s="672" t="s">
        <v>507</v>
      </c>
      <c r="C3734" s="732"/>
      <c r="D3734" s="733"/>
      <c r="E3734" s="734">
        <f t="shared" si="1233"/>
        <v>300</v>
      </c>
      <c r="F3734" s="675">
        <f t="shared" ref="F3734:M3734" si="1236">F3735</f>
        <v>0</v>
      </c>
      <c r="G3734" s="675">
        <f t="shared" si="1236"/>
        <v>75</v>
      </c>
      <c r="H3734" s="675">
        <f t="shared" si="1236"/>
        <v>75</v>
      </c>
      <c r="I3734" s="675">
        <f t="shared" si="1236"/>
        <v>75</v>
      </c>
      <c r="J3734" s="675">
        <f t="shared" si="1236"/>
        <v>75</v>
      </c>
      <c r="K3734" s="675">
        <f t="shared" si="1236"/>
        <v>300</v>
      </c>
      <c r="L3734" s="675">
        <f t="shared" si="1236"/>
        <v>300</v>
      </c>
      <c r="M3734" s="675">
        <f t="shared" si="1236"/>
        <v>300</v>
      </c>
      <c r="N3734" s="23"/>
      <c r="O3734" s="23"/>
    </row>
    <row r="3735" spans="1:15">
      <c r="A3735" s="281"/>
      <c r="B3735" s="273" t="s">
        <v>508</v>
      </c>
      <c r="C3735" s="282"/>
      <c r="D3735" s="283" t="s">
        <v>509</v>
      </c>
      <c r="E3735" s="22">
        <f t="shared" si="1233"/>
        <v>300</v>
      </c>
      <c r="F3735" s="284">
        <f t="shared" ref="F3735:M3735" si="1237">F3736+F3737+F3738+F3743+F3747+F3749+F3761+F3767+F3774</f>
        <v>0</v>
      </c>
      <c r="G3735" s="284">
        <f t="shared" si="1237"/>
        <v>75</v>
      </c>
      <c r="H3735" s="284">
        <f t="shared" si="1237"/>
        <v>75</v>
      </c>
      <c r="I3735" s="284">
        <f t="shared" si="1237"/>
        <v>75</v>
      </c>
      <c r="J3735" s="284">
        <f t="shared" si="1237"/>
        <v>75</v>
      </c>
      <c r="K3735" s="284">
        <f t="shared" si="1237"/>
        <v>300</v>
      </c>
      <c r="L3735" s="284">
        <f t="shared" si="1237"/>
        <v>300</v>
      </c>
      <c r="M3735" s="284">
        <f t="shared" si="1237"/>
        <v>300</v>
      </c>
      <c r="N3735" s="23"/>
      <c r="O3735" s="23"/>
    </row>
    <row r="3736" spans="1:15">
      <c r="A3736" s="582"/>
      <c r="B3736" s="583"/>
      <c r="C3736" s="584" t="s">
        <v>510</v>
      </c>
      <c r="D3736" s="585" t="s">
        <v>511</v>
      </c>
      <c r="E3736" s="40">
        <f t="shared" si="1233"/>
        <v>0</v>
      </c>
      <c r="F3736" s="44"/>
      <c r="G3736" s="44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82"/>
      <c r="B3737" s="586"/>
      <c r="C3737" s="587" t="s">
        <v>512</v>
      </c>
      <c r="D3737" s="588" t="s">
        <v>513</v>
      </c>
      <c r="E3737" s="94">
        <f t="shared" si="1233"/>
        <v>300</v>
      </c>
      <c r="F3737" s="63"/>
      <c r="G3737" s="218">
        <f>G2192</f>
        <v>75</v>
      </c>
      <c r="H3737" s="218">
        <f t="shared" ref="H3737:M3737" si="1238">H2192</f>
        <v>75</v>
      </c>
      <c r="I3737" s="218">
        <f t="shared" si="1238"/>
        <v>75</v>
      </c>
      <c r="J3737" s="218">
        <f t="shared" si="1238"/>
        <v>75</v>
      </c>
      <c r="K3737" s="218">
        <f t="shared" si="1238"/>
        <v>300</v>
      </c>
      <c r="L3737" s="218">
        <f t="shared" si="1238"/>
        <v>300</v>
      </c>
      <c r="M3737" s="218">
        <f t="shared" si="1238"/>
        <v>300</v>
      </c>
      <c r="N3737" s="23"/>
      <c r="O3737" s="23"/>
    </row>
    <row r="3738" spans="1:15">
      <c r="A3738" s="285"/>
      <c r="B3738" s="291" t="s">
        <v>514</v>
      </c>
      <c r="C3738" s="292"/>
      <c r="D3738" s="290" t="s">
        <v>515</v>
      </c>
      <c r="E3738" s="22">
        <f t="shared" si="1233"/>
        <v>0</v>
      </c>
      <c r="F3738" s="284">
        <f t="shared" ref="F3738:M3738" si="1239">F3739+F3740+F3741</f>
        <v>0</v>
      </c>
      <c r="G3738" s="284">
        <f t="shared" si="1239"/>
        <v>0</v>
      </c>
      <c r="H3738" s="284">
        <f t="shared" si="1239"/>
        <v>0</v>
      </c>
      <c r="I3738" s="284">
        <f t="shared" si="1239"/>
        <v>0</v>
      </c>
      <c r="J3738" s="284">
        <f t="shared" si="1239"/>
        <v>0</v>
      </c>
      <c r="K3738" s="284">
        <f t="shared" si="1239"/>
        <v>0</v>
      </c>
      <c r="L3738" s="284">
        <f t="shared" si="1239"/>
        <v>0</v>
      </c>
      <c r="M3738" s="284">
        <f t="shared" si="1239"/>
        <v>0</v>
      </c>
      <c r="N3738" s="23"/>
      <c r="O3738" s="23"/>
    </row>
    <row r="3739" spans="1:15" hidden="1">
      <c r="A3739" s="582"/>
      <c r="B3739" s="804" t="s">
        <v>516</v>
      </c>
      <c r="C3739" s="779"/>
      <c r="D3739" s="424" t="s">
        <v>517</v>
      </c>
      <c r="E3739" s="40">
        <f t="shared" si="1233"/>
        <v>0</v>
      </c>
      <c r="F3739" s="44"/>
      <c r="G3739" s="44"/>
      <c r="H3739" s="44"/>
      <c r="I3739" s="44"/>
      <c r="J3739" s="48"/>
      <c r="K3739" s="44"/>
      <c r="L3739" s="44"/>
      <c r="M3739" s="48"/>
      <c r="N3739" s="23"/>
      <c r="O3739" s="23"/>
    </row>
    <row r="3740" spans="1:15" hidden="1">
      <c r="A3740" s="582"/>
      <c r="B3740" s="805" t="s">
        <v>518</v>
      </c>
      <c r="C3740" s="782"/>
      <c r="D3740" s="424" t="s">
        <v>129</v>
      </c>
      <c r="E3740" s="40">
        <f t="shared" si="1233"/>
        <v>0</v>
      </c>
      <c r="F3740" s="44"/>
      <c r="G3740" s="44"/>
      <c r="H3740" s="44"/>
      <c r="I3740" s="44"/>
      <c r="J3740" s="48"/>
      <c r="K3740" s="44"/>
      <c r="L3740" s="44"/>
      <c r="M3740" s="48"/>
      <c r="N3740" s="23"/>
      <c r="O3740" s="23"/>
    </row>
    <row r="3741" spans="1:15" hidden="1">
      <c r="A3741" s="582"/>
      <c r="B3741" s="804" t="s">
        <v>519</v>
      </c>
      <c r="C3741" s="781"/>
      <c r="D3741" s="424" t="s">
        <v>520</v>
      </c>
      <c r="E3741" s="40">
        <f t="shared" si="1233"/>
        <v>0</v>
      </c>
      <c r="F3741" s="44"/>
      <c r="G3741" s="44"/>
      <c r="H3741" s="44"/>
      <c r="I3741" s="44"/>
      <c r="J3741" s="48"/>
      <c r="K3741" s="44"/>
      <c r="L3741" s="44"/>
      <c r="M3741" s="48"/>
      <c r="N3741" s="23"/>
      <c r="O3741" s="23"/>
    </row>
    <row r="3742" spans="1:15" hidden="1">
      <c r="A3742" s="582"/>
      <c r="B3742" s="927"/>
      <c r="C3742" s="930"/>
      <c r="D3742" s="588"/>
      <c r="E3742" s="40">
        <f t="shared" si="1233"/>
        <v>0</v>
      </c>
      <c r="F3742" s="44"/>
      <c r="G3742" s="44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285"/>
      <c r="B3743" s="293" t="s">
        <v>521</v>
      </c>
      <c r="C3743" s="296"/>
      <c r="D3743" s="290" t="s">
        <v>522</v>
      </c>
      <c r="E3743" s="22">
        <f t="shared" si="1233"/>
        <v>0</v>
      </c>
      <c r="F3743" s="284">
        <f t="shared" ref="F3743:M3743" si="1240">F3744+F3745+F3746</f>
        <v>0</v>
      </c>
      <c r="G3743" s="284">
        <f t="shared" si="1240"/>
        <v>0</v>
      </c>
      <c r="H3743" s="284">
        <f t="shared" si="1240"/>
        <v>0</v>
      </c>
      <c r="I3743" s="284">
        <f t="shared" si="1240"/>
        <v>0</v>
      </c>
      <c r="J3743" s="284">
        <f t="shared" si="1240"/>
        <v>0</v>
      </c>
      <c r="K3743" s="284">
        <f t="shared" si="1240"/>
        <v>0</v>
      </c>
      <c r="L3743" s="284">
        <f t="shared" si="1240"/>
        <v>0</v>
      </c>
      <c r="M3743" s="284">
        <f t="shared" si="1240"/>
        <v>0</v>
      </c>
      <c r="N3743" s="23"/>
      <c r="O3743" s="23"/>
    </row>
    <row r="3744" spans="1:15" hidden="1">
      <c r="A3744" s="582"/>
      <c r="B3744" s="927"/>
      <c r="C3744" s="930" t="s">
        <v>523</v>
      </c>
      <c r="D3744" s="588" t="s">
        <v>524</v>
      </c>
      <c r="E3744" s="40">
        <f t="shared" si="1233"/>
        <v>0</v>
      </c>
      <c r="F3744" s="44"/>
      <c r="G3744" s="44"/>
      <c r="H3744" s="44"/>
      <c r="I3744" s="44"/>
      <c r="J3744" s="48"/>
      <c r="K3744" s="44"/>
      <c r="L3744" s="44"/>
      <c r="M3744" s="48"/>
      <c r="N3744" s="23"/>
      <c r="O3744" s="23"/>
    </row>
    <row r="3745" spans="1:15" hidden="1">
      <c r="A3745" s="582"/>
      <c r="B3745" s="927"/>
      <c r="C3745" s="929" t="s">
        <v>525</v>
      </c>
      <c r="D3745" s="1022" t="s">
        <v>526</v>
      </c>
      <c r="E3745" s="40">
        <f t="shared" si="1233"/>
        <v>0</v>
      </c>
      <c r="F3745" s="44"/>
      <c r="G3745" s="44"/>
      <c r="H3745" s="44"/>
      <c r="I3745" s="44"/>
      <c r="J3745" s="48"/>
      <c r="K3745" s="44"/>
      <c r="L3745" s="44"/>
      <c r="M3745" s="48"/>
      <c r="N3745" s="23"/>
      <c r="O3745" s="23"/>
    </row>
    <row r="3746" spans="1:15" hidden="1">
      <c r="A3746" s="582"/>
      <c r="B3746" s="935"/>
      <c r="C3746" s="928" t="s">
        <v>527</v>
      </c>
      <c r="D3746" s="644" t="s">
        <v>528</v>
      </c>
      <c r="E3746" s="40">
        <f t="shared" si="1233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t="12" customHeight="1">
      <c r="A3747" s="582"/>
      <c r="B3747" s="955" t="s">
        <v>529</v>
      </c>
      <c r="C3747" s="1023"/>
      <c r="D3747" s="1024" t="s">
        <v>530</v>
      </c>
      <c r="E3747" s="22">
        <f t="shared" si="1233"/>
        <v>0</v>
      </c>
      <c r="F3747" s="284">
        <f t="shared" ref="F3747:M3747" si="1241">F3748</f>
        <v>0</v>
      </c>
      <c r="G3747" s="284">
        <f t="shared" si="1241"/>
        <v>0</v>
      </c>
      <c r="H3747" s="284">
        <f t="shared" si="1241"/>
        <v>0</v>
      </c>
      <c r="I3747" s="284">
        <f t="shared" si="1241"/>
        <v>0</v>
      </c>
      <c r="J3747" s="284">
        <f t="shared" si="1241"/>
        <v>0</v>
      </c>
      <c r="K3747" s="284">
        <f t="shared" si="1241"/>
        <v>0</v>
      </c>
      <c r="L3747" s="284">
        <f t="shared" si="1241"/>
        <v>0</v>
      </c>
      <c r="M3747" s="284">
        <f t="shared" si="1241"/>
        <v>0</v>
      </c>
      <c r="N3747" s="23"/>
      <c r="O3747" s="23"/>
    </row>
    <row r="3748" spans="1:15" hidden="1">
      <c r="A3748" s="582"/>
      <c r="B3748" s="479" t="s">
        <v>531</v>
      </c>
      <c r="C3748" s="1025"/>
      <c r="D3748" s="572" t="s">
        <v>532</v>
      </c>
      <c r="E3748" s="40">
        <f t="shared" si="1233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t="21">
      <c r="A3749" s="582"/>
      <c r="B3749" s="305"/>
      <c r="C3749" s="296" t="s">
        <v>533</v>
      </c>
      <c r="D3749" s="304" t="s">
        <v>534</v>
      </c>
      <c r="E3749" s="22">
        <f t="shared" si="1233"/>
        <v>0</v>
      </c>
      <c r="F3749" s="284">
        <f t="shared" ref="F3749:M3749" si="1242">F3750</f>
        <v>0</v>
      </c>
      <c r="G3749" s="284">
        <f t="shared" si="1242"/>
        <v>0</v>
      </c>
      <c r="H3749" s="284">
        <f t="shared" si="1242"/>
        <v>0</v>
      </c>
      <c r="I3749" s="284">
        <f t="shared" si="1242"/>
        <v>0</v>
      </c>
      <c r="J3749" s="284">
        <f t="shared" si="1242"/>
        <v>0</v>
      </c>
      <c r="K3749" s="284">
        <f t="shared" si="1242"/>
        <v>0</v>
      </c>
      <c r="L3749" s="284">
        <f t="shared" si="1242"/>
        <v>0</v>
      </c>
      <c r="M3749" s="284">
        <f t="shared" si="1242"/>
        <v>0</v>
      </c>
      <c r="N3749" s="23"/>
      <c r="O3749" s="23"/>
    </row>
    <row r="3750" spans="1:15" ht="12" customHeight="1">
      <c r="A3750" s="582"/>
      <c r="B3750" s="1350" t="s">
        <v>784</v>
      </c>
      <c r="C3750" s="1351"/>
      <c r="D3750" s="647" t="s">
        <v>536</v>
      </c>
      <c r="E3750" s="40">
        <f t="shared" si="1233"/>
        <v>0</v>
      </c>
      <c r="F3750" s="594">
        <f t="shared" ref="F3750:M3750" si="1243">F3751+F3752+F3753+F3754+F3755+F3756+F3757+F3758+F3759+F3760</f>
        <v>0</v>
      </c>
      <c r="G3750" s="594">
        <f t="shared" si="1243"/>
        <v>0</v>
      </c>
      <c r="H3750" s="594">
        <f t="shared" si="1243"/>
        <v>0</v>
      </c>
      <c r="I3750" s="594">
        <f t="shared" si="1243"/>
        <v>0</v>
      </c>
      <c r="J3750" s="594">
        <f t="shared" si="1243"/>
        <v>0</v>
      </c>
      <c r="K3750" s="594">
        <f t="shared" si="1243"/>
        <v>0</v>
      </c>
      <c r="L3750" s="594">
        <f t="shared" si="1243"/>
        <v>0</v>
      </c>
      <c r="M3750" s="594">
        <f t="shared" si="1243"/>
        <v>0</v>
      </c>
      <c r="N3750" s="23"/>
      <c r="O3750" s="23"/>
    </row>
    <row r="3751" spans="1:15" hidden="1">
      <c r="A3751" s="582"/>
      <c r="B3751" s="920"/>
      <c r="C3751" s="921" t="s">
        <v>537</v>
      </c>
      <c r="D3751" s="922" t="s">
        <v>538</v>
      </c>
      <c r="E3751" s="22">
        <f t="shared" si="1233"/>
        <v>0</v>
      </c>
      <c r="F3751" s="284"/>
      <c r="G3751" s="284"/>
      <c r="H3751" s="284"/>
      <c r="I3751" s="284"/>
      <c r="J3751" s="297"/>
      <c r="K3751" s="284"/>
      <c r="L3751" s="284"/>
      <c r="M3751" s="297"/>
      <c r="N3751" s="23"/>
      <c r="O3751" s="23"/>
    </row>
    <row r="3752" spans="1:15" hidden="1">
      <c r="A3752" s="582"/>
      <c r="B3752" s="923"/>
      <c r="C3752" s="924" t="s">
        <v>539</v>
      </c>
      <c r="D3752" s="644" t="s">
        <v>540</v>
      </c>
      <c r="E3752" s="22">
        <f t="shared" si="1233"/>
        <v>0</v>
      </c>
      <c r="F3752" s="284"/>
      <c r="G3752" s="284"/>
      <c r="H3752" s="284"/>
      <c r="I3752" s="284"/>
      <c r="J3752" s="297"/>
      <c r="K3752" s="284"/>
      <c r="L3752" s="284"/>
      <c r="M3752" s="297"/>
      <c r="N3752" s="23"/>
      <c r="O3752" s="23"/>
    </row>
    <row r="3753" spans="1:15" hidden="1">
      <c r="A3753" s="582"/>
      <c r="B3753" s="925"/>
      <c r="C3753" s="926" t="s">
        <v>541</v>
      </c>
      <c r="D3753" s="647" t="s">
        <v>542</v>
      </c>
      <c r="E3753" s="22">
        <f t="shared" si="1233"/>
        <v>0</v>
      </c>
      <c r="F3753" s="284"/>
      <c r="G3753" s="284"/>
      <c r="H3753" s="284"/>
      <c r="I3753" s="284"/>
      <c r="J3753" s="297"/>
      <c r="K3753" s="284"/>
      <c r="L3753" s="284"/>
      <c r="M3753" s="297"/>
      <c r="N3753" s="23"/>
      <c r="O3753" s="23"/>
    </row>
    <row r="3754" spans="1:15" hidden="1">
      <c r="A3754" s="582"/>
      <c r="B3754" s="927"/>
      <c r="C3754" s="928" t="s">
        <v>543</v>
      </c>
      <c r="D3754" s="588" t="s">
        <v>544</v>
      </c>
      <c r="E3754" s="22">
        <f t="shared" si="1233"/>
        <v>0</v>
      </c>
      <c r="F3754" s="284"/>
      <c r="G3754" s="284"/>
      <c r="H3754" s="284"/>
      <c r="I3754" s="284"/>
      <c r="J3754" s="297"/>
      <c r="K3754" s="284"/>
      <c r="L3754" s="284"/>
      <c r="M3754" s="297"/>
      <c r="N3754" s="23"/>
      <c r="O3754" s="23"/>
    </row>
    <row r="3755" spans="1:15" hidden="1">
      <c r="A3755" s="582"/>
      <c r="B3755" s="927"/>
      <c r="C3755" s="929" t="s">
        <v>545</v>
      </c>
      <c r="D3755" s="588" t="s">
        <v>546</v>
      </c>
      <c r="E3755" s="22">
        <f t="shared" si="1233"/>
        <v>0</v>
      </c>
      <c r="F3755" s="284"/>
      <c r="G3755" s="284"/>
      <c r="H3755" s="284"/>
      <c r="I3755" s="284"/>
      <c r="J3755" s="297"/>
      <c r="K3755" s="284"/>
      <c r="L3755" s="284"/>
      <c r="M3755" s="297"/>
      <c r="N3755" s="23"/>
      <c r="O3755" s="23"/>
    </row>
    <row r="3756" spans="1:15" ht="21" hidden="1">
      <c r="A3756" s="582"/>
      <c r="B3756" s="927"/>
      <c r="C3756" s="930" t="s">
        <v>547</v>
      </c>
      <c r="D3756" s="588" t="s">
        <v>548</v>
      </c>
      <c r="E3756" s="22">
        <f t="shared" si="1233"/>
        <v>0</v>
      </c>
      <c r="F3756" s="284"/>
      <c r="G3756" s="284"/>
      <c r="H3756" s="284"/>
      <c r="I3756" s="284"/>
      <c r="J3756" s="297"/>
      <c r="K3756" s="284"/>
      <c r="L3756" s="284"/>
      <c r="M3756" s="297"/>
      <c r="N3756" s="23"/>
      <c r="O3756" s="23"/>
    </row>
    <row r="3757" spans="1:15" ht="21" hidden="1">
      <c r="A3757" s="582"/>
      <c r="B3757" s="927"/>
      <c r="C3757" s="930" t="s">
        <v>549</v>
      </c>
      <c r="D3757" s="588" t="s">
        <v>550</v>
      </c>
      <c r="E3757" s="22">
        <f t="shared" si="1233"/>
        <v>0</v>
      </c>
      <c r="F3757" s="284"/>
      <c r="G3757" s="284"/>
      <c r="H3757" s="284"/>
      <c r="I3757" s="284"/>
      <c r="J3757" s="297"/>
      <c r="K3757" s="284"/>
      <c r="L3757" s="284"/>
      <c r="M3757" s="297"/>
      <c r="N3757" s="23"/>
      <c r="O3757" s="23"/>
    </row>
    <row r="3758" spans="1:15" ht="21" hidden="1">
      <c r="A3758" s="582"/>
      <c r="B3758" s="931"/>
      <c r="C3758" s="930" t="s">
        <v>551</v>
      </c>
      <c r="D3758" s="588" t="s">
        <v>552</v>
      </c>
      <c r="E3758" s="22">
        <f t="shared" si="1233"/>
        <v>0</v>
      </c>
      <c r="F3758" s="284"/>
      <c r="G3758" s="284"/>
      <c r="H3758" s="284"/>
      <c r="I3758" s="284"/>
      <c r="J3758" s="297"/>
      <c r="K3758" s="284"/>
      <c r="L3758" s="284"/>
      <c r="M3758" s="297"/>
      <c r="N3758" s="23"/>
      <c r="O3758" s="23"/>
    </row>
    <row r="3759" spans="1:15" ht="21" hidden="1">
      <c r="A3759" s="582"/>
      <c r="B3759" s="931"/>
      <c r="C3759" s="930" t="s">
        <v>553</v>
      </c>
      <c r="D3759" s="588" t="s">
        <v>554</v>
      </c>
      <c r="E3759" s="22">
        <f t="shared" si="1233"/>
        <v>0</v>
      </c>
      <c r="F3759" s="284"/>
      <c r="G3759" s="284"/>
      <c r="H3759" s="284"/>
      <c r="I3759" s="284"/>
      <c r="J3759" s="297"/>
      <c r="K3759" s="284"/>
      <c r="L3759" s="284"/>
      <c r="M3759" s="297"/>
      <c r="N3759" s="23"/>
      <c r="O3759" s="23"/>
    </row>
    <row r="3760" spans="1:15" hidden="1">
      <c r="A3760" s="582"/>
      <c r="B3760" s="931"/>
      <c r="C3760" s="930" t="s">
        <v>555</v>
      </c>
      <c r="D3760" s="588" t="s">
        <v>556</v>
      </c>
      <c r="E3760" s="22">
        <f t="shared" si="1233"/>
        <v>0</v>
      </c>
      <c r="F3760" s="284"/>
      <c r="G3760" s="284"/>
      <c r="H3760" s="284"/>
      <c r="I3760" s="284"/>
      <c r="J3760" s="297"/>
      <c r="K3760" s="284"/>
      <c r="L3760" s="284"/>
      <c r="M3760" s="297"/>
      <c r="N3760" s="23"/>
      <c r="O3760" s="23"/>
    </row>
    <row r="3761" spans="1:15">
      <c r="A3761" s="285"/>
      <c r="B3761" s="316"/>
      <c r="C3761" s="1018" t="s">
        <v>561</v>
      </c>
      <c r="D3761" s="290" t="s">
        <v>562</v>
      </c>
      <c r="E3761" s="22">
        <f t="shared" si="1233"/>
        <v>0</v>
      </c>
      <c r="F3761" s="155">
        <f t="shared" ref="F3761:M3761" si="1244">F3762+F3764</f>
        <v>0</v>
      </c>
      <c r="G3761" s="155">
        <f t="shared" si="1244"/>
        <v>0</v>
      </c>
      <c r="H3761" s="155">
        <f t="shared" si="1244"/>
        <v>0</v>
      </c>
      <c r="I3761" s="155">
        <f t="shared" si="1244"/>
        <v>0</v>
      </c>
      <c r="J3761" s="155">
        <f t="shared" si="1244"/>
        <v>0</v>
      </c>
      <c r="K3761" s="155">
        <f t="shared" si="1244"/>
        <v>0</v>
      </c>
      <c r="L3761" s="155">
        <f t="shared" si="1244"/>
        <v>0</v>
      </c>
      <c r="M3761" s="155">
        <f t="shared" si="1244"/>
        <v>0</v>
      </c>
      <c r="N3761" s="23"/>
      <c r="O3761" s="23"/>
    </row>
    <row r="3762" spans="1:15">
      <c r="A3762" s="285"/>
      <c r="B3762" s="316" t="s">
        <v>563</v>
      </c>
      <c r="C3762" s="296" t="s">
        <v>744</v>
      </c>
      <c r="D3762" s="290" t="s">
        <v>565</v>
      </c>
      <c r="E3762" s="22">
        <f t="shared" si="1233"/>
        <v>0</v>
      </c>
      <c r="F3762" s="155">
        <f t="shared" ref="F3762:M3762" si="1245">F3763</f>
        <v>0</v>
      </c>
      <c r="G3762" s="155">
        <f t="shared" si="1245"/>
        <v>0</v>
      </c>
      <c r="H3762" s="155">
        <f t="shared" si="1245"/>
        <v>0</v>
      </c>
      <c r="I3762" s="155">
        <f t="shared" si="1245"/>
        <v>0</v>
      </c>
      <c r="J3762" s="155">
        <f t="shared" si="1245"/>
        <v>0</v>
      </c>
      <c r="K3762" s="155">
        <f t="shared" si="1245"/>
        <v>0</v>
      </c>
      <c r="L3762" s="155">
        <f t="shared" si="1245"/>
        <v>0</v>
      </c>
      <c r="M3762" s="155">
        <f t="shared" si="1245"/>
        <v>0</v>
      </c>
      <c r="N3762" s="23"/>
      <c r="O3762" s="23"/>
    </row>
    <row r="3763" spans="1:15">
      <c r="A3763" s="582"/>
      <c r="B3763" s="931"/>
      <c r="C3763" s="598" t="s">
        <v>674</v>
      </c>
      <c r="D3763" s="588" t="s">
        <v>567</v>
      </c>
      <c r="E3763" s="40">
        <f t="shared" si="1233"/>
        <v>0</v>
      </c>
      <c r="F3763" s="452"/>
      <c r="G3763" s="452">
        <v>0</v>
      </c>
      <c r="H3763" s="452">
        <v>0</v>
      </c>
      <c r="I3763" s="452">
        <v>0</v>
      </c>
      <c r="J3763" s="430">
        <v>0</v>
      </c>
      <c r="K3763" s="452">
        <v>0</v>
      </c>
      <c r="L3763" s="452">
        <v>0</v>
      </c>
      <c r="M3763" s="430">
        <v>0</v>
      </c>
      <c r="N3763" s="23"/>
      <c r="O3763" s="23"/>
    </row>
    <row r="3764" spans="1:15" ht="12" customHeight="1">
      <c r="A3764" s="285"/>
      <c r="B3764" s="322" t="s">
        <v>570</v>
      </c>
      <c r="C3764" s="323"/>
      <c r="D3764" s="324" t="s">
        <v>571</v>
      </c>
      <c r="E3764" s="22">
        <f t="shared" si="1233"/>
        <v>0</v>
      </c>
      <c r="F3764" s="155">
        <f t="shared" ref="F3764:M3764" si="1246">F3765+F3766</f>
        <v>0</v>
      </c>
      <c r="G3764" s="155">
        <f t="shared" si="1246"/>
        <v>0</v>
      </c>
      <c r="H3764" s="155">
        <f t="shared" si="1246"/>
        <v>0</v>
      </c>
      <c r="I3764" s="155">
        <f t="shared" si="1246"/>
        <v>0</v>
      </c>
      <c r="J3764" s="155">
        <f t="shared" si="1246"/>
        <v>0</v>
      </c>
      <c r="K3764" s="155">
        <f t="shared" si="1246"/>
        <v>0</v>
      </c>
      <c r="L3764" s="155">
        <f t="shared" si="1246"/>
        <v>0</v>
      </c>
      <c r="M3764" s="155">
        <f t="shared" si="1246"/>
        <v>0</v>
      </c>
      <c r="N3764" s="23"/>
      <c r="O3764" s="23"/>
    </row>
    <row r="3765" spans="1:15" hidden="1">
      <c r="A3765" s="582"/>
      <c r="B3765" s="932"/>
      <c r="C3765" s="933" t="s">
        <v>572</v>
      </c>
      <c r="D3765" s="934" t="s">
        <v>573</v>
      </c>
      <c r="E3765" s="40">
        <f t="shared" si="1233"/>
        <v>0</v>
      </c>
      <c r="F3765" s="594"/>
      <c r="G3765" s="594"/>
      <c r="H3765" s="594"/>
      <c r="I3765" s="594"/>
      <c r="J3765" s="597"/>
      <c r="K3765" s="594"/>
      <c r="L3765" s="594"/>
      <c r="M3765" s="597"/>
      <c r="N3765" s="23"/>
      <c r="O3765" s="23"/>
    </row>
    <row r="3766" spans="1:15" hidden="1">
      <c r="A3766" s="582"/>
      <c r="B3766" s="935"/>
      <c r="C3766" s="779" t="s">
        <v>574</v>
      </c>
      <c r="D3766" s="644" t="s">
        <v>575</v>
      </c>
      <c r="E3766" s="40">
        <f t="shared" si="1233"/>
        <v>0</v>
      </c>
      <c r="F3766" s="594"/>
      <c r="G3766" s="594"/>
      <c r="H3766" s="594"/>
      <c r="I3766" s="594"/>
      <c r="J3766" s="597"/>
      <c r="K3766" s="594"/>
      <c r="L3766" s="594"/>
      <c r="M3766" s="597"/>
      <c r="N3766" s="23"/>
      <c r="O3766" s="23"/>
    </row>
    <row r="3767" spans="1:15">
      <c r="A3767" s="285"/>
      <c r="B3767" s="328" t="s">
        <v>576</v>
      </c>
      <c r="C3767" s="293"/>
      <c r="D3767" s="307" t="s">
        <v>577</v>
      </c>
      <c r="E3767" s="22">
        <f t="shared" si="1233"/>
        <v>0</v>
      </c>
      <c r="F3767" s="155">
        <f t="shared" ref="F3767:M3767" si="1247">F3768</f>
        <v>0</v>
      </c>
      <c r="G3767" s="155">
        <f t="shared" si="1247"/>
        <v>0</v>
      </c>
      <c r="H3767" s="155">
        <f t="shared" si="1247"/>
        <v>0</v>
      </c>
      <c r="I3767" s="155">
        <f t="shared" si="1247"/>
        <v>0</v>
      </c>
      <c r="J3767" s="155">
        <f t="shared" si="1247"/>
        <v>0</v>
      </c>
      <c r="K3767" s="155">
        <f t="shared" si="1247"/>
        <v>0</v>
      </c>
      <c r="L3767" s="155">
        <f t="shared" si="1247"/>
        <v>0</v>
      </c>
      <c r="M3767" s="155">
        <f t="shared" si="1247"/>
        <v>0</v>
      </c>
      <c r="N3767" s="23"/>
      <c r="O3767" s="23"/>
    </row>
    <row r="3768" spans="1:15">
      <c r="A3768" s="285"/>
      <c r="B3768" s="329" t="s">
        <v>578</v>
      </c>
      <c r="C3768" s="292"/>
      <c r="D3768" s="290" t="s">
        <v>579</v>
      </c>
      <c r="E3768" s="100">
        <f t="shared" si="1233"/>
        <v>0</v>
      </c>
      <c r="F3768" s="155">
        <f t="shared" ref="F3768:M3768" si="1248">F3769+F3770+F3771+F3772</f>
        <v>0</v>
      </c>
      <c r="G3768" s="155">
        <f t="shared" si="1248"/>
        <v>0</v>
      </c>
      <c r="H3768" s="155">
        <f t="shared" si="1248"/>
        <v>0</v>
      </c>
      <c r="I3768" s="155">
        <f t="shared" si="1248"/>
        <v>0</v>
      </c>
      <c r="J3768" s="155">
        <f t="shared" si="1248"/>
        <v>0</v>
      </c>
      <c r="K3768" s="155">
        <f t="shared" si="1248"/>
        <v>0</v>
      </c>
      <c r="L3768" s="155">
        <f t="shared" si="1248"/>
        <v>0</v>
      </c>
      <c r="M3768" s="155">
        <f t="shared" si="1248"/>
        <v>0</v>
      </c>
      <c r="N3768" s="23"/>
      <c r="O3768" s="23"/>
    </row>
    <row r="3769" spans="1:15" hidden="1">
      <c r="A3769" s="285"/>
      <c r="B3769" s="330"/>
      <c r="C3769" s="292" t="s">
        <v>580</v>
      </c>
      <c r="D3769" s="290" t="s">
        <v>581</v>
      </c>
      <c r="E3769" s="22">
        <f t="shared" si="1233"/>
        <v>0</v>
      </c>
      <c r="F3769" s="155"/>
      <c r="G3769" s="155"/>
      <c r="H3769" s="155"/>
      <c r="I3769" s="155"/>
      <c r="J3769" s="315"/>
      <c r="K3769" s="155"/>
      <c r="L3769" s="155"/>
      <c r="M3769" s="315"/>
      <c r="N3769" s="23"/>
      <c r="O3769" s="23"/>
    </row>
    <row r="3770" spans="1:15" hidden="1">
      <c r="A3770" s="285"/>
      <c r="B3770" s="305"/>
      <c r="C3770" s="331" t="s">
        <v>582</v>
      </c>
      <c r="D3770" s="307" t="s">
        <v>583</v>
      </c>
      <c r="E3770" s="22">
        <f t="shared" si="1233"/>
        <v>0</v>
      </c>
      <c r="F3770" s="155"/>
      <c r="G3770" s="155"/>
      <c r="H3770" s="155"/>
      <c r="I3770" s="155"/>
      <c r="J3770" s="315"/>
      <c r="K3770" s="155"/>
      <c r="L3770" s="155"/>
      <c r="M3770" s="315"/>
      <c r="N3770" s="23"/>
      <c r="O3770" s="23"/>
    </row>
    <row r="3771" spans="1:15" hidden="1">
      <c r="A3771" s="285"/>
      <c r="B3771" s="333"/>
      <c r="C3771" s="298" t="s">
        <v>584</v>
      </c>
      <c r="D3771" s="307" t="s">
        <v>585</v>
      </c>
      <c r="E3771" s="22">
        <f t="shared" si="1233"/>
        <v>0</v>
      </c>
      <c r="F3771" s="155"/>
      <c r="G3771" s="155"/>
      <c r="H3771" s="155"/>
      <c r="I3771" s="155"/>
      <c r="J3771" s="315"/>
      <c r="K3771" s="155"/>
      <c r="L3771" s="155"/>
      <c r="M3771" s="315"/>
      <c r="N3771" s="23"/>
      <c r="O3771" s="23"/>
    </row>
    <row r="3772" spans="1:15" hidden="1">
      <c r="A3772" s="285"/>
      <c r="B3772" s="293"/>
      <c r="C3772" s="334" t="s">
        <v>586</v>
      </c>
      <c r="D3772" s="290" t="s">
        <v>587</v>
      </c>
      <c r="E3772" s="22">
        <f t="shared" si="1233"/>
        <v>0</v>
      </c>
      <c r="F3772" s="155"/>
      <c r="G3772" s="155"/>
      <c r="H3772" s="155"/>
      <c r="I3772" s="155"/>
      <c r="J3772" s="315"/>
      <c r="K3772" s="155"/>
      <c r="L3772" s="155"/>
      <c r="M3772" s="315"/>
      <c r="N3772" s="23"/>
      <c r="O3772" s="23"/>
    </row>
    <row r="3773" spans="1:15" hidden="1">
      <c r="A3773" s="285"/>
      <c r="B3773" s="291"/>
      <c r="C3773" s="334"/>
      <c r="D3773" s="290"/>
      <c r="E3773" s="22">
        <f t="shared" si="1233"/>
        <v>0</v>
      </c>
      <c r="F3773" s="155"/>
      <c r="G3773" s="155"/>
      <c r="H3773" s="155"/>
      <c r="I3773" s="155"/>
      <c r="J3773" s="315"/>
      <c r="K3773" s="155"/>
      <c r="L3773" s="155"/>
      <c r="M3773" s="315"/>
      <c r="N3773" s="23"/>
      <c r="O3773" s="23"/>
    </row>
    <row r="3774" spans="1:15">
      <c r="A3774" s="285"/>
      <c r="B3774" s="1000" t="s">
        <v>588</v>
      </c>
      <c r="C3774" s="334"/>
      <c r="D3774" s="290" t="s">
        <v>589</v>
      </c>
      <c r="E3774" s="22">
        <f t="shared" si="1233"/>
        <v>0</v>
      </c>
      <c r="F3774" s="155">
        <f t="shared" ref="F3774:M3774" si="1249">F3775+F3776+F3777+F3778+F3779+F3780+F3781+F3782+F3783</f>
        <v>0</v>
      </c>
      <c r="G3774" s="155">
        <f t="shared" si="1249"/>
        <v>0</v>
      </c>
      <c r="H3774" s="155">
        <f t="shared" si="1249"/>
        <v>0</v>
      </c>
      <c r="I3774" s="155">
        <f t="shared" si="1249"/>
        <v>0</v>
      </c>
      <c r="J3774" s="155">
        <f t="shared" si="1249"/>
        <v>0</v>
      </c>
      <c r="K3774" s="155">
        <f t="shared" si="1249"/>
        <v>0</v>
      </c>
      <c r="L3774" s="155">
        <f t="shared" si="1249"/>
        <v>0</v>
      </c>
      <c r="M3774" s="155">
        <f t="shared" si="1249"/>
        <v>0</v>
      </c>
      <c r="N3774" s="23"/>
      <c r="O3774" s="23"/>
    </row>
    <row r="3775" spans="1:15" ht="0.75" customHeight="1">
      <c r="A3775" s="582"/>
      <c r="B3775" s="940" t="s">
        <v>590</v>
      </c>
      <c r="C3775" s="939"/>
      <c r="D3775" s="588" t="s">
        <v>591</v>
      </c>
      <c r="E3775" s="40">
        <f t="shared" si="1233"/>
        <v>0</v>
      </c>
      <c r="F3775" s="452"/>
      <c r="G3775" s="452"/>
      <c r="H3775" s="452"/>
      <c r="I3775" s="452"/>
      <c r="J3775" s="430"/>
      <c r="K3775" s="452"/>
      <c r="L3775" s="452"/>
      <c r="M3775" s="430"/>
      <c r="N3775" s="23"/>
      <c r="O3775" s="23"/>
    </row>
    <row r="3776" spans="1:15">
      <c r="A3776" s="582"/>
      <c r="B3776" s="422" t="s">
        <v>592</v>
      </c>
      <c r="C3776" s="939"/>
      <c r="D3776" s="654" t="s">
        <v>593</v>
      </c>
      <c r="E3776" s="40">
        <f t="shared" si="1233"/>
        <v>0</v>
      </c>
      <c r="F3776" s="452"/>
      <c r="G3776" s="452">
        <v>0</v>
      </c>
      <c r="H3776" s="452">
        <v>0</v>
      </c>
      <c r="I3776" s="452">
        <v>0</v>
      </c>
      <c r="J3776" s="430">
        <v>0</v>
      </c>
      <c r="K3776" s="452">
        <v>0</v>
      </c>
      <c r="L3776" s="452">
        <v>0</v>
      </c>
      <c r="M3776" s="430">
        <v>0</v>
      </c>
      <c r="N3776" s="23"/>
      <c r="O3776" s="23"/>
    </row>
    <row r="3777" spans="1:15" ht="0.75" customHeight="1">
      <c r="A3777" s="582"/>
      <c r="B3777" s="941" t="s">
        <v>594</v>
      </c>
      <c r="C3777" s="942"/>
      <c r="D3777" s="644" t="s">
        <v>595</v>
      </c>
      <c r="E3777" s="40">
        <f t="shared" si="1233"/>
        <v>0</v>
      </c>
      <c r="F3777" s="452"/>
      <c r="G3777" s="452"/>
      <c r="H3777" s="452"/>
      <c r="I3777" s="452"/>
      <c r="J3777" s="430"/>
      <c r="K3777" s="452"/>
      <c r="L3777" s="452"/>
      <c r="M3777" s="430"/>
      <c r="N3777" s="23"/>
      <c r="O3777" s="23"/>
    </row>
    <row r="3778" spans="1:15" hidden="1">
      <c r="A3778" s="582"/>
      <c r="B3778" s="927" t="s">
        <v>596</v>
      </c>
      <c r="C3778" s="943"/>
      <c r="D3778" s="647" t="s">
        <v>597</v>
      </c>
      <c r="E3778" s="40">
        <f t="shared" si="1233"/>
        <v>0</v>
      </c>
      <c r="F3778" s="452"/>
      <c r="G3778" s="452"/>
      <c r="H3778" s="452"/>
      <c r="I3778" s="452"/>
      <c r="J3778" s="430"/>
      <c r="K3778" s="452"/>
      <c r="L3778" s="452"/>
      <c r="M3778" s="430"/>
      <c r="N3778" s="23"/>
      <c r="O3778" s="23"/>
    </row>
    <row r="3779" spans="1:15" hidden="1">
      <c r="A3779" s="582"/>
      <c r="B3779" s="944" t="s">
        <v>598</v>
      </c>
      <c r="C3779" s="943"/>
      <c r="D3779" s="647" t="s">
        <v>599</v>
      </c>
      <c r="E3779" s="40">
        <f t="shared" si="1233"/>
        <v>0</v>
      </c>
      <c r="F3779" s="452"/>
      <c r="G3779" s="452"/>
      <c r="H3779" s="452"/>
      <c r="I3779" s="452"/>
      <c r="J3779" s="430"/>
      <c r="K3779" s="452"/>
      <c r="L3779" s="452"/>
      <c r="M3779" s="430"/>
      <c r="N3779" s="23"/>
      <c r="O3779" s="23"/>
    </row>
    <row r="3780" spans="1:15" hidden="1">
      <c r="A3780" s="582"/>
      <c r="B3780" s="945" t="s">
        <v>600</v>
      </c>
      <c r="C3780" s="946"/>
      <c r="D3780" s="647" t="s">
        <v>601</v>
      </c>
      <c r="E3780" s="40">
        <f t="shared" si="1233"/>
        <v>0</v>
      </c>
      <c r="F3780" s="452"/>
      <c r="G3780" s="452"/>
      <c r="H3780" s="452"/>
      <c r="I3780" s="452"/>
      <c r="J3780" s="430"/>
      <c r="K3780" s="452"/>
      <c r="L3780" s="452"/>
      <c r="M3780" s="430"/>
      <c r="N3780" s="23"/>
      <c r="O3780" s="23"/>
    </row>
    <row r="3781" spans="1:15" hidden="1">
      <c r="A3781" s="582"/>
      <c r="B3781" s="945" t="s">
        <v>604</v>
      </c>
      <c r="C3781" s="946"/>
      <c r="D3781" s="647" t="s">
        <v>605</v>
      </c>
      <c r="E3781" s="40">
        <f t="shared" si="1233"/>
        <v>0</v>
      </c>
      <c r="F3781" s="452"/>
      <c r="G3781" s="452"/>
      <c r="H3781" s="452"/>
      <c r="I3781" s="452"/>
      <c r="J3781" s="430"/>
      <c r="K3781" s="452"/>
      <c r="L3781" s="452"/>
      <c r="M3781" s="430"/>
      <c r="N3781" s="23"/>
      <c r="O3781" s="23"/>
    </row>
    <row r="3782" spans="1:15" hidden="1">
      <c r="A3782" s="582"/>
      <c r="B3782" s="944" t="s">
        <v>606</v>
      </c>
      <c r="C3782" s="943"/>
      <c r="D3782" s="647" t="s">
        <v>607</v>
      </c>
      <c r="E3782" s="40">
        <f t="shared" si="1233"/>
        <v>0</v>
      </c>
      <c r="F3782" s="452"/>
      <c r="G3782" s="452"/>
      <c r="H3782" s="452"/>
      <c r="I3782" s="452"/>
      <c r="J3782" s="430"/>
      <c r="K3782" s="452"/>
      <c r="L3782" s="452"/>
      <c r="M3782" s="430"/>
      <c r="N3782" s="23"/>
      <c r="O3782" s="23"/>
    </row>
    <row r="3783" spans="1:15" hidden="1">
      <c r="A3783" s="582"/>
      <c r="B3783" s="944" t="s">
        <v>608</v>
      </c>
      <c r="C3783" s="943"/>
      <c r="D3783" s="647" t="s">
        <v>609</v>
      </c>
      <c r="E3783" s="40">
        <f t="shared" si="1233"/>
        <v>0</v>
      </c>
      <c r="F3783" s="452"/>
      <c r="G3783" s="452"/>
      <c r="H3783" s="452"/>
      <c r="I3783" s="452"/>
      <c r="J3783" s="430"/>
      <c r="K3783" s="452"/>
      <c r="L3783" s="452"/>
      <c r="M3783" s="430"/>
      <c r="N3783" s="23"/>
      <c r="O3783" s="23"/>
    </row>
    <row r="3784" spans="1:15">
      <c r="A3784" s="285"/>
      <c r="B3784" s="294" t="s">
        <v>612</v>
      </c>
      <c r="C3784" s="348"/>
      <c r="D3784" s="307" t="s">
        <v>613</v>
      </c>
      <c r="E3784" s="22">
        <f t="shared" si="1233"/>
        <v>0</v>
      </c>
      <c r="F3784" s="155">
        <f t="shared" ref="F3784:M3784" si="1250">F3785+F3789</f>
        <v>0</v>
      </c>
      <c r="G3784" s="155">
        <f t="shared" si="1250"/>
        <v>0</v>
      </c>
      <c r="H3784" s="155">
        <f t="shared" si="1250"/>
        <v>0</v>
      </c>
      <c r="I3784" s="155">
        <f t="shared" si="1250"/>
        <v>0</v>
      </c>
      <c r="J3784" s="155">
        <f t="shared" si="1250"/>
        <v>0</v>
      </c>
      <c r="K3784" s="155">
        <f t="shared" si="1250"/>
        <v>0</v>
      </c>
      <c r="L3784" s="155">
        <f t="shared" si="1250"/>
        <v>0</v>
      </c>
      <c r="M3784" s="155">
        <f t="shared" si="1250"/>
        <v>0</v>
      </c>
      <c r="N3784" s="23"/>
      <c r="O3784" s="23"/>
    </row>
    <row r="3785" spans="1:15">
      <c r="A3785" s="285"/>
      <c r="B3785" s="316" t="s">
        <v>614</v>
      </c>
      <c r="C3785" s="348"/>
      <c r="D3785" s="307" t="s">
        <v>615</v>
      </c>
      <c r="E3785" s="100">
        <f t="shared" si="1233"/>
        <v>0</v>
      </c>
      <c r="F3785" s="155">
        <f t="shared" ref="F3785:M3785" si="1251">F3786+F3787</f>
        <v>0</v>
      </c>
      <c r="G3785" s="155">
        <f t="shared" si="1251"/>
        <v>0</v>
      </c>
      <c r="H3785" s="155">
        <f t="shared" si="1251"/>
        <v>0</v>
      </c>
      <c r="I3785" s="155">
        <f t="shared" si="1251"/>
        <v>0</v>
      </c>
      <c r="J3785" s="155">
        <f t="shared" si="1251"/>
        <v>0</v>
      </c>
      <c r="K3785" s="155">
        <f t="shared" si="1251"/>
        <v>0</v>
      </c>
      <c r="L3785" s="155">
        <f t="shared" si="1251"/>
        <v>0</v>
      </c>
      <c r="M3785" s="155">
        <f t="shared" si="1251"/>
        <v>0</v>
      </c>
      <c r="N3785" s="23"/>
      <c r="O3785" s="23"/>
    </row>
    <row r="3786" spans="1:15" ht="0.75" customHeight="1">
      <c r="A3786" s="285"/>
      <c r="B3786" s="329"/>
      <c r="C3786" s="998" t="s">
        <v>616</v>
      </c>
      <c r="D3786" s="307" t="s">
        <v>617</v>
      </c>
      <c r="E3786" s="22">
        <f t="shared" si="1233"/>
        <v>0</v>
      </c>
      <c r="F3786" s="155"/>
      <c r="G3786" s="155"/>
      <c r="H3786" s="155"/>
      <c r="I3786" s="155"/>
      <c r="J3786" s="315"/>
      <c r="K3786" s="155"/>
      <c r="L3786" s="155"/>
      <c r="M3786" s="315"/>
      <c r="N3786" s="23"/>
      <c r="O3786" s="23"/>
    </row>
    <row r="3787" spans="1:15" hidden="1">
      <c r="A3787" s="285"/>
      <c r="B3787" s="349" t="s">
        <v>618</v>
      </c>
      <c r="C3787" s="350"/>
      <c r="D3787" s="290" t="s">
        <v>619</v>
      </c>
      <c r="E3787" s="22">
        <f t="shared" si="1233"/>
        <v>0</v>
      </c>
      <c r="F3787" s="155"/>
      <c r="G3787" s="155"/>
      <c r="H3787" s="155"/>
      <c r="I3787" s="155"/>
      <c r="J3787" s="315"/>
      <c r="K3787" s="155"/>
      <c r="L3787" s="155"/>
      <c r="M3787" s="315"/>
      <c r="N3787" s="23"/>
      <c r="O3787" s="23"/>
    </row>
    <row r="3788" spans="1:15" hidden="1">
      <c r="A3788" s="285"/>
      <c r="B3788" s="351"/>
      <c r="C3788" s="352"/>
      <c r="D3788" s="301"/>
      <c r="E3788" s="22">
        <f t="shared" si="1233"/>
        <v>0</v>
      </c>
      <c r="F3788" s="155"/>
      <c r="G3788" s="155"/>
      <c r="H3788" s="155"/>
      <c r="I3788" s="155"/>
      <c r="J3788" s="315"/>
      <c r="K3788" s="155"/>
      <c r="L3788" s="155"/>
      <c r="M3788" s="315"/>
      <c r="N3788" s="23"/>
      <c r="O3788" s="23"/>
    </row>
    <row r="3789" spans="1:15">
      <c r="A3789" s="285"/>
      <c r="B3789" s="353" t="s">
        <v>620</v>
      </c>
      <c r="C3789" s="354"/>
      <c r="D3789" s="307" t="s">
        <v>621</v>
      </c>
      <c r="E3789" s="22">
        <f t="shared" si="1233"/>
        <v>0</v>
      </c>
      <c r="F3789" s="155">
        <f t="shared" ref="F3789:M3789" si="1252">F3790+F3791</f>
        <v>0</v>
      </c>
      <c r="G3789" s="155">
        <f t="shared" si="1252"/>
        <v>0</v>
      </c>
      <c r="H3789" s="155">
        <f t="shared" si="1252"/>
        <v>0</v>
      </c>
      <c r="I3789" s="155">
        <f t="shared" si="1252"/>
        <v>0</v>
      </c>
      <c r="J3789" s="155">
        <f t="shared" si="1252"/>
        <v>0</v>
      </c>
      <c r="K3789" s="155">
        <f t="shared" si="1252"/>
        <v>0</v>
      </c>
      <c r="L3789" s="155">
        <f t="shared" si="1252"/>
        <v>0</v>
      </c>
      <c r="M3789" s="155">
        <f t="shared" si="1252"/>
        <v>0</v>
      </c>
      <c r="N3789" s="23"/>
      <c r="O3789" s="23"/>
    </row>
    <row r="3790" spans="1:15" ht="0.75" customHeight="1">
      <c r="A3790" s="285"/>
      <c r="B3790" s="316" t="s">
        <v>622</v>
      </c>
      <c r="C3790" s="298"/>
      <c r="D3790" s="290" t="s">
        <v>623</v>
      </c>
      <c r="E3790" s="22">
        <f t="shared" si="1233"/>
        <v>0</v>
      </c>
      <c r="F3790" s="155"/>
      <c r="G3790" s="155"/>
      <c r="H3790" s="155"/>
      <c r="I3790" s="155"/>
      <c r="J3790" s="315"/>
      <c r="K3790" s="155"/>
      <c r="L3790" s="155"/>
      <c r="M3790" s="315"/>
      <c r="N3790" s="23"/>
      <c r="O3790" s="23"/>
    </row>
    <row r="3791" spans="1:15" hidden="1">
      <c r="A3791" s="285"/>
      <c r="B3791" s="328" t="s">
        <v>624</v>
      </c>
      <c r="C3791" s="296"/>
      <c r="D3791" s="290" t="s">
        <v>625</v>
      </c>
      <c r="E3791" s="22">
        <f t="shared" si="1233"/>
        <v>0</v>
      </c>
      <c r="F3791" s="155"/>
      <c r="G3791" s="155"/>
      <c r="H3791" s="155"/>
      <c r="I3791" s="155"/>
      <c r="J3791" s="315"/>
      <c r="K3791" s="155"/>
      <c r="L3791" s="155"/>
      <c r="M3791" s="315"/>
      <c r="N3791" s="23"/>
      <c r="O3791" s="23"/>
    </row>
    <row r="3792" spans="1:15">
      <c r="A3792" s="285"/>
      <c r="B3792" s="302" t="s">
        <v>893</v>
      </c>
      <c r="C3792" s="331"/>
      <c r="D3792" s="290" t="s">
        <v>627</v>
      </c>
      <c r="E3792" s="22">
        <f t="shared" si="1233"/>
        <v>0</v>
      </c>
      <c r="F3792" s="155">
        <f t="shared" ref="F3792:M3792" si="1253">F3793</f>
        <v>0</v>
      </c>
      <c r="G3792" s="155">
        <f t="shared" si="1253"/>
        <v>0</v>
      </c>
      <c r="H3792" s="155">
        <f t="shared" si="1253"/>
        <v>0</v>
      </c>
      <c r="I3792" s="155">
        <f t="shared" si="1253"/>
        <v>0</v>
      </c>
      <c r="J3792" s="155">
        <f t="shared" si="1253"/>
        <v>0</v>
      </c>
      <c r="K3792" s="155">
        <f t="shared" si="1253"/>
        <v>0</v>
      </c>
      <c r="L3792" s="155">
        <f t="shared" si="1253"/>
        <v>0</v>
      </c>
      <c r="M3792" s="155">
        <f t="shared" si="1253"/>
        <v>0</v>
      </c>
      <c r="N3792" s="23"/>
      <c r="O3792" s="23"/>
    </row>
    <row r="3793" spans="1:15">
      <c r="A3793" s="582"/>
      <c r="B3793" s="955" t="s">
        <v>628</v>
      </c>
      <c r="C3793" s="646"/>
      <c r="D3793" s="588" t="s">
        <v>629</v>
      </c>
      <c r="E3793" s="40">
        <f t="shared" si="1233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714" t="s">
        <v>755</v>
      </c>
      <c r="B3794" s="878"/>
      <c r="C3794" s="878"/>
      <c r="D3794" s="1089"/>
      <c r="E3794" s="22">
        <f t="shared" si="1233"/>
        <v>0</v>
      </c>
      <c r="F3794" s="41"/>
      <c r="G3794" s="41"/>
      <c r="H3794" s="41"/>
      <c r="I3794" s="41"/>
      <c r="J3794" s="42"/>
      <c r="K3794" s="41"/>
      <c r="L3794" s="41"/>
      <c r="M3794" s="42"/>
      <c r="N3794" s="23"/>
      <c r="O3794" s="23"/>
    </row>
    <row r="3795" spans="1:15">
      <c r="A3795" s="207" t="s">
        <v>962</v>
      </c>
      <c r="B3795" s="207"/>
      <c r="C3795" s="85"/>
      <c r="D3795" s="85" t="s">
        <v>963</v>
      </c>
      <c r="E3795" s="22">
        <f t="shared" si="1233"/>
        <v>300</v>
      </c>
      <c r="F3795" s="28">
        <f t="shared" ref="F3795:M3795" si="1254">F3797+F3798+F3799+F3800</f>
        <v>0</v>
      </c>
      <c r="G3795" s="28">
        <f t="shared" si="1254"/>
        <v>75</v>
      </c>
      <c r="H3795" s="28">
        <f t="shared" si="1254"/>
        <v>75</v>
      </c>
      <c r="I3795" s="28">
        <f t="shared" si="1254"/>
        <v>75</v>
      </c>
      <c r="J3795" s="28">
        <f t="shared" si="1254"/>
        <v>75</v>
      </c>
      <c r="K3795" s="28">
        <f t="shared" si="1254"/>
        <v>300</v>
      </c>
      <c r="L3795" s="28">
        <f t="shared" si="1254"/>
        <v>300</v>
      </c>
      <c r="M3795" s="28">
        <f t="shared" si="1254"/>
        <v>300</v>
      </c>
      <c r="N3795" s="23"/>
      <c r="O3795" s="23"/>
    </row>
    <row r="3796" spans="1:15">
      <c r="A3796" s="1084"/>
      <c r="B3796" s="1218" t="s">
        <v>962</v>
      </c>
      <c r="C3796" s="1218"/>
      <c r="D3796" s="27" t="s">
        <v>963</v>
      </c>
      <c r="E3796" s="22">
        <f t="shared" ref="E3796:E3859" si="1255">G3796+H3796+I3796+J3796</f>
        <v>0</v>
      </c>
      <c r="F3796" s="28"/>
      <c r="G3796" s="28"/>
      <c r="H3796" s="28"/>
      <c r="I3796" s="28"/>
      <c r="J3796" s="1090"/>
      <c r="K3796" s="28"/>
      <c r="L3796" s="28"/>
      <c r="M3796" s="1090"/>
      <c r="N3796" s="23"/>
      <c r="O3796" s="23"/>
    </row>
    <row r="3797" spans="1:15">
      <c r="A3797" s="46"/>
      <c r="B3797" s="957"/>
      <c r="C3797" s="881" t="s">
        <v>964</v>
      </c>
      <c r="D3797" s="883" t="s">
        <v>965</v>
      </c>
      <c r="E3797" s="40">
        <f t="shared" si="1255"/>
        <v>0</v>
      </c>
      <c r="F3797" s="41"/>
      <c r="G3797" s="41">
        <v>0</v>
      </c>
      <c r="H3797" s="41">
        <v>0</v>
      </c>
      <c r="I3797" s="41">
        <v>0</v>
      </c>
      <c r="J3797" s="42">
        <v>0</v>
      </c>
      <c r="K3797" s="41">
        <v>0</v>
      </c>
      <c r="L3797" s="41">
        <v>0</v>
      </c>
      <c r="M3797" s="42">
        <v>0</v>
      </c>
      <c r="N3797" s="23"/>
      <c r="O3797" s="23"/>
    </row>
    <row r="3798" spans="1:15">
      <c r="A3798" s="46"/>
      <c r="B3798" s="957"/>
      <c r="C3798" s="881" t="s">
        <v>966</v>
      </c>
      <c r="D3798" s="883" t="s">
        <v>967</v>
      </c>
      <c r="E3798" s="40">
        <f t="shared" si="1255"/>
        <v>0</v>
      </c>
      <c r="F3798" s="41"/>
      <c r="G3798" s="41"/>
      <c r="H3798" s="41"/>
      <c r="I3798" s="41"/>
      <c r="J3798" s="42"/>
      <c r="K3798" s="41"/>
      <c r="L3798" s="41"/>
      <c r="M3798" s="42"/>
      <c r="N3798" s="23"/>
      <c r="O3798" s="23"/>
    </row>
    <row r="3799" spans="1:15">
      <c r="A3799" s="46"/>
      <c r="B3799" s="957"/>
      <c r="C3799" s="881" t="s">
        <v>968</v>
      </c>
      <c r="D3799" s="883" t="s">
        <v>969</v>
      </c>
      <c r="E3799" s="40">
        <f t="shared" si="1255"/>
        <v>0</v>
      </c>
      <c r="F3799" s="41"/>
      <c r="G3799" s="41"/>
      <c r="H3799" s="41"/>
      <c r="I3799" s="41"/>
      <c r="J3799" s="42"/>
      <c r="K3799" s="41"/>
      <c r="L3799" s="41"/>
      <c r="M3799" s="42"/>
      <c r="N3799" s="23"/>
      <c r="O3799" s="23"/>
    </row>
    <row r="3800" spans="1:15">
      <c r="A3800" s="46"/>
      <c r="B3800" s="957"/>
      <c r="C3800" s="37" t="s">
        <v>970</v>
      </c>
      <c r="D3800" s="883" t="s">
        <v>971</v>
      </c>
      <c r="E3800" s="40">
        <f t="shared" si="1255"/>
        <v>300</v>
      </c>
      <c r="F3800" s="41"/>
      <c r="G3800" s="60">
        <f>G3737</f>
        <v>75</v>
      </c>
      <c r="H3800" s="60">
        <f t="shared" ref="H3800:M3800" si="1256">H3737</f>
        <v>75</v>
      </c>
      <c r="I3800" s="60">
        <f t="shared" si="1256"/>
        <v>75</v>
      </c>
      <c r="J3800" s="60">
        <f t="shared" si="1256"/>
        <v>75</v>
      </c>
      <c r="K3800" s="60">
        <f t="shared" si="1256"/>
        <v>300</v>
      </c>
      <c r="L3800" s="60">
        <f t="shared" si="1256"/>
        <v>300</v>
      </c>
      <c r="M3800" s="60">
        <f t="shared" si="1256"/>
        <v>300</v>
      </c>
      <c r="N3800" s="23"/>
      <c r="O3800" s="23"/>
    </row>
    <row r="3801" spans="1:15" hidden="1">
      <c r="A3801" s="958"/>
      <c r="B3801" s="959"/>
      <c r="C3801" s="959"/>
      <c r="D3801" s="85"/>
      <c r="E3801" s="22">
        <f t="shared" si="1255"/>
        <v>0</v>
      </c>
      <c r="F3801" s="41"/>
      <c r="G3801" s="41"/>
      <c r="H3801" s="41"/>
      <c r="I3801" s="41"/>
      <c r="J3801" s="42"/>
      <c r="K3801" s="41"/>
      <c r="L3801" s="41"/>
      <c r="M3801" s="42"/>
      <c r="N3801" s="23"/>
      <c r="O3801" s="23"/>
    </row>
    <row r="3802" spans="1:15">
      <c r="A3802" s="886" t="s">
        <v>972</v>
      </c>
      <c r="B3802" s="887"/>
      <c r="C3802" s="888"/>
      <c r="D3802" s="669" t="s">
        <v>625</v>
      </c>
      <c r="E3802" s="22">
        <f t="shared" si="1255"/>
        <v>0</v>
      </c>
      <c r="F3802" s="670">
        <f t="shared" ref="F3802:M3802" si="1257">F3864+F3865+F3866</f>
        <v>0</v>
      </c>
      <c r="G3802" s="670">
        <f t="shared" si="1257"/>
        <v>0</v>
      </c>
      <c r="H3802" s="670">
        <f t="shared" si="1257"/>
        <v>0</v>
      </c>
      <c r="I3802" s="670">
        <f>I3864+I3865+I3866</f>
        <v>0</v>
      </c>
      <c r="J3802" s="670">
        <f t="shared" si="1257"/>
        <v>0</v>
      </c>
      <c r="K3802" s="670">
        <f t="shared" si="1257"/>
        <v>0</v>
      </c>
      <c r="L3802" s="670">
        <f t="shared" si="1257"/>
        <v>0</v>
      </c>
      <c r="M3802" s="670">
        <f t="shared" si="1257"/>
        <v>0</v>
      </c>
      <c r="N3802" s="23"/>
      <c r="O3802" s="23"/>
    </row>
    <row r="3803" spans="1:15">
      <c r="A3803" s="671"/>
      <c r="B3803" s="672" t="s">
        <v>507</v>
      </c>
      <c r="C3803" s="890"/>
      <c r="D3803" s="674"/>
      <c r="E3803" s="734">
        <f t="shared" si="1255"/>
        <v>0</v>
      </c>
      <c r="F3803" s="675">
        <f t="shared" ref="F3803:M3803" si="1258">F3804</f>
        <v>0</v>
      </c>
      <c r="G3803" s="675">
        <f t="shared" si="1258"/>
        <v>0</v>
      </c>
      <c r="H3803" s="675">
        <f t="shared" si="1258"/>
        <v>0</v>
      </c>
      <c r="I3803" s="675">
        <f t="shared" si="1258"/>
        <v>0</v>
      </c>
      <c r="J3803" s="675">
        <f t="shared" si="1258"/>
        <v>0</v>
      </c>
      <c r="K3803" s="675">
        <f t="shared" si="1258"/>
        <v>0</v>
      </c>
      <c r="L3803" s="675">
        <f t="shared" si="1258"/>
        <v>0</v>
      </c>
      <c r="M3803" s="675">
        <f t="shared" si="1258"/>
        <v>0</v>
      </c>
      <c r="N3803" s="23"/>
      <c r="O3803" s="23"/>
    </row>
    <row r="3804" spans="1:15">
      <c r="A3804" s="281"/>
      <c r="B3804" s="273" t="s">
        <v>508</v>
      </c>
      <c r="C3804" s="282"/>
      <c r="D3804" s="283" t="s">
        <v>509</v>
      </c>
      <c r="E3804" s="22">
        <f t="shared" si="1255"/>
        <v>0</v>
      </c>
      <c r="F3804" s="284">
        <f t="shared" ref="F3804:M3804" si="1259">F3805+F3806+F3807+F3812+F3816+F3818+F3830+F3836+F3843</f>
        <v>0</v>
      </c>
      <c r="G3804" s="284">
        <f t="shared" si="1259"/>
        <v>0</v>
      </c>
      <c r="H3804" s="284">
        <f t="shared" si="1259"/>
        <v>0</v>
      </c>
      <c r="I3804" s="284">
        <f t="shared" si="1259"/>
        <v>0</v>
      </c>
      <c r="J3804" s="284">
        <f t="shared" si="1259"/>
        <v>0</v>
      </c>
      <c r="K3804" s="284">
        <f t="shared" si="1259"/>
        <v>0</v>
      </c>
      <c r="L3804" s="284">
        <f t="shared" si="1259"/>
        <v>0</v>
      </c>
      <c r="M3804" s="284">
        <f t="shared" si="1259"/>
        <v>0</v>
      </c>
      <c r="N3804" s="23"/>
      <c r="O3804" s="23"/>
    </row>
    <row r="3805" spans="1:15">
      <c r="A3805" s="582"/>
      <c r="B3805" s="583"/>
      <c r="C3805" s="584" t="s">
        <v>510</v>
      </c>
      <c r="D3805" s="585" t="s">
        <v>511</v>
      </c>
      <c r="E3805" s="40">
        <f t="shared" si="1255"/>
        <v>0</v>
      </c>
      <c r="F3805" s="44"/>
      <c r="G3805" s="44"/>
      <c r="H3805" s="44"/>
      <c r="I3805" s="44"/>
      <c r="J3805" s="48"/>
      <c r="K3805" s="44"/>
      <c r="L3805" s="44"/>
      <c r="M3805" s="48"/>
      <c r="N3805" s="23"/>
      <c r="O3805" s="23"/>
    </row>
    <row r="3806" spans="1:15">
      <c r="A3806" s="582"/>
      <c r="B3806" s="586"/>
      <c r="C3806" s="587" t="s">
        <v>512</v>
      </c>
      <c r="D3806" s="588" t="s">
        <v>513</v>
      </c>
      <c r="E3806" s="40">
        <f t="shared" si="1255"/>
        <v>0</v>
      </c>
      <c r="F3806" s="44"/>
      <c r="G3806" s="44"/>
      <c r="H3806" s="44"/>
      <c r="I3806" s="44"/>
      <c r="J3806" s="48"/>
      <c r="K3806" s="44"/>
      <c r="L3806" s="44"/>
      <c r="M3806" s="48"/>
      <c r="N3806" s="23"/>
      <c r="O3806" s="23"/>
    </row>
    <row r="3807" spans="1:15">
      <c r="A3807" s="285"/>
      <c r="B3807" s="291" t="s">
        <v>514</v>
      </c>
      <c r="C3807" s="292"/>
      <c r="D3807" s="290" t="s">
        <v>515</v>
      </c>
      <c r="E3807" s="22">
        <f t="shared" si="1255"/>
        <v>0</v>
      </c>
      <c r="F3807" s="284">
        <f t="shared" ref="F3807:M3807" si="1260">F3808+F3809+F3810</f>
        <v>0</v>
      </c>
      <c r="G3807" s="284">
        <f t="shared" si="1260"/>
        <v>0</v>
      </c>
      <c r="H3807" s="284">
        <f t="shared" si="1260"/>
        <v>0</v>
      </c>
      <c r="I3807" s="284">
        <f t="shared" si="1260"/>
        <v>0</v>
      </c>
      <c r="J3807" s="284">
        <f t="shared" si="1260"/>
        <v>0</v>
      </c>
      <c r="K3807" s="284">
        <f t="shared" si="1260"/>
        <v>0</v>
      </c>
      <c r="L3807" s="284">
        <f t="shared" si="1260"/>
        <v>0</v>
      </c>
      <c r="M3807" s="284">
        <f t="shared" si="1260"/>
        <v>0</v>
      </c>
      <c r="N3807" s="23"/>
      <c r="O3807" s="23"/>
    </row>
    <row r="3808" spans="1:15" hidden="1">
      <c r="A3808" s="285"/>
      <c r="B3808" s="328" t="s">
        <v>516</v>
      </c>
      <c r="C3808" s="292"/>
      <c r="D3808" s="290" t="s">
        <v>517</v>
      </c>
      <c r="E3808" s="22">
        <f t="shared" si="1255"/>
        <v>0</v>
      </c>
      <c r="F3808" s="284"/>
      <c r="G3808" s="284"/>
      <c r="H3808" s="284"/>
      <c r="I3808" s="284"/>
      <c r="J3808" s="297"/>
      <c r="K3808" s="284"/>
      <c r="L3808" s="284"/>
      <c r="M3808" s="297"/>
      <c r="N3808" s="23"/>
      <c r="O3808" s="23"/>
    </row>
    <row r="3809" spans="1:15" hidden="1">
      <c r="A3809" s="285"/>
      <c r="B3809" s="316" t="s">
        <v>518</v>
      </c>
      <c r="C3809" s="298"/>
      <c r="D3809" s="290" t="s">
        <v>129</v>
      </c>
      <c r="E3809" s="22">
        <f t="shared" si="1255"/>
        <v>0</v>
      </c>
      <c r="F3809" s="284"/>
      <c r="G3809" s="284"/>
      <c r="H3809" s="284"/>
      <c r="I3809" s="284"/>
      <c r="J3809" s="297"/>
      <c r="K3809" s="284"/>
      <c r="L3809" s="284"/>
      <c r="M3809" s="297"/>
      <c r="N3809" s="23"/>
      <c r="O3809" s="23"/>
    </row>
    <row r="3810" spans="1:15" hidden="1">
      <c r="A3810" s="285"/>
      <c r="B3810" s="328" t="s">
        <v>519</v>
      </c>
      <c r="C3810" s="296"/>
      <c r="D3810" s="290" t="s">
        <v>520</v>
      </c>
      <c r="E3810" s="22">
        <f t="shared" si="1255"/>
        <v>0</v>
      </c>
      <c r="F3810" s="284"/>
      <c r="G3810" s="284"/>
      <c r="H3810" s="284"/>
      <c r="I3810" s="284"/>
      <c r="J3810" s="297"/>
      <c r="K3810" s="284"/>
      <c r="L3810" s="284"/>
      <c r="M3810" s="297"/>
      <c r="N3810" s="23"/>
      <c r="O3810" s="23"/>
    </row>
    <row r="3811" spans="1:15" hidden="1">
      <c r="A3811" s="285"/>
      <c r="B3811" s="293"/>
      <c r="C3811" s="296"/>
      <c r="D3811" s="290"/>
      <c r="E3811" s="22">
        <f t="shared" si="1255"/>
        <v>0</v>
      </c>
      <c r="F3811" s="284"/>
      <c r="G3811" s="284"/>
      <c r="H3811" s="284"/>
      <c r="I3811" s="284"/>
      <c r="J3811" s="297"/>
      <c r="K3811" s="284"/>
      <c r="L3811" s="284"/>
      <c r="M3811" s="297"/>
      <c r="N3811" s="23"/>
      <c r="O3811" s="23"/>
    </row>
    <row r="3812" spans="1:15">
      <c r="A3812" s="285"/>
      <c r="B3812" s="293" t="s">
        <v>521</v>
      </c>
      <c r="C3812" s="296"/>
      <c r="D3812" s="290" t="s">
        <v>522</v>
      </c>
      <c r="E3812" s="22">
        <f t="shared" si="1255"/>
        <v>0</v>
      </c>
      <c r="F3812" s="284">
        <f t="shared" ref="F3812:M3812" si="1261">F3813+F3814+F3815</f>
        <v>0</v>
      </c>
      <c r="G3812" s="284">
        <f t="shared" si="1261"/>
        <v>0</v>
      </c>
      <c r="H3812" s="284">
        <f t="shared" si="1261"/>
        <v>0</v>
      </c>
      <c r="I3812" s="284">
        <f t="shared" si="1261"/>
        <v>0</v>
      </c>
      <c r="J3812" s="284">
        <f t="shared" si="1261"/>
        <v>0</v>
      </c>
      <c r="K3812" s="284">
        <f t="shared" si="1261"/>
        <v>0</v>
      </c>
      <c r="L3812" s="284">
        <f t="shared" si="1261"/>
        <v>0</v>
      </c>
      <c r="M3812" s="284">
        <f t="shared" si="1261"/>
        <v>0</v>
      </c>
      <c r="N3812" s="23"/>
      <c r="O3812" s="23"/>
    </row>
    <row r="3813" spans="1:15" ht="0.75" customHeight="1">
      <c r="A3813" s="285"/>
      <c r="B3813" s="293"/>
      <c r="C3813" s="296" t="s">
        <v>523</v>
      </c>
      <c r="D3813" s="290" t="s">
        <v>524</v>
      </c>
      <c r="E3813" s="22">
        <f t="shared" si="1255"/>
        <v>0</v>
      </c>
      <c r="F3813" s="284"/>
      <c r="G3813" s="284"/>
      <c r="H3813" s="284"/>
      <c r="I3813" s="284"/>
      <c r="J3813" s="297"/>
      <c r="K3813" s="284"/>
      <c r="L3813" s="284"/>
      <c r="M3813" s="297"/>
      <c r="N3813" s="23"/>
      <c r="O3813" s="23"/>
    </row>
    <row r="3814" spans="1:15" hidden="1">
      <c r="A3814" s="285"/>
      <c r="B3814" s="293"/>
      <c r="C3814" s="298" t="s">
        <v>525</v>
      </c>
      <c r="D3814" s="299" t="s">
        <v>526</v>
      </c>
      <c r="E3814" s="22">
        <f t="shared" si="1255"/>
        <v>0</v>
      </c>
      <c r="F3814" s="284"/>
      <c r="G3814" s="284"/>
      <c r="H3814" s="284"/>
      <c r="I3814" s="284"/>
      <c r="J3814" s="297"/>
      <c r="K3814" s="284"/>
      <c r="L3814" s="284"/>
      <c r="M3814" s="297"/>
      <c r="N3814" s="23"/>
      <c r="O3814" s="23"/>
    </row>
    <row r="3815" spans="1:15" hidden="1">
      <c r="A3815" s="285"/>
      <c r="B3815" s="300"/>
      <c r="C3815" s="292" t="s">
        <v>527</v>
      </c>
      <c r="D3815" s="301" t="s">
        <v>528</v>
      </c>
      <c r="E3815" s="22">
        <f t="shared" si="1255"/>
        <v>0</v>
      </c>
      <c r="F3815" s="284"/>
      <c r="G3815" s="284"/>
      <c r="H3815" s="284"/>
      <c r="I3815" s="284"/>
      <c r="J3815" s="297"/>
      <c r="K3815" s="284"/>
      <c r="L3815" s="284"/>
      <c r="M3815" s="297"/>
      <c r="N3815" s="23"/>
      <c r="O3815" s="23"/>
    </row>
    <row r="3816" spans="1:15" hidden="1">
      <c r="A3816" s="285"/>
      <c r="B3816" s="305" t="s">
        <v>529</v>
      </c>
      <c r="C3816" s="303"/>
      <c r="D3816" s="304" t="s">
        <v>530</v>
      </c>
      <c r="E3816" s="22">
        <f t="shared" si="1255"/>
        <v>0</v>
      </c>
      <c r="F3816" s="284">
        <f t="shared" ref="F3816:M3816" si="1262">F3817</f>
        <v>0</v>
      </c>
      <c r="G3816" s="284">
        <f t="shared" si="1262"/>
        <v>0</v>
      </c>
      <c r="H3816" s="284">
        <f t="shared" si="1262"/>
        <v>0</v>
      </c>
      <c r="I3816" s="284">
        <f t="shared" si="1262"/>
        <v>0</v>
      </c>
      <c r="J3816" s="284">
        <f t="shared" si="1262"/>
        <v>0</v>
      </c>
      <c r="K3816" s="284">
        <f t="shared" si="1262"/>
        <v>0</v>
      </c>
      <c r="L3816" s="284">
        <f t="shared" si="1262"/>
        <v>0</v>
      </c>
      <c r="M3816" s="284">
        <f t="shared" si="1262"/>
        <v>0</v>
      </c>
      <c r="N3816" s="23"/>
      <c r="O3816" s="23"/>
    </row>
    <row r="3817" spans="1:15" hidden="1">
      <c r="A3817" s="285"/>
      <c r="B3817" s="302" t="s">
        <v>531</v>
      </c>
      <c r="C3817" s="306"/>
      <c r="D3817" s="304" t="s">
        <v>532</v>
      </c>
      <c r="E3817" s="22">
        <f t="shared" si="1255"/>
        <v>0</v>
      </c>
      <c r="F3817" s="284"/>
      <c r="G3817" s="284"/>
      <c r="H3817" s="284"/>
      <c r="I3817" s="284"/>
      <c r="J3817" s="297"/>
      <c r="K3817" s="284"/>
      <c r="L3817" s="284"/>
      <c r="M3817" s="297"/>
      <c r="N3817" s="23"/>
      <c r="O3817" s="23"/>
    </row>
    <row r="3818" spans="1:15" ht="24" customHeight="1">
      <c r="A3818" s="285"/>
      <c r="B3818" s="305"/>
      <c r="C3818" s="296" t="s">
        <v>533</v>
      </c>
      <c r="D3818" s="304" t="s">
        <v>534</v>
      </c>
      <c r="E3818" s="22">
        <f t="shared" si="1255"/>
        <v>0</v>
      </c>
      <c r="F3818" s="284">
        <f t="shared" ref="F3818:M3818" si="1263">F3819</f>
        <v>0</v>
      </c>
      <c r="G3818" s="284">
        <f t="shared" si="1263"/>
        <v>0</v>
      </c>
      <c r="H3818" s="284">
        <f t="shared" si="1263"/>
        <v>0</v>
      </c>
      <c r="I3818" s="284">
        <f t="shared" si="1263"/>
        <v>0</v>
      </c>
      <c r="J3818" s="284">
        <f t="shared" si="1263"/>
        <v>0</v>
      </c>
      <c r="K3818" s="284">
        <f t="shared" si="1263"/>
        <v>0</v>
      </c>
      <c r="L3818" s="284">
        <f t="shared" si="1263"/>
        <v>0</v>
      </c>
      <c r="M3818" s="284">
        <f t="shared" si="1263"/>
        <v>0</v>
      </c>
      <c r="N3818" s="23"/>
      <c r="O3818" s="23"/>
    </row>
    <row r="3819" spans="1:15">
      <c r="A3819" s="285"/>
      <c r="B3819" s="1292" t="s">
        <v>1034</v>
      </c>
      <c r="C3819" s="1293"/>
      <c r="D3819" s="307" t="s">
        <v>536</v>
      </c>
      <c r="E3819" s="22">
        <f t="shared" si="1255"/>
        <v>0</v>
      </c>
      <c r="F3819" s="284">
        <f t="shared" ref="F3819:M3819" si="1264">F3820+F3821+F3822+F3823+F3824+F3825+F3826+F3827+F3828+F3829</f>
        <v>0</v>
      </c>
      <c r="G3819" s="284">
        <f t="shared" si="1264"/>
        <v>0</v>
      </c>
      <c r="H3819" s="284">
        <f t="shared" si="1264"/>
        <v>0</v>
      </c>
      <c r="I3819" s="284">
        <f t="shared" si="1264"/>
        <v>0</v>
      </c>
      <c r="J3819" s="284">
        <f t="shared" si="1264"/>
        <v>0</v>
      </c>
      <c r="K3819" s="284">
        <f t="shared" si="1264"/>
        <v>0</v>
      </c>
      <c r="L3819" s="284">
        <f t="shared" si="1264"/>
        <v>0</v>
      </c>
      <c r="M3819" s="284">
        <f t="shared" si="1264"/>
        <v>0</v>
      </c>
      <c r="N3819" s="23"/>
      <c r="O3819" s="23"/>
    </row>
    <row r="3820" spans="1:15" hidden="1">
      <c r="A3820" s="285"/>
      <c r="B3820" s="308"/>
      <c r="C3820" s="309" t="s">
        <v>537</v>
      </c>
      <c r="D3820" s="310" t="s">
        <v>538</v>
      </c>
      <c r="E3820" s="22">
        <f t="shared" si="1255"/>
        <v>0</v>
      </c>
      <c r="F3820" s="284"/>
      <c r="G3820" s="284"/>
      <c r="H3820" s="284"/>
      <c r="I3820" s="284"/>
      <c r="J3820" s="297"/>
      <c r="K3820" s="284"/>
      <c r="L3820" s="284"/>
      <c r="M3820" s="297"/>
      <c r="N3820" s="23"/>
      <c r="O3820" s="23"/>
    </row>
    <row r="3821" spans="1:15" hidden="1">
      <c r="A3821" s="285"/>
      <c r="B3821" s="311"/>
      <c r="C3821" s="312" t="s">
        <v>539</v>
      </c>
      <c r="D3821" s="301" t="s">
        <v>540</v>
      </c>
      <c r="E3821" s="22">
        <f t="shared" si="1255"/>
        <v>0</v>
      </c>
      <c r="F3821" s="284"/>
      <c r="G3821" s="284"/>
      <c r="H3821" s="284"/>
      <c r="I3821" s="284"/>
      <c r="J3821" s="297"/>
      <c r="K3821" s="284"/>
      <c r="L3821" s="284"/>
      <c r="M3821" s="297"/>
      <c r="N3821" s="23"/>
      <c r="O3821" s="23"/>
    </row>
    <row r="3822" spans="1:15" hidden="1">
      <c r="A3822" s="285"/>
      <c r="B3822" s="313"/>
      <c r="C3822" s="992" t="s">
        <v>541</v>
      </c>
      <c r="D3822" s="307" t="s">
        <v>542</v>
      </c>
      <c r="E3822" s="22">
        <f t="shared" si="1255"/>
        <v>0</v>
      </c>
      <c r="F3822" s="284"/>
      <c r="G3822" s="284"/>
      <c r="H3822" s="284"/>
      <c r="I3822" s="284"/>
      <c r="J3822" s="297"/>
      <c r="K3822" s="284"/>
      <c r="L3822" s="284"/>
      <c r="M3822" s="297"/>
      <c r="N3822" s="23"/>
      <c r="O3822" s="23"/>
    </row>
    <row r="3823" spans="1:15" hidden="1">
      <c r="A3823" s="285"/>
      <c r="B3823" s="293"/>
      <c r="C3823" s="292" t="s">
        <v>543</v>
      </c>
      <c r="D3823" s="290" t="s">
        <v>544</v>
      </c>
      <c r="E3823" s="22">
        <f t="shared" si="1255"/>
        <v>0</v>
      </c>
      <c r="F3823" s="284"/>
      <c r="G3823" s="284"/>
      <c r="H3823" s="284"/>
      <c r="I3823" s="284"/>
      <c r="J3823" s="297"/>
      <c r="K3823" s="284"/>
      <c r="L3823" s="284"/>
      <c r="M3823" s="297"/>
      <c r="N3823" s="23"/>
      <c r="O3823" s="23"/>
    </row>
    <row r="3824" spans="1:15" hidden="1">
      <c r="A3824" s="285"/>
      <c r="B3824" s="293"/>
      <c r="C3824" s="298" t="s">
        <v>545</v>
      </c>
      <c r="D3824" s="290" t="s">
        <v>546</v>
      </c>
      <c r="E3824" s="22">
        <f t="shared" si="1255"/>
        <v>0</v>
      </c>
      <c r="F3824" s="284"/>
      <c r="G3824" s="284"/>
      <c r="H3824" s="284"/>
      <c r="I3824" s="284"/>
      <c r="J3824" s="297"/>
      <c r="K3824" s="284"/>
      <c r="L3824" s="284"/>
      <c r="M3824" s="297"/>
      <c r="N3824" s="23"/>
      <c r="O3824" s="23"/>
    </row>
    <row r="3825" spans="1:15" ht="21" hidden="1">
      <c r="A3825" s="285"/>
      <c r="B3825" s="293"/>
      <c r="C3825" s="296" t="s">
        <v>547</v>
      </c>
      <c r="D3825" s="290" t="s">
        <v>548</v>
      </c>
      <c r="E3825" s="22">
        <f t="shared" si="1255"/>
        <v>0</v>
      </c>
      <c r="F3825" s="284"/>
      <c r="G3825" s="284"/>
      <c r="H3825" s="284"/>
      <c r="I3825" s="284"/>
      <c r="J3825" s="297"/>
      <c r="K3825" s="284"/>
      <c r="L3825" s="284"/>
      <c r="M3825" s="297"/>
      <c r="N3825" s="23"/>
      <c r="O3825" s="23"/>
    </row>
    <row r="3826" spans="1:15" ht="21" hidden="1">
      <c r="A3826" s="285"/>
      <c r="B3826" s="293"/>
      <c r="C3826" s="296" t="s">
        <v>549</v>
      </c>
      <c r="D3826" s="290" t="s">
        <v>550</v>
      </c>
      <c r="E3826" s="22">
        <f t="shared" si="1255"/>
        <v>0</v>
      </c>
      <c r="F3826" s="284"/>
      <c r="G3826" s="284"/>
      <c r="H3826" s="284"/>
      <c r="I3826" s="284"/>
      <c r="J3826" s="297"/>
      <c r="K3826" s="284"/>
      <c r="L3826" s="284"/>
      <c r="M3826" s="297"/>
      <c r="N3826" s="23"/>
      <c r="O3826" s="23"/>
    </row>
    <row r="3827" spans="1:15" ht="21" hidden="1">
      <c r="A3827" s="285"/>
      <c r="B3827" s="316"/>
      <c r="C3827" s="296" t="s">
        <v>551</v>
      </c>
      <c r="D3827" s="290" t="s">
        <v>552</v>
      </c>
      <c r="E3827" s="22">
        <f t="shared" si="1255"/>
        <v>0</v>
      </c>
      <c r="F3827" s="284"/>
      <c r="G3827" s="284"/>
      <c r="H3827" s="284"/>
      <c r="I3827" s="284"/>
      <c r="J3827" s="297"/>
      <c r="K3827" s="284"/>
      <c r="L3827" s="284"/>
      <c r="M3827" s="297"/>
      <c r="N3827" s="23"/>
      <c r="O3827" s="23"/>
    </row>
    <row r="3828" spans="1:15" ht="21" hidden="1">
      <c r="A3828" s="285"/>
      <c r="B3828" s="316"/>
      <c r="C3828" s="296" t="s">
        <v>553</v>
      </c>
      <c r="D3828" s="290" t="s">
        <v>554</v>
      </c>
      <c r="E3828" s="22">
        <f t="shared" si="1255"/>
        <v>0</v>
      </c>
      <c r="F3828" s="284"/>
      <c r="G3828" s="284"/>
      <c r="H3828" s="284"/>
      <c r="I3828" s="284"/>
      <c r="J3828" s="297"/>
      <c r="K3828" s="284"/>
      <c r="L3828" s="284"/>
      <c r="M3828" s="297"/>
      <c r="N3828" s="23"/>
      <c r="O3828" s="23"/>
    </row>
    <row r="3829" spans="1:15" hidden="1">
      <c r="A3829" s="285"/>
      <c r="B3829" s="316"/>
      <c r="C3829" s="296" t="s">
        <v>555</v>
      </c>
      <c r="D3829" s="290" t="s">
        <v>556</v>
      </c>
      <c r="E3829" s="22">
        <f t="shared" si="1255"/>
        <v>0</v>
      </c>
      <c r="F3829" s="284"/>
      <c r="G3829" s="284"/>
      <c r="H3829" s="284"/>
      <c r="I3829" s="284"/>
      <c r="J3829" s="297"/>
      <c r="K3829" s="284"/>
      <c r="L3829" s="284"/>
      <c r="M3829" s="297"/>
      <c r="N3829" s="23"/>
      <c r="O3829" s="23"/>
    </row>
    <row r="3830" spans="1:15">
      <c r="A3830" s="285"/>
      <c r="B3830" s="316"/>
      <c r="C3830" s="298" t="s">
        <v>561</v>
      </c>
      <c r="D3830" s="290" t="s">
        <v>562</v>
      </c>
      <c r="E3830" s="22">
        <f t="shared" si="1255"/>
        <v>0</v>
      </c>
      <c r="F3830" s="284">
        <f t="shared" ref="F3830:M3830" si="1265">F3831+F3833</f>
        <v>0</v>
      </c>
      <c r="G3830" s="284">
        <f t="shared" si="1265"/>
        <v>0</v>
      </c>
      <c r="H3830" s="284">
        <f t="shared" si="1265"/>
        <v>0</v>
      </c>
      <c r="I3830" s="284">
        <f t="shared" si="1265"/>
        <v>0</v>
      </c>
      <c r="J3830" s="284">
        <f t="shared" si="1265"/>
        <v>0</v>
      </c>
      <c r="K3830" s="284">
        <f t="shared" si="1265"/>
        <v>0</v>
      </c>
      <c r="L3830" s="284">
        <f t="shared" si="1265"/>
        <v>0</v>
      </c>
      <c r="M3830" s="284">
        <f t="shared" si="1265"/>
        <v>0</v>
      </c>
      <c r="N3830" s="23"/>
      <c r="O3830" s="23"/>
    </row>
    <row r="3831" spans="1:15">
      <c r="A3831" s="285"/>
      <c r="B3831" s="316" t="s">
        <v>563</v>
      </c>
      <c r="C3831" s="296" t="s">
        <v>564</v>
      </c>
      <c r="D3831" s="290" t="s">
        <v>565</v>
      </c>
      <c r="E3831" s="22">
        <f t="shared" si="1255"/>
        <v>0</v>
      </c>
      <c r="F3831" s="284">
        <f t="shared" ref="F3831:M3831" si="1266">F3832</f>
        <v>0</v>
      </c>
      <c r="G3831" s="284">
        <f t="shared" si="1266"/>
        <v>0</v>
      </c>
      <c r="H3831" s="284">
        <f t="shared" si="1266"/>
        <v>0</v>
      </c>
      <c r="I3831" s="284">
        <f t="shared" si="1266"/>
        <v>0</v>
      </c>
      <c r="J3831" s="284">
        <f t="shared" si="1266"/>
        <v>0</v>
      </c>
      <c r="K3831" s="284">
        <f t="shared" si="1266"/>
        <v>0</v>
      </c>
      <c r="L3831" s="284">
        <f t="shared" si="1266"/>
        <v>0</v>
      </c>
      <c r="M3831" s="284">
        <f t="shared" si="1266"/>
        <v>0</v>
      </c>
      <c r="N3831" s="23"/>
      <c r="O3831" s="23"/>
    </row>
    <row r="3832" spans="1:15">
      <c r="A3832" s="285"/>
      <c r="B3832" s="316"/>
      <c r="C3832" s="298" t="s">
        <v>762</v>
      </c>
      <c r="D3832" s="290" t="s">
        <v>763</v>
      </c>
      <c r="E3832" s="22">
        <f t="shared" si="1255"/>
        <v>0</v>
      </c>
      <c r="F3832" s="284"/>
      <c r="G3832" s="284"/>
      <c r="H3832" s="284"/>
      <c r="I3832" s="284"/>
      <c r="J3832" s="297"/>
      <c r="K3832" s="284"/>
      <c r="L3832" s="284"/>
      <c r="M3832" s="297"/>
      <c r="N3832" s="23"/>
      <c r="O3832" s="23"/>
    </row>
    <row r="3833" spans="1:15">
      <c r="A3833" s="285"/>
      <c r="B3833" s="322" t="s">
        <v>570</v>
      </c>
      <c r="C3833" s="323"/>
      <c r="D3833" s="324" t="s">
        <v>571</v>
      </c>
      <c r="E3833" s="22">
        <f t="shared" si="1255"/>
        <v>0</v>
      </c>
      <c r="F3833" s="284">
        <f t="shared" ref="F3833:M3833" si="1267">F3834+F3835</f>
        <v>0</v>
      </c>
      <c r="G3833" s="284">
        <f t="shared" si="1267"/>
        <v>0</v>
      </c>
      <c r="H3833" s="284">
        <f t="shared" si="1267"/>
        <v>0</v>
      </c>
      <c r="I3833" s="284">
        <f t="shared" si="1267"/>
        <v>0</v>
      </c>
      <c r="J3833" s="284">
        <f t="shared" si="1267"/>
        <v>0</v>
      </c>
      <c r="K3833" s="284">
        <f t="shared" si="1267"/>
        <v>0</v>
      </c>
      <c r="L3833" s="284">
        <f t="shared" si="1267"/>
        <v>0</v>
      </c>
      <c r="M3833" s="284">
        <f t="shared" si="1267"/>
        <v>0</v>
      </c>
      <c r="N3833" s="23"/>
      <c r="O3833" s="23"/>
    </row>
    <row r="3834" spans="1:15" ht="0.75" customHeight="1">
      <c r="A3834" s="285"/>
      <c r="B3834" s="322"/>
      <c r="C3834" s="323" t="s">
        <v>572</v>
      </c>
      <c r="D3834" s="324" t="s">
        <v>573</v>
      </c>
      <c r="E3834" s="22">
        <f t="shared" si="1255"/>
        <v>0</v>
      </c>
      <c r="F3834" s="284"/>
      <c r="G3834" s="284"/>
      <c r="H3834" s="284"/>
      <c r="I3834" s="284"/>
      <c r="J3834" s="297"/>
      <c r="K3834" s="284"/>
      <c r="L3834" s="284"/>
      <c r="M3834" s="297"/>
      <c r="N3834" s="23"/>
      <c r="O3834" s="23"/>
    </row>
    <row r="3835" spans="1:15" hidden="1">
      <c r="A3835" s="285"/>
      <c r="B3835" s="300"/>
      <c r="C3835" s="292" t="s">
        <v>574</v>
      </c>
      <c r="D3835" s="301" t="s">
        <v>575</v>
      </c>
      <c r="E3835" s="22">
        <f t="shared" si="1255"/>
        <v>0</v>
      </c>
      <c r="F3835" s="284"/>
      <c r="G3835" s="284"/>
      <c r="H3835" s="284"/>
      <c r="I3835" s="284"/>
      <c r="J3835" s="297"/>
      <c r="K3835" s="284"/>
      <c r="L3835" s="284"/>
      <c r="M3835" s="297"/>
      <c r="N3835" s="23"/>
      <c r="O3835" s="23"/>
    </row>
    <row r="3836" spans="1:15">
      <c r="A3836" s="285"/>
      <c r="B3836" s="328" t="s">
        <v>576</v>
      </c>
      <c r="C3836" s="293"/>
      <c r="D3836" s="307" t="s">
        <v>577</v>
      </c>
      <c r="E3836" s="22">
        <f t="shared" si="1255"/>
        <v>0</v>
      </c>
      <c r="F3836" s="284">
        <f t="shared" ref="F3836:M3836" si="1268">F3837</f>
        <v>0</v>
      </c>
      <c r="G3836" s="284">
        <f t="shared" si="1268"/>
        <v>0</v>
      </c>
      <c r="H3836" s="284">
        <f t="shared" si="1268"/>
        <v>0</v>
      </c>
      <c r="I3836" s="284">
        <f t="shared" si="1268"/>
        <v>0</v>
      </c>
      <c r="J3836" s="284">
        <f t="shared" si="1268"/>
        <v>0</v>
      </c>
      <c r="K3836" s="284">
        <f t="shared" si="1268"/>
        <v>0</v>
      </c>
      <c r="L3836" s="284">
        <f t="shared" si="1268"/>
        <v>0</v>
      </c>
      <c r="M3836" s="284">
        <f t="shared" si="1268"/>
        <v>0</v>
      </c>
      <c r="N3836" s="23"/>
      <c r="O3836" s="23"/>
    </row>
    <row r="3837" spans="1:15">
      <c r="A3837" s="285"/>
      <c r="B3837" s="329" t="s">
        <v>578</v>
      </c>
      <c r="C3837" s="292"/>
      <c r="D3837" s="290" t="s">
        <v>579</v>
      </c>
      <c r="E3837" s="22">
        <f t="shared" si="1255"/>
        <v>0</v>
      </c>
      <c r="F3837" s="284">
        <f t="shared" ref="F3837:M3837" si="1269">F3838+F3839+F3840+F3841</f>
        <v>0</v>
      </c>
      <c r="G3837" s="284">
        <f t="shared" si="1269"/>
        <v>0</v>
      </c>
      <c r="H3837" s="284">
        <f t="shared" si="1269"/>
        <v>0</v>
      </c>
      <c r="I3837" s="284">
        <f t="shared" si="1269"/>
        <v>0</v>
      </c>
      <c r="J3837" s="284">
        <f t="shared" si="1269"/>
        <v>0</v>
      </c>
      <c r="K3837" s="284">
        <f t="shared" si="1269"/>
        <v>0</v>
      </c>
      <c r="L3837" s="284">
        <f t="shared" si="1269"/>
        <v>0</v>
      </c>
      <c r="M3837" s="284">
        <f t="shared" si="1269"/>
        <v>0</v>
      </c>
      <c r="N3837" s="23"/>
      <c r="O3837" s="23"/>
    </row>
    <row r="3838" spans="1:15" ht="0.75" customHeight="1">
      <c r="A3838" s="285"/>
      <c r="B3838" s="330"/>
      <c r="C3838" s="292" t="s">
        <v>580</v>
      </c>
      <c r="D3838" s="290" t="s">
        <v>581</v>
      </c>
      <c r="E3838" s="22">
        <f t="shared" si="1255"/>
        <v>0</v>
      </c>
      <c r="F3838" s="284"/>
      <c r="G3838" s="284"/>
      <c r="H3838" s="284"/>
      <c r="I3838" s="284"/>
      <c r="J3838" s="297"/>
      <c r="K3838" s="284"/>
      <c r="L3838" s="284"/>
      <c r="M3838" s="297"/>
      <c r="N3838" s="23"/>
      <c r="O3838" s="23"/>
    </row>
    <row r="3839" spans="1:15" hidden="1">
      <c r="A3839" s="285"/>
      <c r="B3839" s="305"/>
      <c r="C3839" s="331" t="s">
        <v>582</v>
      </c>
      <c r="D3839" s="307" t="s">
        <v>583</v>
      </c>
      <c r="E3839" s="22">
        <f t="shared" si="1255"/>
        <v>0</v>
      </c>
      <c r="F3839" s="284"/>
      <c r="G3839" s="284"/>
      <c r="H3839" s="284"/>
      <c r="I3839" s="284"/>
      <c r="J3839" s="297"/>
      <c r="K3839" s="284"/>
      <c r="L3839" s="284"/>
      <c r="M3839" s="297"/>
      <c r="N3839" s="23"/>
      <c r="O3839" s="23"/>
    </row>
    <row r="3840" spans="1:15" hidden="1">
      <c r="A3840" s="285"/>
      <c r="B3840" s="333"/>
      <c r="C3840" s="298" t="s">
        <v>584</v>
      </c>
      <c r="D3840" s="307" t="s">
        <v>585</v>
      </c>
      <c r="E3840" s="22">
        <f t="shared" si="1255"/>
        <v>0</v>
      </c>
      <c r="F3840" s="284"/>
      <c r="G3840" s="284"/>
      <c r="H3840" s="284"/>
      <c r="I3840" s="284"/>
      <c r="J3840" s="297"/>
      <c r="K3840" s="284"/>
      <c r="L3840" s="284"/>
      <c r="M3840" s="297"/>
      <c r="N3840" s="23"/>
      <c r="O3840" s="23"/>
    </row>
    <row r="3841" spans="1:15" hidden="1">
      <c r="A3841" s="285"/>
      <c r="B3841" s="293"/>
      <c r="C3841" s="334" t="s">
        <v>586</v>
      </c>
      <c r="D3841" s="290" t="s">
        <v>587</v>
      </c>
      <c r="E3841" s="22">
        <f t="shared" si="1255"/>
        <v>0</v>
      </c>
      <c r="F3841" s="284"/>
      <c r="G3841" s="284"/>
      <c r="H3841" s="284"/>
      <c r="I3841" s="284"/>
      <c r="J3841" s="297"/>
      <c r="K3841" s="284"/>
      <c r="L3841" s="284"/>
      <c r="M3841" s="297"/>
      <c r="N3841" s="23"/>
      <c r="O3841" s="23"/>
    </row>
    <row r="3842" spans="1:15" hidden="1">
      <c r="A3842" s="285"/>
      <c r="B3842" s="291"/>
      <c r="C3842" s="334"/>
      <c r="D3842" s="290"/>
      <c r="E3842" s="22">
        <f t="shared" si="1255"/>
        <v>0</v>
      </c>
      <c r="F3842" s="284"/>
      <c r="G3842" s="284"/>
      <c r="H3842" s="284"/>
      <c r="I3842" s="284"/>
      <c r="J3842" s="297"/>
      <c r="K3842" s="284"/>
      <c r="L3842" s="284"/>
      <c r="M3842" s="297"/>
      <c r="N3842" s="23"/>
      <c r="O3842" s="23"/>
    </row>
    <row r="3843" spans="1:15">
      <c r="A3843" s="285"/>
      <c r="B3843" s="288" t="s">
        <v>588</v>
      </c>
      <c r="C3843" s="334"/>
      <c r="D3843" s="290" t="s">
        <v>589</v>
      </c>
      <c r="E3843" s="22">
        <f t="shared" si="1255"/>
        <v>0</v>
      </c>
      <c r="F3843" s="284">
        <f t="shared" ref="F3843:M3843" si="1270">F3844+F3845+F3846+F3847+F3848+F3849+F3850+F3851+F3852</f>
        <v>0</v>
      </c>
      <c r="G3843" s="284">
        <f t="shared" si="1270"/>
        <v>0</v>
      </c>
      <c r="H3843" s="284">
        <f t="shared" si="1270"/>
        <v>0</v>
      </c>
      <c r="I3843" s="284">
        <f t="shared" si="1270"/>
        <v>0</v>
      </c>
      <c r="J3843" s="284">
        <f t="shared" si="1270"/>
        <v>0</v>
      </c>
      <c r="K3843" s="284">
        <f t="shared" si="1270"/>
        <v>0</v>
      </c>
      <c r="L3843" s="284">
        <f t="shared" si="1270"/>
        <v>0</v>
      </c>
      <c r="M3843" s="284">
        <f t="shared" si="1270"/>
        <v>0</v>
      </c>
      <c r="N3843" s="23"/>
      <c r="O3843" s="23"/>
    </row>
    <row r="3844" spans="1:15" hidden="1">
      <c r="A3844" s="285"/>
      <c r="B3844" s="291" t="s">
        <v>590</v>
      </c>
      <c r="C3844" s="334"/>
      <c r="D3844" s="290" t="s">
        <v>591</v>
      </c>
      <c r="E3844" s="22">
        <f t="shared" si="1255"/>
        <v>0</v>
      </c>
      <c r="F3844" s="284"/>
      <c r="G3844" s="284"/>
      <c r="H3844" s="284"/>
      <c r="I3844" s="284"/>
      <c r="J3844" s="297"/>
      <c r="K3844" s="284"/>
      <c r="L3844" s="284"/>
      <c r="M3844" s="297"/>
      <c r="N3844" s="23"/>
      <c r="O3844" s="23"/>
    </row>
    <row r="3845" spans="1:15" hidden="1">
      <c r="A3845" s="285"/>
      <c r="B3845" s="291" t="s">
        <v>592</v>
      </c>
      <c r="C3845" s="334"/>
      <c r="D3845" s="370" t="s">
        <v>593</v>
      </c>
      <c r="E3845" s="22">
        <f t="shared" si="1255"/>
        <v>0</v>
      </c>
      <c r="F3845" s="284"/>
      <c r="G3845" s="284"/>
      <c r="H3845" s="284"/>
      <c r="I3845" s="284"/>
      <c r="J3845" s="297"/>
      <c r="K3845" s="284"/>
      <c r="L3845" s="284"/>
      <c r="M3845" s="297"/>
      <c r="N3845" s="23"/>
      <c r="O3845" s="23"/>
    </row>
    <row r="3846" spans="1:15" hidden="1">
      <c r="A3846" s="285"/>
      <c r="B3846" s="1029" t="s">
        <v>594</v>
      </c>
      <c r="C3846" s="1030"/>
      <c r="D3846" s="301" t="s">
        <v>595</v>
      </c>
      <c r="E3846" s="22">
        <f t="shared" si="1255"/>
        <v>0</v>
      </c>
      <c r="F3846" s="284"/>
      <c r="G3846" s="284"/>
      <c r="H3846" s="284"/>
      <c r="I3846" s="284"/>
      <c r="J3846" s="297"/>
      <c r="K3846" s="284"/>
      <c r="L3846" s="284"/>
      <c r="M3846" s="297"/>
      <c r="N3846" s="23"/>
      <c r="O3846" s="23"/>
    </row>
    <row r="3847" spans="1:15" hidden="1">
      <c r="A3847" s="285"/>
      <c r="B3847" s="293" t="s">
        <v>596</v>
      </c>
      <c r="C3847" s="295"/>
      <c r="D3847" s="307" t="s">
        <v>597</v>
      </c>
      <c r="E3847" s="22">
        <f t="shared" si="1255"/>
        <v>0</v>
      </c>
      <c r="F3847" s="284"/>
      <c r="G3847" s="284"/>
      <c r="H3847" s="284"/>
      <c r="I3847" s="284"/>
      <c r="J3847" s="297"/>
      <c r="K3847" s="284"/>
      <c r="L3847" s="284"/>
      <c r="M3847" s="297"/>
      <c r="N3847" s="23"/>
      <c r="O3847" s="23"/>
    </row>
    <row r="3848" spans="1:15" hidden="1">
      <c r="A3848" s="285"/>
      <c r="B3848" s="294" t="s">
        <v>598</v>
      </c>
      <c r="C3848" s="295"/>
      <c r="D3848" s="307" t="s">
        <v>599</v>
      </c>
      <c r="E3848" s="22">
        <f t="shared" si="1255"/>
        <v>0</v>
      </c>
      <c r="F3848" s="284"/>
      <c r="G3848" s="284"/>
      <c r="H3848" s="284"/>
      <c r="I3848" s="284"/>
      <c r="J3848" s="297"/>
      <c r="K3848" s="284"/>
      <c r="L3848" s="284"/>
      <c r="M3848" s="297"/>
      <c r="N3848" s="23"/>
      <c r="O3848" s="23"/>
    </row>
    <row r="3849" spans="1:15" hidden="1">
      <c r="A3849" s="285"/>
      <c r="B3849" s="1031" t="s">
        <v>600</v>
      </c>
      <c r="C3849" s="1032"/>
      <c r="D3849" s="307" t="s">
        <v>601</v>
      </c>
      <c r="E3849" s="22">
        <f t="shared" si="1255"/>
        <v>0</v>
      </c>
      <c r="F3849" s="284"/>
      <c r="G3849" s="284"/>
      <c r="H3849" s="284"/>
      <c r="I3849" s="284"/>
      <c r="J3849" s="297"/>
      <c r="K3849" s="284"/>
      <c r="L3849" s="284"/>
      <c r="M3849" s="297"/>
      <c r="N3849" s="23"/>
      <c r="O3849" s="23"/>
    </row>
    <row r="3850" spans="1:15" hidden="1">
      <c r="A3850" s="285"/>
      <c r="B3850" s="1031" t="s">
        <v>604</v>
      </c>
      <c r="C3850" s="1032"/>
      <c r="D3850" s="307" t="s">
        <v>605</v>
      </c>
      <c r="E3850" s="22">
        <f t="shared" si="1255"/>
        <v>0</v>
      </c>
      <c r="F3850" s="284"/>
      <c r="G3850" s="284"/>
      <c r="H3850" s="284"/>
      <c r="I3850" s="284"/>
      <c r="J3850" s="297"/>
      <c r="K3850" s="284"/>
      <c r="L3850" s="284"/>
      <c r="M3850" s="297"/>
      <c r="N3850" s="23"/>
      <c r="O3850" s="23"/>
    </row>
    <row r="3851" spans="1:15" hidden="1">
      <c r="A3851" s="285"/>
      <c r="B3851" s="294" t="s">
        <v>606</v>
      </c>
      <c r="C3851" s="295"/>
      <c r="D3851" s="307" t="s">
        <v>607</v>
      </c>
      <c r="E3851" s="22">
        <f t="shared" si="1255"/>
        <v>0</v>
      </c>
      <c r="F3851" s="284"/>
      <c r="G3851" s="284"/>
      <c r="H3851" s="284"/>
      <c r="I3851" s="284"/>
      <c r="J3851" s="297"/>
      <c r="K3851" s="284"/>
      <c r="L3851" s="284"/>
      <c r="M3851" s="297"/>
      <c r="N3851" s="23"/>
      <c r="O3851" s="23"/>
    </row>
    <row r="3852" spans="1:15" hidden="1">
      <c r="A3852" s="285"/>
      <c r="B3852" s="294" t="s">
        <v>608</v>
      </c>
      <c r="C3852" s="295"/>
      <c r="D3852" s="307" t="s">
        <v>609</v>
      </c>
      <c r="E3852" s="22">
        <f t="shared" si="1255"/>
        <v>0</v>
      </c>
      <c r="F3852" s="284"/>
      <c r="G3852" s="284"/>
      <c r="H3852" s="284"/>
      <c r="I3852" s="284"/>
      <c r="J3852" s="297"/>
      <c r="K3852" s="284"/>
      <c r="L3852" s="284"/>
      <c r="M3852" s="297"/>
      <c r="N3852" s="23"/>
      <c r="O3852" s="23"/>
    </row>
    <row r="3853" spans="1:15">
      <c r="A3853" s="285"/>
      <c r="B3853" s="294" t="s">
        <v>612</v>
      </c>
      <c r="C3853" s="348"/>
      <c r="D3853" s="307" t="s">
        <v>613</v>
      </c>
      <c r="E3853" s="22">
        <f t="shared" si="1255"/>
        <v>0</v>
      </c>
      <c r="F3853" s="284">
        <f t="shared" ref="F3853:M3853" si="1271">F3854+F3858</f>
        <v>0</v>
      </c>
      <c r="G3853" s="284">
        <f t="shared" si="1271"/>
        <v>0</v>
      </c>
      <c r="H3853" s="284">
        <f t="shared" si="1271"/>
        <v>0</v>
      </c>
      <c r="I3853" s="284">
        <f t="shared" si="1271"/>
        <v>0</v>
      </c>
      <c r="J3853" s="284">
        <f t="shared" si="1271"/>
        <v>0</v>
      </c>
      <c r="K3853" s="284">
        <f t="shared" si="1271"/>
        <v>0</v>
      </c>
      <c r="L3853" s="284">
        <f t="shared" si="1271"/>
        <v>0</v>
      </c>
      <c r="M3853" s="284">
        <f t="shared" si="1271"/>
        <v>0</v>
      </c>
      <c r="N3853" s="23"/>
      <c r="O3853" s="23"/>
    </row>
    <row r="3854" spans="1:15">
      <c r="A3854" s="285"/>
      <c r="B3854" s="316" t="s">
        <v>614</v>
      </c>
      <c r="C3854" s="348"/>
      <c r="D3854" s="307" t="s">
        <v>615</v>
      </c>
      <c r="E3854" s="22">
        <f t="shared" si="1255"/>
        <v>0</v>
      </c>
      <c r="F3854" s="284">
        <f t="shared" ref="F3854:M3854" si="1272">F3855+F3856</f>
        <v>0</v>
      </c>
      <c r="G3854" s="284">
        <f t="shared" si="1272"/>
        <v>0</v>
      </c>
      <c r="H3854" s="284">
        <f t="shared" si="1272"/>
        <v>0</v>
      </c>
      <c r="I3854" s="284">
        <f t="shared" si="1272"/>
        <v>0</v>
      </c>
      <c r="J3854" s="284">
        <f t="shared" si="1272"/>
        <v>0</v>
      </c>
      <c r="K3854" s="284">
        <f t="shared" si="1272"/>
        <v>0</v>
      </c>
      <c r="L3854" s="284">
        <f t="shared" si="1272"/>
        <v>0</v>
      </c>
      <c r="M3854" s="284">
        <f t="shared" si="1272"/>
        <v>0</v>
      </c>
      <c r="N3854" s="23"/>
      <c r="O3854" s="23"/>
    </row>
    <row r="3855" spans="1:15" ht="21.4" hidden="1">
      <c r="A3855" s="285"/>
      <c r="B3855" s="329"/>
      <c r="C3855" s="998" t="s">
        <v>616</v>
      </c>
      <c r="D3855" s="307" t="s">
        <v>617</v>
      </c>
      <c r="E3855" s="22">
        <f t="shared" si="1255"/>
        <v>0</v>
      </c>
      <c r="F3855" s="284"/>
      <c r="G3855" s="284"/>
      <c r="H3855" s="284"/>
      <c r="I3855" s="284"/>
      <c r="J3855" s="297"/>
      <c r="K3855" s="284"/>
      <c r="L3855" s="284"/>
      <c r="M3855" s="297"/>
      <c r="N3855" s="23"/>
      <c r="O3855" s="23"/>
    </row>
    <row r="3856" spans="1:15" hidden="1">
      <c r="A3856" s="285"/>
      <c r="B3856" s="349" t="s">
        <v>618</v>
      </c>
      <c r="C3856" s="350"/>
      <c r="D3856" s="290" t="s">
        <v>619</v>
      </c>
      <c r="E3856" s="22">
        <f t="shared" si="1255"/>
        <v>0</v>
      </c>
      <c r="F3856" s="284"/>
      <c r="G3856" s="284"/>
      <c r="H3856" s="284"/>
      <c r="I3856" s="284"/>
      <c r="J3856" s="297"/>
      <c r="K3856" s="284"/>
      <c r="L3856" s="284"/>
      <c r="M3856" s="297"/>
      <c r="N3856" s="23"/>
      <c r="O3856" s="23"/>
    </row>
    <row r="3857" spans="1:15" hidden="1">
      <c r="A3857" s="285"/>
      <c r="B3857" s="351"/>
      <c r="C3857" s="352"/>
      <c r="D3857" s="301"/>
      <c r="E3857" s="22">
        <f t="shared" si="1255"/>
        <v>0</v>
      </c>
      <c r="F3857" s="284"/>
      <c r="G3857" s="284"/>
      <c r="H3857" s="284"/>
      <c r="I3857" s="284"/>
      <c r="J3857" s="297"/>
      <c r="K3857" s="284"/>
      <c r="L3857" s="284"/>
      <c r="M3857" s="297"/>
      <c r="N3857" s="23"/>
      <c r="O3857" s="23"/>
    </row>
    <row r="3858" spans="1:15">
      <c r="A3858" s="285"/>
      <c r="B3858" s="353" t="s">
        <v>620</v>
      </c>
      <c r="C3858" s="354"/>
      <c r="D3858" s="307" t="s">
        <v>621</v>
      </c>
      <c r="E3858" s="22">
        <f t="shared" si="1255"/>
        <v>0</v>
      </c>
      <c r="F3858" s="284">
        <f t="shared" ref="F3858:M3858" si="1273">F3859+F3860</f>
        <v>0</v>
      </c>
      <c r="G3858" s="284">
        <f t="shared" si="1273"/>
        <v>0</v>
      </c>
      <c r="H3858" s="284">
        <f t="shared" si="1273"/>
        <v>0</v>
      </c>
      <c r="I3858" s="284">
        <f t="shared" si="1273"/>
        <v>0</v>
      </c>
      <c r="J3858" s="284">
        <f t="shared" si="1273"/>
        <v>0</v>
      </c>
      <c r="K3858" s="284">
        <f t="shared" si="1273"/>
        <v>0</v>
      </c>
      <c r="L3858" s="284">
        <f t="shared" si="1273"/>
        <v>0</v>
      </c>
      <c r="M3858" s="284">
        <f t="shared" si="1273"/>
        <v>0</v>
      </c>
      <c r="N3858" s="23"/>
      <c r="O3858" s="23"/>
    </row>
    <row r="3859" spans="1:15" hidden="1">
      <c r="A3859" s="285"/>
      <c r="B3859" s="316" t="s">
        <v>622</v>
      </c>
      <c r="C3859" s="298"/>
      <c r="D3859" s="307" t="s">
        <v>623</v>
      </c>
      <c r="E3859" s="22">
        <f t="shared" si="1255"/>
        <v>0</v>
      </c>
      <c r="F3859" s="284"/>
      <c r="G3859" s="284"/>
      <c r="H3859" s="284"/>
      <c r="I3859" s="284"/>
      <c r="J3859" s="297"/>
      <c r="K3859" s="284"/>
      <c r="L3859" s="284"/>
      <c r="M3859" s="297"/>
      <c r="N3859" s="23"/>
      <c r="O3859" s="23"/>
    </row>
    <row r="3860" spans="1:15" hidden="1">
      <c r="A3860" s="285"/>
      <c r="B3860" s="328" t="s">
        <v>624</v>
      </c>
      <c r="C3860" s="296"/>
      <c r="D3860" s="290" t="s">
        <v>625</v>
      </c>
      <c r="E3860" s="22">
        <f t="shared" ref="E3860:E3923" si="1274">G3860+H3860+I3860+J3860</f>
        <v>0</v>
      </c>
      <c r="F3860" s="284"/>
      <c r="G3860" s="284"/>
      <c r="H3860" s="284"/>
      <c r="I3860" s="284"/>
      <c r="J3860" s="297"/>
      <c r="K3860" s="284"/>
      <c r="L3860" s="284"/>
      <c r="M3860" s="297"/>
      <c r="N3860" s="23"/>
      <c r="O3860" s="23"/>
    </row>
    <row r="3861" spans="1:15">
      <c r="A3861" s="285"/>
      <c r="B3861" s="302" t="s">
        <v>893</v>
      </c>
      <c r="C3861" s="331"/>
      <c r="D3861" s="290" t="s">
        <v>627</v>
      </c>
      <c r="E3861" s="22">
        <f t="shared" si="1274"/>
        <v>0</v>
      </c>
      <c r="F3861" s="284">
        <f t="shared" ref="F3861:M3861" si="1275">F3862</f>
        <v>0</v>
      </c>
      <c r="G3861" s="284">
        <f t="shared" si="1275"/>
        <v>0</v>
      </c>
      <c r="H3861" s="284">
        <f t="shared" si="1275"/>
        <v>0</v>
      </c>
      <c r="I3861" s="284">
        <f t="shared" si="1275"/>
        <v>0</v>
      </c>
      <c r="J3861" s="284">
        <f t="shared" si="1275"/>
        <v>0</v>
      </c>
      <c r="K3861" s="284">
        <f t="shared" si="1275"/>
        <v>0</v>
      </c>
      <c r="L3861" s="284">
        <f t="shared" si="1275"/>
        <v>0</v>
      </c>
      <c r="M3861" s="284">
        <f t="shared" si="1275"/>
        <v>0</v>
      </c>
      <c r="N3861" s="23"/>
      <c r="O3861" s="23"/>
    </row>
    <row r="3862" spans="1:15">
      <c r="A3862" s="582"/>
      <c r="B3862" s="955" t="s">
        <v>628</v>
      </c>
      <c r="C3862" s="646"/>
      <c r="D3862" s="588" t="s">
        <v>629</v>
      </c>
      <c r="E3862" s="22">
        <f t="shared" si="1274"/>
        <v>0</v>
      </c>
      <c r="F3862" s="44"/>
      <c r="G3862" s="44"/>
      <c r="H3862" s="44"/>
      <c r="I3862" s="44"/>
      <c r="J3862" s="48"/>
      <c r="K3862" s="44"/>
      <c r="L3862" s="44"/>
      <c r="M3862" s="48"/>
      <c r="N3862" s="23"/>
      <c r="O3862" s="23"/>
    </row>
    <row r="3863" spans="1:15">
      <c r="A3863" s="714" t="s">
        <v>755</v>
      </c>
      <c r="B3863" s="715"/>
      <c r="C3863" s="715"/>
      <c r="D3863" s="110"/>
      <c r="E3863" s="40">
        <f t="shared" si="1274"/>
        <v>0</v>
      </c>
      <c r="F3863" s="41"/>
      <c r="G3863" s="41"/>
      <c r="H3863" s="41"/>
      <c r="I3863" s="41"/>
      <c r="J3863" s="42"/>
      <c r="K3863" s="41"/>
      <c r="L3863" s="41"/>
      <c r="M3863" s="42"/>
      <c r="N3863" s="23"/>
      <c r="O3863" s="23"/>
    </row>
    <row r="3864" spans="1:15">
      <c r="A3864" s="962"/>
      <c r="B3864" s="754" t="s">
        <v>973</v>
      </c>
      <c r="C3864" s="108"/>
      <c r="D3864" s="110" t="s">
        <v>974</v>
      </c>
      <c r="E3864" s="40">
        <f t="shared" si="1274"/>
        <v>0</v>
      </c>
      <c r="F3864" s="41"/>
      <c r="G3864" s="41"/>
      <c r="H3864" s="41"/>
      <c r="I3864" s="41"/>
      <c r="J3864" s="42"/>
      <c r="K3864" s="41"/>
      <c r="L3864" s="41"/>
      <c r="M3864" s="42"/>
      <c r="N3864" s="23"/>
      <c r="O3864" s="23"/>
    </row>
    <row r="3865" spans="1:15">
      <c r="A3865" s="962"/>
      <c r="B3865" s="754" t="s">
        <v>975</v>
      </c>
      <c r="C3865" s="108"/>
      <c r="D3865" s="110" t="s">
        <v>976</v>
      </c>
      <c r="E3865" s="40">
        <f t="shared" si="1274"/>
        <v>0</v>
      </c>
      <c r="F3865" s="41"/>
      <c r="G3865" s="41"/>
      <c r="H3865" s="41"/>
      <c r="I3865" s="41"/>
      <c r="J3865" s="42"/>
      <c r="K3865" s="41"/>
      <c r="L3865" s="41"/>
      <c r="M3865" s="42"/>
      <c r="N3865" s="23"/>
      <c r="O3865" s="23"/>
    </row>
    <row r="3866" spans="1:15" ht="12" customHeight="1">
      <c r="A3866" s="963"/>
      <c r="B3866" s="108" t="s">
        <v>977</v>
      </c>
      <c r="C3866" s="108"/>
      <c r="D3866" s="110" t="s">
        <v>978</v>
      </c>
      <c r="E3866" s="40">
        <f t="shared" si="1274"/>
        <v>0</v>
      </c>
      <c r="F3866" s="41"/>
      <c r="G3866" s="41"/>
      <c r="H3866" s="41"/>
      <c r="I3866" s="41"/>
      <c r="J3866" s="42"/>
      <c r="K3866" s="41"/>
      <c r="L3866" s="41"/>
      <c r="M3866" s="42"/>
      <c r="N3866" s="23"/>
      <c r="O3866" s="23"/>
    </row>
    <row r="3867" spans="1:15" hidden="1">
      <c r="A3867" s="714"/>
      <c r="B3867" s="878"/>
      <c r="C3867" s="878"/>
      <c r="D3867" s="85"/>
      <c r="E3867" s="22">
        <f t="shared" si="1274"/>
        <v>0</v>
      </c>
      <c r="F3867" s="41"/>
      <c r="G3867" s="41"/>
      <c r="H3867" s="41"/>
      <c r="I3867" s="41"/>
      <c r="J3867" s="42"/>
      <c r="K3867" s="41"/>
      <c r="L3867" s="41"/>
      <c r="M3867" s="42"/>
      <c r="N3867" s="23"/>
      <c r="O3867" s="23"/>
    </row>
    <row r="3868" spans="1:15">
      <c r="A3868" s="964" t="s">
        <v>979</v>
      </c>
      <c r="B3868" s="893"/>
      <c r="C3868" s="894"/>
      <c r="D3868" s="895" t="s">
        <v>980</v>
      </c>
      <c r="E3868" s="535">
        <f t="shared" si="1274"/>
        <v>0</v>
      </c>
      <c r="F3868" s="536">
        <f t="shared" ref="F3868:M3868" si="1276">F3930</f>
        <v>0</v>
      </c>
      <c r="G3868" s="536">
        <f t="shared" si="1276"/>
        <v>0</v>
      </c>
      <c r="H3868" s="536">
        <f t="shared" si="1276"/>
        <v>0</v>
      </c>
      <c r="I3868" s="536">
        <f t="shared" si="1276"/>
        <v>0</v>
      </c>
      <c r="J3868" s="536">
        <f t="shared" si="1276"/>
        <v>0</v>
      </c>
      <c r="K3868" s="536">
        <f t="shared" si="1276"/>
        <v>0</v>
      </c>
      <c r="L3868" s="536">
        <f t="shared" si="1276"/>
        <v>0</v>
      </c>
      <c r="M3868" s="536">
        <f t="shared" si="1276"/>
        <v>0</v>
      </c>
      <c r="N3868" s="23"/>
      <c r="O3868" s="23"/>
    </row>
    <row r="3869" spans="1:15">
      <c r="A3869" s="671"/>
      <c r="B3869" s="672" t="s">
        <v>507</v>
      </c>
      <c r="C3869" s="732"/>
      <c r="D3869" s="674"/>
      <c r="E3869" s="279">
        <f t="shared" si="1274"/>
        <v>0</v>
      </c>
      <c r="F3869" s="675">
        <f t="shared" ref="F3869:M3869" si="1277">F3870</f>
        <v>0</v>
      </c>
      <c r="G3869" s="675">
        <f t="shared" si="1277"/>
        <v>0</v>
      </c>
      <c r="H3869" s="675">
        <f t="shared" si="1277"/>
        <v>0</v>
      </c>
      <c r="I3869" s="675">
        <f t="shared" si="1277"/>
        <v>0</v>
      </c>
      <c r="J3869" s="675">
        <f t="shared" si="1277"/>
        <v>0</v>
      </c>
      <c r="K3869" s="675">
        <f t="shared" si="1277"/>
        <v>0</v>
      </c>
      <c r="L3869" s="675">
        <f t="shared" si="1277"/>
        <v>0</v>
      </c>
      <c r="M3869" s="675">
        <f t="shared" si="1277"/>
        <v>0</v>
      </c>
      <c r="N3869" s="23"/>
      <c r="O3869" s="23"/>
    </row>
    <row r="3870" spans="1:15">
      <c r="A3870" s="581"/>
      <c r="B3870" s="583" t="s">
        <v>508</v>
      </c>
      <c r="C3870" s="735"/>
      <c r="D3870" s="736" t="s">
        <v>509</v>
      </c>
      <c r="E3870" s="100">
        <f t="shared" si="1274"/>
        <v>0</v>
      </c>
      <c r="F3870" s="284">
        <f t="shared" ref="F3870:M3870" si="1278">F3871+F3872+F3873+F3878+F3882+F3884+F3896+F3902+F3909</f>
        <v>0</v>
      </c>
      <c r="G3870" s="284">
        <f t="shared" si="1278"/>
        <v>0</v>
      </c>
      <c r="H3870" s="284">
        <f t="shared" si="1278"/>
        <v>0</v>
      </c>
      <c r="I3870" s="284">
        <f t="shared" si="1278"/>
        <v>0</v>
      </c>
      <c r="J3870" s="284">
        <f t="shared" si="1278"/>
        <v>0</v>
      </c>
      <c r="K3870" s="284">
        <f t="shared" si="1278"/>
        <v>0</v>
      </c>
      <c r="L3870" s="284">
        <f t="shared" si="1278"/>
        <v>0</v>
      </c>
      <c r="M3870" s="284">
        <f t="shared" si="1278"/>
        <v>0</v>
      </c>
      <c r="N3870" s="23"/>
      <c r="O3870" s="23"/>
    </row>
    <row r="3871" spans="1:15">
      <c r="A3871" s="582"/>
      <c r="B3871" s="583"/>
      <c r="C3871" s="584" t="s">
        <v>510</v>
      </c>
      <c r="D3871" s="585" t="s">
        <v>511</v>
      </c>
      <c r="E3871" s="40">
        <f t="shared" si="1274"/>
        <v>0</v>
      </c>
      <c r="F3871" s="44"/>
      <c r="G3871" s="44"/>
      <c r="H3871" s="44"/>
      <c r="I3871" s="44"/>
      <c r="J3871" s="48"/>
      <c r="K3871" s="44"/>
      <c r="L3871" s="44"/>
      <c r="M3871" s="48"/>
      <c r="N3871" s="23"/>
      <c r="O3871" s="23"/>
    </row>
    <row r="3872" spans="1:15">
      <c r="A3872" s="582"/>
      <c r="B3872" s="586"/>
      <c r="C3872" s="587" t="s">
        <v>512</v>
      </c>
      <c r="D3872" s="588" t="s">
        <v>513</v>
      </c>
      <c r="E3872" s="40">
        <f t="shared" si="1274"/>
        <v>0</v>
      </c>
      <c r="F3872" s="44"/>
      <c r="G3872" s="44"/>
      <c r="H3872" s="44"/>
      <c r="I3872" s="44"/>
      <c r="J3872" s="48"/>
      <c r="K3872" s="44"/>
      <c r="L3872" s="44"/>
      <c r="M3872" s="48"/>
      <c r="N3872" s="23"/>
      <c r="O3872" s="23"/>
    </row>
    <row r="3873" spans="1:15">
      <c r="A3873" s="285"/>
      <c r="B3873" s="291" t="s">
        <v>514</v>
      </c>
      <c r="C3873" s="292"/>
      <c r="D3873" s="290" t="s">
        <v>515</v>
      </c>
      <c r="E3873" s="22">
        <f t="shared" si="1274"/>
        <v>0</v>
      </c>
      <c r="F3873" s="284">
        <f t="shared" ref="F3873:M3873" si="1279">F3874+F3875+F3876</f>
        <v>0</v>
      </c>
      <c r="G3873" s="284">
        <f t="shared" si="1279"/>
        <v>0</v>
      </c>
      <c r="H3873" s="284">
        <f t="shared" si="1279"/>
        <v>0</v>
      </c>
      <c r="I3873" s="284">
        <f t="shared" si="1279"/>
        <v>0</v>
      </c>
      <c r="J3873" s="284">
        <f t="shared" si="1279"/>
        <v>0</v>
      </c>
      <c r="K3873" s="284">
        <f t="shared" si="1279"/>
        <v>0</v>
      </c>
      <c r="L3873" s="284">
        <f t="shared" si="1279"/>
        <v>0</v>
      </c>
      <c r="M3873" s="284">
        <f t="shared" si="1279"/>
        <v>0</v>
      </c>
      <c r="N3873" s="23"/>
      <c r="O3873" s="23"/>
    </row>
    <row r="3874" spans="1:15" hidden="1">
      <c r="A3874" s="582"/>
      <c r="B3874" s="804" t="s">
        <v>516</v>
      </c>
      <c r="C3874" s="779"/>
      <c r="D3874" s="424" t="s">
        <v>517</v>
      </c>
      <c r="E3874" s="40">
        <f t="shared" si="1274"/>
        <v>0</v>
      </c>
      <c r="F3874" s="44"/>
      <c r="G3874" s="44"/>
      <c r="H3874" s="44"/>
      <c r="I3874" s="44"/>
      <c r="J3874" s="48"/>
      <c r="K3874" s="44"/>
      <c r="L3874" s="44"/>
      <c r="M3874" s="48"/>
      <c r="N3874" s="23"/>
      <c r="O3874" s="23"/>
    </row>
    <row r="3875" spans="1:15" hidden="1">
      <c r="A3875" s="582"/>
      <c r="B3875" s="805" t="s">
        <v>518</v>
      </c>
      <c r="C3875" s="782"/>
      <c r="D3875" s="424" t="s">
        <v>129</v>
      </c>
      <c r="E3875" s="40">
        <f t="shared" si="1274"/>
        <v>0</v>
      </c>
      <c r="F3875" s="44"/>
      <c r="G3875" s="44"/>
      <c r="H3875" s="44"/>
      <c r="I3875" s="44"/>
      <c r="J3875" s="48"/>
      <c r="K3875" s="44"/>
      <c r="L3875" s="44"/>
      <c r="M3875" s="48"/>
      <c r="N3875" s="23"/>
      <c r="O3875" s="23"/>
    </row>
    <row r="3876" spans="1:15" hidden="1">
      <c r="A3876" s="582"/>
      <c r="B3876" s="804" t="s">
        <v>519</v>
      </c>
      <c r="C3876" s="781"/>
      <c r="D3876" s="424" t="s">
        <v>520</v>
      </c>
      <c r="E3876" s="40">
        <f t="shared" si="1274"/>
        <v>0</v>
      </c>
      <c r="F3876" s="44"/>
      <c r="G3876" s="44"/>
      <c r="H3876" s="44"/>
      <c r="I3876" s="44"/>
      <c r="J3876" s="48"/>
      <c r="K3876" s="44"/>
      <c r="L3876" s="44"/>
      <c r="M3876" s="48"/>
      <c r="N3876" s="23"/>
      <c r="O3876" s="23"/>
    </row>
    <row r="3877" spans="1:15" hidden="1">
      <c r="A3877" s="582"/>
      <c r="B3877" s="927"/>
      <c r="C3877" s="930"/>
      <c r="D3877" s="588"/>
      <c r="E3877" s="40">
        <f t="shared" si="1274"/>
        <v>0</v>
      </c>
      <c r="F3877" s="44"/>
      <c r="G3877" s="44"/>
      <c r="H3877" s="44"/>
      <c r="I3877" s="44"/>
      <c r="J3877" s="48"/>
      <c r="K3877" s="44"/>
      <c r="L3877" s="44"/>
      <c r="M3877" s="48"/>
      <c r="N3877" s="23"/>
      <c r="O3877" s="23"/>
    </row>
    <row r="3878" spans="1:15">
      <c r="A3878" s="285"/>
      <c r="B3878" s="293" t="s">
        <v>521</v>
      </c>
      <c r="C3878" s="296"/>
      <c r="D3878" s="290" t="s">
        <v>522</v>
      </c>
      <c r="E3878" s="22">
        <f t="shared" si="1274"/>
        <v>0</v>
      </c>
      <c r="F3878" s="284">
        <f t="shared" ref="F3878:M3878" si="1280">F3879+F3880+F3881</f>
        <v>0</v>
      </c>
      <c r="G3878" s="284">
        <f t="shared" si="1280"/>
        <v>0</v>
      </c>
      <c r="H3878" s="284">
        <f t="shared" si="1280"/>
        <v>0</v>
      </c>
      <c r="I3878" s="284">
        <f t="shared" si="1280"/>
        <v>0</v>
      </c>
      <c r="J3878" s="284">
        <f t="shared" si="1280"/>
        <v>0</v>
      </c>
      <c r="K3878" s="284">
        <f t="shared" si="1280"/>
        <v>0</v>
      </c>
      <c r="L3878" s="284">
        <f t="shared" si="1280"/>
        <v>0</v>
      </c>
      <c r="M3878" s="284">
        <f t="shared" si="1280"/>
        <v>0</v>
      </c>
      <c r="N3878" s="23"/>
      <c r="O3878" s="23"/>
    </row>
    <row r="3879" spans="1:15" ht="0.75" customHeight="1">
      <c r="A3879" s="582"/>
      <c r="B3879" s="927"/>
      <c r="C3879" s="930" t="s">
        <v>523</v>
      </c>
      <c r="D3879" s="588" t="s">
        <v>524</v>
      </c>
      <c r="E3879" s="40">
        <f t="shared" si="1274"/>
        <v>0</v>
      </c>
      <c r="F3879" s="44"/>
      <c r="G3879" s="44"/>
      <c r="H3879" s="44"/>
      <c r="I3879" s="44"/>
      <c r="J3879" s="48"/>
      <c r="K3879" s="44"/>
      <c r="L3879" s="44"/>
      <c r="M3879" s="48"/>
      <c r="N3879" s="23"/>
      <c r="O3879" s="23"/>
    </row>
    <row r="3880" spans="1:15" hidden="1">
      <c r="A3880" s="582"/>
      <c r="B3880" s="927"/>
      <c r="C3880" s="929" t="s">
        <v>525</v>
      </c>
      <c r="D3880" s="1022" t="s">
        <v>526</v>
      </c>
      <c r="E3880" s="40">
        <f t="shared" si="1274"/>
        <v>0</v>
      </c>
      <c r="F3880" s="44"/>
      <c r="G3880" s="44"/>
      <c r="H3880" s="44"/>
      <c r="I3880" s="44"/>
      <c r="J3880" s="48"/>
      <c r="K3880" s="44"/>
      <c r="L3880" s="44"/>
      <c r="M3880" s="48"/>
      <c r="N3880" s="23"/>
      <c r="O3880" s="23"/>
    </row>
    <row r="3881" spans="1:15" hidden="1">
      <c r="A3881" s="582"/>
      <c r="B3881" s="935"/>
      <c r="C3881" s="928" t="s">
        <v>527</v>
      </c>
      <c r="D3881" s="814" t="s">
        <v>528</v>
      </c>
      <c r="E3881" s="40">
        <f t="shared" si="1274"/>
        <v>0</v>
      </c>
      <c r="F3881" s="44"/>
      <c r="G3881" s="44"/>
      <c r="H3881" s="44"/>
      <c r="I3881" s="44"/>
      <c r="J3881" s="48"/>
      <c r="K3881" s="44"/>
      <c r="L3881" s="44"/>
      <c r="M3881" s="48"/>
      <c r="N3881" s="23"/>
      <c r="O3881" s="23"/>
    </row>
    <row r="3882" spans="1:15">
      <c r="A3882" s="582"/>
      <c r="B3882" s="955" t="s">
        <v>529</v>
      </c>
      <c r="C3882" s="1023"/>
      <c r="D3882" s="1024" t="s">
        <v>530</v>
      </c>
      <c r="E3882" s="22">
        <f t="shared" si="1274"/>
        <v>0</v>
      </c>
      <c r="F3882" s="284">
        <f t="shared" ref="F3882:M3882" si="1281">F3883</f>
        <v>0</v>
      </c>
      <c r="G3882" s="284">
        <f t="shared" si="1281"/>
        <v>0</v>
      </c>
      <c r="H3882" s="284">
        <f t="shared" si="1281"/>
        <v>0</v>
      </c>
      <c r="I3882" s="284">
        <f t="shared" si="1281"/>
        <v>0</v>
      </c>
      <c r="J3882" s="284">
        <f t="shared" si="1281"/>
        <v>0</v>
      </c>
      <c r="K3882" s="284">
        <f t="shared" si="1281"/>
        <v>0</v>
      </c>
      <c r="L3882" s="284">
        <f t="shared" si="1281"/>
        <v>0</v>
      </c>
      <c r="M3882" s="284">
        <f t="shared" si="1281"/>
        <v>0</v>
      </c>
      <c r="N3882" s="23"/>
      <c r="O3882" s="23"/>
    </row>
    <row r="3883" spans="1:15" hidden="1">
      <c r="A3883" s="582"/>
      <c r="B3883" s="645" t="s">
        <v>531</v>
      </c>
      <c r="C3883" s="1025"/>
      <c r="D3883" s="1024" t="s">
        <v>532</v>
      </c>
      <c r="E3883" s="22">
        <f t="shared" si="1274"/>
        <v>0</v>
      </c>
      <c r="F3883" s="44"/>
      <c r="G3883" s="44"/>
      <c r="H3883" s="44"/>
      <c r="I3883" s="44"/>
      <c r="J3883" s="48"/>
      <c r="K3883" s="44"/>
      <c r="L3883" s="44"/>
      <c r="M3883" s="48"/>
      <c r="N3883" s="23"/>
      <c r="O3883" s="23"/>
    </row>
    <row r="3884" spans="1:15" ht="21">
      <c r="A3884" s="285"/>
      <c r="B3884" s="305"/>
      <c r="C3884" s="296" t="s">
        <v>533</v>
      </c>
      <c r="D3884" s="304" t="s">
        <v>534</v>
      </c>
      <c r="E3884" s="22">
        <f t="shared" si="1274"/>
        <v>0</v>
      </c>
      <c r="F3884" s="284">
        <f t="shared" ref="F3884:M3884" si="1282">F3885</f>
        <v>0</v>
      </c>
      <c r="G3884" s="284">
        <f t="shared" si="1282"/>
        <v>0</v>
      </c>
      <c r="H3884" s="284">
        <f t="shared" si="1282"/>
        <v>0</v>
      </c>
      <c r="I3884" s="284">
        <f t="shared" si="1282"/>
        <v>0</v>
      </c>
      <c r="J3884" s="284">
        <f t="shared" si="1282"/>
        <v>0</v>
      </c>
      <c r="K3884" s="284">
        <f t="shared" si="1282"/>
        <v>0</v>
      </c>
      <c r="L3884" s="284">
        <f t="shared" si="1282"/>
        <v>0</v>
      </c>
      <c r="M3884" s="284">
        <f t="shared" si="1282"/>
        <v>0</v>
      </c>
      <c r="N3884" s="23"/>
      <c r="O3884" s="23"/>
    </row>
    <row r="3885" spans="1:15">
      <c r="A3885" s="285"/>
      <c r="B3885" s="1292" t="s">
        <v>535</v>
      </c>
      <c r="C3885" s="1293"/>
      <c r="D3885" s="307" t="s">
        <v>536</v>
      </c>
      <c r="E3885" s="22">
        <f t="shared" si="1274"/>
        <v>0</v>
      </c>
      <c r="F3885" s="284">
        <f t="shared" ref="F3885:M3885" si="1283">F3886+F3887+F3888+F3889+F3890+F3891+F3892+F3893+F3894+F3895</f>
        <v>0</v>
      </c>
      <c r="G3885" s="284">
        <f t="shared" si="1283"/>
        <v>0</v>
      </c>
      <c r="H3885" s="284">
        <f t="shared" si="1283"/>
        <v>0</v>
      </c>
      <c r="I3885" s="284">
        <f t="shared" si="1283"/>
        <v>0</v>
      </c>
      <c r="J3885" s="284">
        <f t="shared" si="1283"/>
        <v>0</v>
      </c>
      <c r="K3885" s="284">
        <f t="shared" si="1283"/>
        <v>0</v>
      </c>
      <c r="L3885" s="284">
        <f t="shared" si="1283"/>
        <v>0</v>
      </c>
      <c r="M3885" s="284">
        <f t="shared" si="1283"/>
        <v>0</v>
      </c>
      <c r="N3885" s="23"/>
      <c r="O3885" s="23"/>
    </row>
    <row r="3886" spans="1:15" ht="12" customHeight="1">
      <c r="A3886" s="582"/>
      <c r="B3886" s="920"/>
      <c r="C3886" s="921" t="s">
        <v>537</v>
      </c>
      <c r="D3886" s="1013" t="s">
        <v>538</v>
      </c>
      <c r="E3886" s="40">
        <f t="shared" si="1274"/>
        <v>0</v>
      </c>
      <c r="F3886" s="44"/>
      <c r="G3886" s="44"/>
      <c r="H3886" s="44"/>
      <c r="I3886" s="44"/>
      <c r="J3886" s="48"/>
      <c r="K3886" s="44"/>
      <c r="L3886" s="44"/>
      <c r="M3886" s="48"/>
      <c r="N3886" s="23"/>
      <c r="O3886" s="23"/>
    </row>
    <row r="3887" spans="1:15" hidden="1">
      <c r="A3887" s="582"/>
      <c r="B3887" s="923"/>
      <c r="C3887" s="924" t="s">
        <v>539</v>
      </c>
      <c r="D3887" s="644" t="s">
        <v>540</v>
      </c>
      <c r="E3887" s="40">
        <f t="shared" si="1274"/>
        <v>0</v>
      </c>
      <c r="F3887" s="44"/>
      <c r="G3887" s="44"/>
      <c r="H3887" s="44"/>
      <c r="I3887" s="44"/>
      <c r="J3887" s="48"/>
      <c r="K3887" s="44"/>
      <c r="L3887" s="44"/>
      <c r="M3887" s="48"/>
      <c r="N3887" s="23"/>
      <c r="O3887" s="23"/>
    </row>
    <row r="3888" spans="1:15" hidden="1">
      <c r="A3888" s="582"/>
      <c r="B3888" s="925"/>
      <c r="C3888" s="926" t="s">
        <v>541</v>
      </c>
      <c r="D3888" s="647" t="s">
        <v>542</v>
      </c>
      <c r="E3888" s="40">
        <f t="shared" si="1274"/>
        <v>0</v>
      </c>
      <c r="F3888" s="44"/>
      <c r="G3888" s="44"/>
      <c r="H3888" s="44"/>
      <c r="I3888" s="44"/>
      <c r="J3888" s="48"/>
      <c r="K3888" s="44"/>
      <c r="L3888" s="44"/>
      <c r="M3888" s="48"/>
      <c r="N3888" s="23"/>
      <c r="O3888" s="23"/>
    </row>
    <row r="3889" spans="1:15" hidden="1">
      <c r="A3889" s="582"/>
      <c r="B3889" s="927"/>
      <c r="C3889" s="928" t="s">
        <v>543</v>
      </c>
      <c r="D3889" s="588" t="s">
        <v>544</v>
      </c>
      <c r="E3889" s="40">
        <f t="shared" si="1274"/>
        <v>0</v>
      </c>
      <c r="F3889" s="44"/>
      <c r="G3889" s="44"/>
      <c r="H3889" s="44"/>
      <c r="I3889" s="44"/>
      <c r="J3889" s="48"/>
      <c r="K3889" s="44"/>
      <c r="L3889" s="44"/>
      <c r="M3889" s="48"/>
      <c r="N3889" s="23"/>
      <c r="O3889" s="23"/>
    </row>
    <row r="3890" spans="1:15" hidden="1">
      <c r="A3890" s="582"/>
      <c r="B3890" s="927"/>
      <c r="C3890" s="929" t="s">
        <v>545</v>
      </c>
      <c r="D3890" s="588" t="s">
        <v>546</v>
      </c>
      <c r="E3890" s="40">
        <f t="shared" si="1274"/>
        <v>0</v>
      </c>
      <c r="F3890" s="44"/>
      <c r="G3890" s="44"/>
      <c r="H3890" s="44"/>
      <c r="I3890" s="44"/>
      <c r="J3890" s="48"/>
      <c r="K3890" s="44"/>
      <c r="L3890" s="44"/>
      <c r="M3890" s="48"/>
      <c r="N3890" s="23"/>
      <c r="O3890" s="23"/>
    </row>
    <row r="3891" spans="1:15" ht="21" hidden="1">
      <c r="A3891" s="582"/>
      <c r="B3891" s="927"/>
      <c r="C3891" s="930" t="s">
        <v>547</v>
      </c>
      <c r="D3891" s="588" t="s">
        <v>548</v>
      </c>
      <c r="E3891" s="40">
        <f t="shared" si="1274"/>
        <v>0</v>
      </c>
      <c r="F3891" s="44"/>
      <c r="G3891" s="44"/>
      <c r="H3891" s="44"/>
      <c r="I3891" s="44"/>
      <c r="J3891" s="48"/>
      <c r="K3891" s="44"/>
      <c r="L3891" s="44"/>
      <c r="M3891" s="48"/>
      <c r="N3891" s="23"/>
      <c r="O3891" s="23"/>
    </row>
    <row r="3892" spans="1:15" ht="21" hidden="1">
      <c r="A3892" s="582"/>
      <c r="B3892" s="927"/>
      <c r="C3892" s="930" t="s">
        <v>549</v>
      </c>
      <c r="D3892" s="588" t="s">
        <v>550</v>
      </c>
      <c r="E3892" s="40">
        <f t="shared" si="1274"/>
        <v>0</v>
      </c>
      <c r="F3892" s="44"/>
      <c r="G3892" s="44"/>
      <c r="H3892" s="44"/>
      <c r="I3892" s="44"/>
      <c r="J3892" s="48"/>
      <c r="K3892" s="44"/>
      <c r="L3892" s="44"/>
      <c r="M3892" s="48"/>
      <c r="N3892" s="23"/>
      <c r="O3892" s="23"/>
    </row>
    <row r="3893" spans="1:15" ht="21" hidden="1">
      <c r="A3893" s="582"/>
      <c r="B3893" s="931"/>
      <c r="C3893" s="930" t="s">
        <v>551</v>
      </c>
      <c r="D3893" s="588" t="s">
        <v>552</v>
      </c>
      <c r="E3893" s="40">
        <f t="shared" si="1274"/>
        <v>0</v>
      </c>
      <c r="F3893" s="44"/>
      <c r="G3893" s="44"/>
      <c r="H3893" s="44"/>
      <c r="I3893" s="44"/>
      <c r="J3893" s="48"/>
      <c r="K3893" s="44"/>
      <c r="L3893" s="44"/>
      <c r="M3893" s="48"/>
      <c r="N3893" s="23"/>
      <c r="O3893" s="23"/>
    </row>
    <row r="3894" spans="1:15" ht="21" hidden="1">
      <c r="A3894" s="582"/>
      <c r="B3894" s="931"/>
      <c r="C3894" s="930" t="s">
        <v>553</v>
      </c>
      <c r="D3894" s="588" t="s">
        <v>554</v>
      </c>
      <c r="E3894" s="40">
        <f t="shared" si="1274"/>
        <v>0</v>
      </c>
      <c r="F3894" s="44"/>
      <c r="G3894" s="44"/>
      <c r="H3894" s="44"/>
      <c r="I3894" s="44"/>
      <c r="J3894" s="48"/>
      <c r="K3894" s="44"/>
      <c r="L3894" s="44"/>
      <c r="M3894" s="48"/>
      <c r="N3894" s="23"/>
      <c r="O3894" s="23"/>
    </row>
    <row r="3895" spans="1:15">
      <c r="A3895" s="582"/>
      <c r="B3895" s="931"/>
      <c r="C3895" s="930" t="s">
        <v>555</v>
      </c>
      <c r="D3895" s="588" t="s">
        <v>556</v>
      </c>
      <c r="E3895" s="40">
        <f t="shared" si="1274"/>
        <v>0</v>
      </c>
      <c r="F3895" s="452"/>
      <c r="G3895" s="452"/>
      <c r="H3895" s="452"/>
      <c r="I3895" s="452"/>
      <c r="J3895" s="430"/>
      <c r="K3895" s="452"/>
      <c r="L3895" s="452"/>
      <c r="M3895" s="430"/>
      <c r="N3895" s="23"/>
      <c r="O3895" s="23"/>
    </row>
    <row r="3896" spans="1:15">
      <c r="A3896" s="285"/>
      <c r="B3896" s="316"/>
      <c r="C3896" s="298" t="s">
        <v>561</v>
      </c>
      <c r="D3896" s="290" t="s">
        <v>562</v>
      </c>
      <c r="E3896" s="22">
        <f t="shared" si="1274"/>
        <v>0</v>
      </c>
      <c r="F3896" s="284">
        <f t="shared" ref="F3896:M3896" si="1284">F3897+F3899</f>
        <v>0</v>
      </c>
      <c r="G3896" s="284">
        <f t="shared" si="1284"/>
        <v>0</v>
      </c>
      <c r="H3896" s="284">
        <f t="shared" si="1284"/>
        <v>0</v>
      </c>
      <c r="I3896" s="284">
        <f t="shared" si="1284"/>
        <v>0</v>
      </c>
      <c r="J3896" s="284">
        <f t="shared" si="1284"/>
        <v>0</v>
      </c>
      <c r="K3896" s="284">
        <f t="shared" si="1284"/>
        <v>0</v>
      </c>
      <c r="L3896" s="284">
        <f t="shared" si="1284"/>
        <v>0</v>
      </c>
      <c r="M3896" s="284">
        <f t="shared" si="1284"/>
        <v>0</v>
      </c>
      <c r="N3896" s="23"/>
      <c r="O3896" s="23"/>
    </row>
    <row r="3897" spans="1:15" ht="11.25" customHeight="1">
      <c r="A3897" s="582"/>
      <c r="B3897" s="931" t="s">
        <v>563</v>
      </c>
      <c r="C3897" s="596" t="s">
        <v>564</v>
      </c>
      <c r="D3897" s="588" t="s">
        <v>565</v>
      </c>
      <c r="E3897" s="471">
        <f t="shared" si="1274"/>
        <v>0</v>
      </c>
      <c r="F3897" s="428">
        <f t="shared" ref="F3897:M3897" si="1285">F3898</f>
        <v>0</v>
      </c>
      <c r="G3897" s="428">
        <f t="shared" si="1285"/>
        <v>0</v>
      </c>
      <c r="H3897" s="428">
        <f t="shared" si="1285"/>
        <v>0</v>
      </c>
      <c r="I3897" s="428">
        <f t="shared" si="1285"/>
        <v>0</v>
      </c>
      <c r="J3897" s="428">
        <f t="shared" si="1285"/>
        <v>0</v>
      </c>
      <c r="K3897" s="428">
        <f t="shared" si="1285"/>
        <v>0</v>
      </c>
      <c r="L3897" s="428">
        <f t="shared" si="1285"/>
        <v>0</v>
      </c>
      <c r="M3897" s="428">
        <f t="shared" si="1285"/>
        <v>0</v>
      </c>
      <c r="N3897" s="23"/>
      <c r="O3897" s="23"/>
    </row>
    <row r="3898" spans="1:15" hidden="1">
      <c r="A3898" s="582"/>
      <c r="B3898" s="931"/>
      <c r="C3898" s="598" t="s">
        <v>762</v>
      </c>
      <c r="D3898" s="588" t="s">
        <v>763</v>
      </c>
      <c r="E3898" s="471">
        <f t="shared" si="1274"/>
        <v>0</v>
      </c>
      <c r="F3898" s="428"/>
      <c r="G3898" s="428"/>
      <c r="H3898" s="428"/>
      <c r="I3898" s="428"/>
      <c r="J3898" s="505"/>
      <c r="K3898" s="428"/>
      <c r="L3898" s="428"/>
      <c r="M3898" s="505"/>
      <c r="N3898" s="23"/>
      <c r="O3898" s="23"/>
    </row>
    <row r="3899" spans="1:15">
      <c r="A3899" s="582"/>
      <c r="B3899" s="932" t="s">
        <v>570</v>
      </c>
      <c r="C3899" s="933"/>
      <c r="D3899" s="934" t="s">
        <v>571</v>
      </c>
      <c r="E3899" s="471">
        <f t="shared" si="1274"/>
        <v>0</v>
      </c>
      <c r="F3899" s="428">
        <f t="shared" ref="F3899:M3899" si="1286">F3900+F3901</f>
        <v>0</v>
      </c>
      <c r="G3899" s="428">
        <f t="shared" si="1286"/>
        <v>0</v>
      </c>
      <c r="H3899" s="428">
        <f t="shared" si="1286"/>
        <v>0</v>
      </c>
      <c r="I3899" s="428">
        <f t="shared" si="1286"/>
        <v>0</v>
      </c>
      <c r="J3899" s="428">
        <f t="shared" si="1286"/>
        <v>0</v>
      </c>
      <c r="K3899" s="428">
        <f t="shared" si="1286"/>
        <v>0</v>
      </c>
      <c r="L3899" s="428">
        <f t="shared" si="1286"/>
        <v>0</v>
      </c>
      <c r="M3899" s="428">
        <f t="shared" si="1286"/>
        <v>0</v>
      </c>
      <c r="N3899" s="23"/>
      <c r="O3899" s="23"/>
    </row>
    <row r="3900" spans="1:15" hidden="1">
      <c r="A3900" s="582"/>
      <c r="B3900" s="932"/>
      <c r="C3900" s="933" t="s">
        <v>572</v>
      </c>
      <c r="D3900" s="934" t="s">
        <v>573</v>
      </c>
      <c r="E3900" s="40">
        <f t="shared" si="1274"/>
        <v>0</v>
      </c>
      <c r="F3900" s="44"/>
      <c r="G3900" s="44"/>
      <c r="H3900" s="44"/>
      <c r="I3900" s="44"/>
      <c r="J3900" s="48"/>
      <c r="K3900" s="44"/>
      <c r="L3900" s="44"/>
      <c r="M3900" s="48"/>
      <c r="N3900" s="23"/>
      <c r="O3900" s="23"/>
    </row>
    <row r="3901" spans="1:15" hidden="1">
      <c r="A3901" s="582"/>
      <c r="B3901" s="935"/>
      <c r="C3901" s="779" t="s">
        <v>574</v>
      </c>
      <c r="D3901" s="814" t="s">
        <v>575</v>
      </c>
      <c r="E3901" s="40">
        <f t="shared" si="1274"/>
        <v>0</v>
      </c>
      <c r="F3901" s="44"/>
      <c r="G3901" s="44"/>
      <c r="H3901" s="44"/>
      <c r="I3901" s="44"/>
      <c r="J3901" s="48"/>
      <c r="K3901" s="44"/>
      <c r="L3901" s="44"/>
      <c r="M3901" s="48"/>
      <c r="N3901" s="23"/>
      <c r="O3901" s="23"/>
    </row>
    <row r="3902" spans="1:15">
      <c r="A3902" s="285"/>
      <c r="B3902" s="328" t="s">
        <v>576</v>
      </c>
      <c r="C3902" s="293"/>
      <c r="D3902" s="307" t="s">
        <v>577</v>
      </c>
      <c r="E3902" s="22">
        <f t="shared" si="1274"/>
        <v>0</v>
      </c>
      <c r="F3902" s="284">
        <f t="shared" ref="F3902:M3902" si="1287">F3903</f>
        <v>0</v>
      </c>
      <c r="G3902" s="284">
        <f t="shared" si="1287"/>
        <v>0</v>
      </c>
      <c r="H3902" s="284">
        <f t="shared" si="1287"/>
        <v>0</v>
      </c>
      <c r="I3902" s="284">
        <f t="shared" si="1287"/>
        <v>0</v>
      </c>
      <c r="J3902" s="284">
        <f t="shared" si="1287"/>
        <v>0</v>
      </c>
      <c r="K3902" s="284">
        <f t="shared" si="1287"/>
        <v>0</v>
      </c>
      <c r="L3902" s="284">
        <f t="shared" si="1287"/>
        <v>0</v>
      </c>
      <c r="M3902" s="284">
        <f t="shared" si="1287"/>
        <v>0</v>
      </c>
      <c r="N3902" s="23"/>
      <c r="O3902" s="23"/>
    </row>
    <row r="3903" spans="1:15">
      <c r="A3903" s="285"/>
      <c r="B3903" s="329" t="s">
        <v>578</v>
      </c>
      <c r="C3903" s="292"/>
      <c r="D3903" s="290" t="s">
        <v>579</v>
      </c>
      <c r="E3903" s="22">
        <f t="shared" si="1274"/>
        <v>0</v>
      </c>
      <c r="F3903" s="155">
        <f t="shared" ref="F3903:M3903" si="1288">F3904+F3905+F3906+F3907</f>
        <v>0</v>
      </c>
      <c r="G3903" s="155">
        <f t="shared" si="1288"/>
        <v>0</v>
      </c>
      <c r="H3903" s="155">
        <f t="shared" si="1288"/>
        <v>0</v>
      </c>
      <c r="I3903" s="155">
        <f t="shared" si="1288"/>
        <v>0</v>
      </c>
      <c r="J3903" s="155">
        <f t="shared" si="1288"/>
        <v>0</v>
      </c>
      <c r="K3903" s="155">
        <f t="shared" si="1288"/>
        <v>0</v>
      </c>
      <c r="L3903" s="155">
        <f t="shared" si="1288"/>
        <v>0</v>
      </c>
      <c r="M3903" s="155">
        <f t="shared" si="1288"/>
        <v>0</v>
      </c>
      <c r="N3903" s="23"/>
      <c r="O3903" s="23"/>
    </row>
    <row r="3904" spans="1:15" ht="0.75" customHeight="1">
      <c r="A3904" s="582"/>
      <c r="B3904" s="652"/>
      <c r="C3904" s="928" t="s">
        <v>580</v>
      </c>
      <c r="D3904" s="588" t="s">
        <v>581</v>
      </c>
      <c r="E3904" s="40">
        <f t="shared" si="1274"/>
        <v>0</v>
      </c>
      <c r="F3904" s="44"/>
      <c r="G3904" s="44"/>
      <c r="H3904" s="44"/>
      <c r="I3904" s="44"/>
      <c r="J3904" s="48"/>
      <c r="K3904" s="44"/>
      <c r="L3904" s="44"/>
      <c r="M3904" s="48"/>
      <c r="N3904" s="23"/>
      <c r="O3904" s="23"/>
    </row>
    <row r="3905" spans="1:15" hidden="1">
      <c r="A3905" s="582"/>
      <c r="B3905" s="645"/>
      <c r="C3905" s="646" t="s">
        <v>582</v>
      </c>
      <c r="D3905" s="424" t="s">
        <v>583</v>
      </c>
      <c r="E3905" s="40">
        <f t="shared" si="1274"/>
        <v>0</v>
      </c>
      <c r="F3905" s="44"/>
      <c r="G3905" s="44"/>
      <c r="H3905" s="44"/>
      <c r="I3905" s="44"/>
      <c r="J3905" s="48"/>
      <c r="K3905" s="44"/>
      <c r="L3905" s="44"/>
      <c r="M3905" s="48"/>
      <c r="N3905" s="23"/>
      <c r="O3905" s="23"/>
    </row>
    <row r="3906" spans="1:15" hidden="1">
      <c r="A3906" s="582"/>
      <c r="B3906" s="938"/>
      <c r="C3906" s="929" t="s">
        <v>584</v>
      </c>
      <c r="D3906" s="424" t="s">
        <v>585</v>
      </c>
      <c r="E3906" s="40">
        <f t="shared" si="1274"/>
        <v>0</v>
      </c>
      <c r="F3906" s="44"/>
      <c r="G3906" s="44"/>
      <c r="H3906" s="44"/>
      <c r="I3906" s="44"/>
      <c r="J3906" s="48"/>
      <c r="K3906" s="44"/>
      <c r="L3906" s="44"/>
      <c r="M3906" s="48"/>
      <c r="N3906" s="23"/>
      <c r="O3906" s="23"/>
    </row>
    <row r="3907" spans="1:15" hidden="1">
      <c r="A3907" s="582"/>
      <c r="B3907" s="927"/>
      <c r="C3907" s="939" t="s">
        <v>586</v>
      </c>
      <c r="D3907" s="588" t="s">
        <v>587</v>
      </c>
      <c r="E3907" s="40">
        <f t="shared" si="1274"/>
        <v>0</v>
      </c>
      <c r="F3907" s="44"/>
      <c r="G3907" s="44"/>
      <c r="H3907" s="44"/>
      <c r="I3907" s="44"/>
      <c r="J3907" s="48"/>
      <c r="K3907" s="44"/>
      <c r="L3907" s="44"/>
      <c r="M3907" s="48"/>
      <c r="N3907" s="23"/>
      <c r="O3907" s="23"/>
    </row>
    <row r="3908" spans="1:15" hidden="1">
      <c r="A3908" s="582"/>
      <c r="B3908" s="940"/>
      <c r="C3908" s="939"/>
      <c r="D3908" s="588"/>
      <c r="E3908" s="40">
        <f t="shared" si="1274"/>
        <v>0</v>
      </c>
      <c r="F3908" s="44"/>
      <c r="G3908" s="44"/>
      <c r="H3908" s="44"/>
      <c r="I3908" s="44"/>
      <c r="J3908" s="48"/>
      <c r="K3908" s="44"/>
      <c r="L3908" s="44"/>
      <c r="M3908" s="48"/>
      <c r="N3908" s="23"/>
      <c r="O3908" s="23"/>
    </row>
    <row r="3909" spans="1:15" ht="12" customHeight="1">
      <c r="A3909" s="285"/>
      <c r="B3909" s="288" t="s">
        <v>588</v>
      </c>
      <c r="C3909" s="334"/>
      <c r="D3909" s="290" t="s">
        <v>589</v>
      </c>
      <c r="E3909" s="22">
        <f t="shared" si="1274"/>
        <v>0</v>
      </c>
      <c r="F3909" s="284">
        <f t="shared" ref="F3909:M3909" si="1289">F3910+F3911+F3912+F3913+F3914+F3915+F3916+F3917+F3918</f>
        <v>0</v>
      </c>
      <c r="G3909" s="284">
        <f t="shared" si="1289"/>
        <v>0</v>
      </c>
      <c r="H3909" s="284">
        <f t="shared" si="1289"/>
        <v>0</v>
      </c>
      <c r="I3909" s="284">
        <f t="shared" si="1289"/>
        <v>0</v>
      </c>
      <c r="J3909" s="284">
        <f t="shared" si="1289"/>
        <v>0</v>
      </c>
      <c r="K3909" s="284">
        <f t="shared" si="1289"/>
        <v>0</v>
      </c>
      <c r="L3909" s="284">
        <f t="shared" si="1289"/>
        <v>0</v>
      </c>
      <c r="M3909" s="284">
        <f t="shared" si="1289"/>
        <v>0</v>
      </c>
      <c r="N3909" s="23"/>
      <c r="O3909" s="23"/>
    </row>
    <row r="3910" spans="1:15" hidden="1">
      <c r="A3910" s="285"/>
      <c r="B3910" s="291" t="s">
        <v>590</v>
      </c>
      <c r="C3910" s="334"/>
      <c r="D3910" s="290" t="s">
        <v>591</v>
      </c>
      <c r="E3910" s="22">
        <f t="shared" si="1274"/>
        <v>0</v>
      </c>
      <c r="F3910" s="44"/>
      <c r="G3910" s="44"/>
      <c r="H3910" s="44"/>
      <c r="I3910" s="44"/>
      <c r="J3910" s="48"/>
      <c r="K3910" s="44"/>
      <c r="L3910" s="44"/>
      <c r="M3910" s="48"/>
      <c r="N3910" s="23"/>
      <c r="O3910" s="23"/>
    </row>
    <row r="3911" spans="1:15" hidden="1">
      <c r="A3911" s="285"/>
      <c r="B3911" s="291" t="s">
        <v>592</v>
      </c>
      <c r="C3911" s="334"/>
      <c r="D3911" s="370" t="s">
        <v>593</v>
      </c>
      <c r="E3911" s="22">
        <f t="shared" si="1274"/>
        <v>0</v>
      </c>
      <c r="F3911" s="44"/>
      <c r="G3911" s="44"/>
      <c r="H3911" s="44"/>
      <c r="I3911" s="44"/>
      <c r="J3911" s="48"/>
      <c r="K3911" s="44"/>
      <c r="L3911" s="44"/>
      <c r="M3911" s="48"/>
      <c r="N3911" s="23"/>
      <c r="O3911" s="23"/>
    </row>
    <row r="3912" spans="1:15" hidden="1">
      <c r="A3912" s="285"/>
      <c r="B3912" s="1029" t="s">
        <v>594</v>
      </c>
      <c r="C3912" s="1030"/>
      <c r="D3912" s="301" t="s">
        <v>595</v>
      </c>
      <c r="E3912" s="22">
        <f t="shared" si="1274"/>
        <v>0</v>
      </c>
      <c r="F3912" s="44"/>
      <c r="G3912" s="44"/>
      <c r="H3912" s="44"/>
      <c r="I3912" s="44"/>
      <c r="J3912" s="48"/>
      <c r="K3912" s="44"/>
      <c r="L3912" s="44"/>
      <c r="M3912" s="48"/>
      <c r="N3912" s="23"/>
      <c r="O3912" s="23"/>
    </row>
    <row r="3913" spans="1:15" hidden="1">
      <c r="A3913" s="285"/>
      <c r="B3913" s="293" t="s">
        <v>596</v>
      </c>
      <c r="C3913" s="295"/>
      <c r="D3913" s="307" t="s">
        <v>597</v>
      </c>
      <c r="E3913" s="22">
        <f t="shared" si="1274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 hidden="1">
      <c r="A3914" s="285"/>
      <c r="B3914" s="294" t="s">
        <v>598</v>
      </c>
      <c r="C3914" s="295"/>
      <c r="D3914" s="307" t="s">
        <v>599</v>
      </c>
      <c r="E3914" s="22">
        <f t="shared" si="1274"/>
        <v>0</v>
      </c>
      <c r="F3914" s="44"/>
      <c r="G3914" s="44"/>
      <c r="H3914" s="44"/>
      <c r="I3914" s="44"/>
      <c r="J3914" s="48"/>
      <c r="K3914" s="44"/>
      <c r="L3914" s="44"/>
      <c r="M3914" s="48"/>
      <c r="N3914" s="23"/>
      <c r="O3914" s="23"/>
    </row>
    <row r="3915" spans="1:15" hidden="1">
      <c r="A3915" s="285"/>
      <c r="B3915" s="1031" t="s">
        <v>600</v>
      </c>
      <c r="C3915" s="1032"/>
      <c r="D3915" s="307" t="s">
        <v>601</v>
      </c>
      <c r="E3915" s="22">
        <f t="shared" si="1274"/>
        <v>0</v>
      </c>
      <c r="F3915" s="44"/>
      <c r="G3915" s="44"/>
      <c r="H3915" s="44"/>
      <c r="I3915" s="44"/>
      <c r="J3915" s="48"/>
      <c r="K3915" s="44"/>
      <c r="L3915" s="44"/>
      <c r="M3915" s="48"/>
      <c r="N3915" s="23"/>
      <c r="O3915" s="23"/>
    </row>
    <row r="3916" spans="1:15" hidden="1">
      <c r="A3916" s="285"/>
      <c r="B3916" s="1031" t="s">
        <v>604</v>
      </c>
      <c r="C3916" s="1032"/>
      <c r="D3916" s="307" t="s">
        <v>605</v>
      </c>
      <c r="E3916" s="22">
        <f t="shared" si="1274"/>
        <v>0</v>
      </c>
      <c r="F3916" s="44"/>
      <c r="G3916" s="44"/>
      <c r="H3916" s="44"/>
      <c r="I3916" s="44"/>
      <c r="J3916" s="48"/>
      <c r="K3916" s="44"/>
      <c r="L3916" s="44"/>
      <c r="M3916" s="48"/>
      <c r="N3916" s="23"/>
      <c r="O3916" s="23"/>
    </row>
    <row r="3917" spans="1:15" hidden="1">
      <c r="A3917" s="285"/>
      <c r="B3917" s="294" t="s">
        <v>606</v>
      </c>
      <c r="C3917" s="295"/>
      <c r="D3917" s="307" t="s">
        <v>607</v>
      </c>
      <c r="E3917" s="22">
        <f t="shared" si="1274"/>
        <v>0</v>
      </c>
      <c r="F3917" s="44"/>
      <c r="G3917" s="44"/>
      <c r="H3917" s="44"/>
      <c r="I3917" s="44"/>
      <c r="J3917" s="48"/>
      <c r="K3917" s="44"/>
      <c r="L3917" s="44"/>
      <c r="M3917" s="48"/>
      <c r="N3917" s="23"/>
      <c r="O3917" s="23"/>
    </row>
    <row r="3918" spans="1:15" hidden="1">
      <c r="A3918" s="285"/>
      <c r="B3918" s="294" t="s">
        <v>608</v>
      </c>
      <c r="C3918" s="295"/>
      <c r="D3918" s="307" t="s">
        <v>609</v>
      </c>
      <c r="E3918" s="22">
        <f t="shared" si="1274"/>
        <v>0</v>
      </c>
      <c r="F3918" s="44"/>
      <c r="G3918" s="44"/>
      <c r="H3918" s="44"/>
      <c r="I3918" s="44"/>
      <c r="J3918" s="48"/>
      <c r="K3918" s="44"/>
      <c r="L3918" s="44"/>
      <c r="M3918" s="48"/>
      <c r="N3918" s="23"/>
      <c r="O3918" s="23"/>
    </row>
    <row r="3919" spans="1:15">
      <c r="A3919" s="285"/>
      <c r="B3919" s="294" t="s">
        <v>612</v>
      </c>
      <c r="C3919" s="348"/>
      <c r="D3919" s="307" t="s">
        <v>613</v>
      </c>
      <c r="E3919" s="22">
        <f t="shared" si="1274"/>
        <v>0</v>
      </c>
      <c r="F3919" s="284">
        <f t="shared" ref="F3919:M3919" si="1290">F3920+F3924</f>
        <v>0</v>
      </c>
      <c r="G3919" s="284">
        <f t="shared" si="1290"/>
        <v>0</v>
      </c>
      <c r="H3919" s="284">
        <f t="shared" si="1290"/>
        <v>0</v>
      </c>
      <c r="I3919" s="284">
        <f t="shared" si="1290"/>
        <v>0</v>
      </c>
      <c r="J3919" s="284">
        <f t="shared" si="1290"/>
        <v>0</v>
      </c>
      <c r="K3919" s="284">
        <f t="shared" si="1290"/>
        <v>0</v>
      </c>
      <c r="L3919" s="284">
        <f t="shared" si="1290"/>
        <v>0</v>
      </c>
      <c r="M3919" s="284">
        <f t="shared" si="1290"/>
        <v>0</v>
      </c>
      <c r="N3919" s="23"/>
      <c r="O3919" s="23"/>
    </row>
    <row r="3920" spans="1:15">
      <c r="A3920" s="285"/>
      <c r="B3920" s="316" t="s">
        <v>614</v>
      </c>
      <c r="C3920" s="348"/>
      <c r="D3920" s="307" t="s">
        <v>615</v>
      </c>
      <c r="E3920" s="22">
        <f t="shared" si="1274"/>
        <v>0</v>
      </c>
      <c r="F3920" s="155">
        <f t="shared" ref="F3920:M3920" si="1291">F3921+F3922</f>
        <v>0</v>
      </c>
      <c r="G3920" s="155">
        <f t="shared" si="1291"/>
        <v>0</v>
      </c>
      <c r="H3920" s="155">
        <f t="shared" si="1291"/>
        <v>0</v>
      </c>
      <c r="I3920" s="155">
        <f t="shared" si="1291"/>
        <v>0</v>
      </c>
      <c r="J3920" s="155">
        <f t="shared" si="1291"/>
        <v>0</v>
      </c>
      <c r="K3920" s="155">
        <f t="shared" si="1291"/>
        <v>0</v>
      </c>
      <c r="L3920" s="155">
        <f t="shared" si="1291"/>
        <v>0</v>
      </c>
      <c r="M3920" s="155">
        <f t="shared" si="1291"/>
        <v>0</v>
      </c>
      <c r="N3920" s="23"/>
      <c r="O3920" s="23"/>
    </row>
    <row r="3921" spans="1:15" ht="21.4" hidden="1">
      <c r="A3921" s="582"/>
      <c r="B3921" s="937"/>
      <c r="C3921" s="948" t="s">
        <v>616</v>
      </c>
      <c r="D3921" s="424" t="s">
        <v>617</v>
      </c>
      <c r="E3921" s="40">
        <f t="shared" si="1274"/>
        <v>0</v>
      </c>
      <c r="F3921" s="44"/>
      <c r="G3921" s="44"/>
      <c r="H3921" s="44"/>
      <c r="I3921" s="44"/>
      <c r="J3921" s="48"/>
      <c r="K3921" s="44"/>
      <c r="L3921" s="44"/>
      <c r="M3921" s="48"/>
      <c r="N3921" s="23"/>
      <c r="O3921" s="23"/>
    </row>
    <row r="3922" spans="1:15" hidden="1">
      <c r="A3922" s="582"/>
      <c r="B3922" s="826" t="s">
        <v>618</v>
      </c>
      <c r="C3922" s="827"/>
      <c r="D3922" s="588" t="s">
        <v>619</v>
      </c>
      <c r="E3922" s="40">
        <f t="shared" si="1274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 hidden="1">
      <c r="A3923" s="582"/>
      <c r="B3923" s="951"/>
      <c r="C3923" s="952"/>
      <c r="D3923" s="644"/>
      <c r="E3923" s="40">
        <f t="shared" si="1274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 ht="12" customHeight="1">
      <c r="A3924" s="285"/>
      <c r="B3924" s="353" t="s">
        <v>620</v>
      </c>
      <c r="C3924" s="354"/>
      <c r="D3924" s="307" t="s">
        <v>621</v>
      </c>
      <c r="E3924" s="22">
        <f t="shared" ref="E3924:E3987" si="1292">G3924+H3924+I3924+J3924</f>
        <v>0</v>
      </c>
      <c r="F3924" s="284">
        <f t="shared" ref="F3924:M3924" si="1293">F3925+F3926</f>
        <v>0</v>
      </c>
      <c r="G3924" s="284">
        <f t="shared" si="1293"/>
        <v>0</v>
      </c>
      <c r="H3924" s="284">
        <f t="shared" si="1293"/>
        <v>0</v>
      </c>
      <c r="I3924" s="284">
        <f t="shared" si="1293"/>
        <v>0</v>
      </c>
      <c r="J3924" s="284">
        <f t="shared" si="1293"/>
        <v>0</v>
      </c>
      <c r="K3924" s="284">
        <f t="shared" si="1293"/>
        <v>0</v>
      </c>
      <c r="L3924" s="284">
        <f t="shared" si="1293"/>
        <v>0</v>
      </c>
      <c r="M3924" s="284">
        <f t="shared" si="1293"/>
        <v>0</v>
      </c>
      <c r="N3924" s="23"/>
      <c r="O3924" s="23"/>
    </row>
    <row r="3925" spans="1:15" hidden="1">
      <c r="A3925" s="582"/>
      <c r="B3925" s="931" t="s">
        <v>622</v>
      </c>
      <c r="C3925" s="929"/>
      <c r="D3925" s="588" t="s">
        <v>623</v>
      </c>
      <c r="E3925" s="40">
        <f t="shared" si="1292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82"/>
      <c r="B3926" s="936" t="s">
        <v>624</v>
      </c>
      <c r="C3926" s="930"/>
      <c r="D3926" s="588" t="s">
        <v>625</v>
      </c>
      <c r="E3926" s="40">
        <f t="shared" si="1292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>
      <c r="A3927" s="285"/>
      <c r="B3927" s="302" t="s">
        <v>893</v>
      </c>
      <c r="C3927" s="331"/>
      <c r="D3927" s="290" t="s">
        <v>627</v>
      </c>
      <c r="E3927" s="22">
        <f t="shared" si="1292"/>
        <v>0</v>
      </c>
      <c r="F3927" s="284">
        <f t="shared" ref="F3927:M3927" si="1294">F3928</f>
        <v>0</v>
      </c>
      <c r="G3927" s="284">
        <f t="shared" si="1294"/>
        <v>0</v>
      </c>
      <c r="H3927" s="284">
        <f t="shared" si="1294"/>
        <v>0</v>
      </c>
      <c r="I3927" s="284">
        <f t="shared" si="1294"/>
        <v>0</v>
      </c>
      <c r="J3927" s="284">
        <f t="shared" si="1294"/>
        <v>0</v>
      </c>
      <c r="K3927" s="284">
        <f t="shared" si="1294"/>
        <v>0</v>
      </c>
      <c r="L3927" s="284">
        <f t="shared" si="1294"/>
        <v>0</v>
      </c>
      <c r="M3927" s="284">
        <f t="shared" si="1294"/>
        <v>0</v>
      </c>
      <c r="N3927" s="23"/>
      <c r="O3927" s="23"/>
    </row>
    <row r="3928" spans="1:15">
      <c r="A3928" s="582"/>
      <c r="B3928" s="955" t="s">
        <v>628</v>
      </c>
      <c r="C3928" s="646"/>
      <c r="D3928" s="588" t="s">
        <v>629</v>
      </c>
      <c r="E3928" s="40">
        <f t="shared" si="1292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714" t="s">
        <v>755</v>
      </c>
      <c r="B3929" s="878"/>
      <c r="C3929" s="878"/>
      <c r="D3929" s="85"/>
      <c r="E3929" s="40">
        <f t="shared" si="1292"/>
        <v>0</v>
      </c>
      <c r="F3929" s="41"/>
      <c r="G3929" s="41"/>
      <c r="H3929" s="41"/>
      <c r="I3929" s="41"/>
      <c r="J3929" s="42"/>
      <c r="K3929" s="41"/>
      <c r="L3929" s="41"/>
      <c r="M3929" s="42"/>
      <c r="N3929" s="23"/>
      <c r="O3929" s="23"/>
    </row>
    <row r="3930" spans="1:15">
      <c r="A3930" s="1084"/>
      <c r="B3930" s="31" t="s">
        <v>982</v>
      </c>
      <c r="C3930" s="1091"/>
      <c r="D3930" s="27" t="s">
        <v>983</v>
      </c>
      <c r="E3930" s="22">
        <f t="shared" si="1292"/>
        <v>0</v>
      </c>
      <c r="F3930" s="28">
        <f t="shared" ref="F3930:M3930" si="1295">F3931+F3932+F3933</f>
        <v>0</v>
      </c>
      <c r="G3930" s="28">
        <f t="shared" si="1295"/>
        <v>0</v>
      </c>
      <c r="H3930" s="28">
        <f t="shared" si="1295"/>
        <v>0</v>
      </c>
      <c r="I3930" s="28">
        <f t="shared" si="1295"/>
        <v>0</v>
      </c>
      <c r="J3930" s="28">
        <f t="shared" si="1295"/>
        <v>0</v>
      </c>
      <c r="K3930" s="28">
        <f t="shared" si="1295"/>
        <v>0</v>
      </c>
      <c r="L3930" s="28">
        <f t="shared" si="1295"/>
        <v>0</v>
      </c>
      <c r="M3930" s="28">
        <f t="shared" si="1295"/>
        <v>0</v>
      </c>
      <c r="N3930" s="23"/>
      <c r="O3930" s="23"/>
    </row>
    <row r="3931" spans="1:15">
      <c r="A3931" s="46"/>
      <c r="B3931" s="37"/>
      <c r="C3931" s="881" t="s">
        <v>984</v>
      </c>
      <c r="D3931" s="883" t="s">
        <v>985</v>
      </c>
      <c r="E3931" s="40">
        <f t="shared" si="1292"/>
        <v>0</v>
      </c>
      <c r="F3931" s="41"/>
      <c r="G3931" s="41"/>
      <c r="H3931" s="41"/>
      <c r="I3931" s="41"/>
      <c r="J3931" s="42"/>
      <c r="K3931" s="41"/>
      <c r="L3931" s="41"/>
      <c r="M3931" s="42"/>
      <c r="N3931" s="23"/>
      <c r="O3931" s="23"/>
    </row>
    <row r="3932" spans="1:15">
      <c r="A3932" s="46"/>
      <c r="B3932" s="37"/>
      <c r="C3932" s="881" t="s">
        <v>986</v>
      </c>
      <c r="D3932" s="883" t="s">
        <v>987</v>
      </c>
      <c r="E3932" s="40">
        <f t="shared" si="1292"/>
        <v>0</v>
      </c>
      <c r="F3932" s="41"/>
      <c r="G3932" s="41"/>
      <c r="H3932" s="41"/>
      <c r="I3932" s="41"/>
      <c r="J3932" s="42"/>
      <c r="K3932" s="41"/>
      <c r="L3932" s="41"/>
      <c r="M3932" s="42"/>
      <c r="N3932" s="23"/>
      <c r="O3932" s="23"/>
    </row>
    <row r="3933" spans="1:15" ht="12" customHeight="1">
      <c r="A3933" s="46"/>
      <c r="B3933" s="37"/>
      <c r="C3933" s="37" t="s">
        <v>988</v>
      </c>
      <c r="D3933" s="969" t="s">
        <v>989</v>
      </c>
      <c r="E3933" s="40">
        <f t="shared" si="1292"/>
        <v>0</v>
      </c>
      <c r="F3933" s="41"/>
      <c r="G3933" s="41"/>
      <c r="H3933" s="41"/>
      <c r="I3933" s="41"/>
      <c r="J3933" s="42"/>
      <c r="K3933" s="41"/>
      <c r="L3933" s="41"/>
      <c r="M3933" s="42"/>
      <c r="N3933" s="23"/>
      <c r="O3933" s="23"/>
    </row>
    <row r="3934" spans="1:15" hidden="1">
      <c r="A3934" s="853"/>
      <c r="B3934" s="854"/>
      <c r="C3934" s="854"/>
      <c r="D3934" s="85"/>
      <c r="E3934" s="40">
        <f t="shared" si="1292"/>
        <v>0</v>
      </c>
      <c r="F3934" s="41"/>
      <c r="G3934" s="41"/>
      <c r="H3934" s="41"/>
      <c r="I3934" s="41"/>
      <c r="J3934" s="42"/>
      <c r="K3934" s="41"/>
      <c r="L3934" s="41"/>
      <c r="M3934" s="42"/>
      <c r="N3934" s="23"/>
      <c r="O3934" s="23"/>
    </row>
    <row r="3935" spans="1:15">
      <c r="A3935" s="892" t="s">
        <v>990</v>
      </c>
      <c r="B3935" s="893"/>
      <c r="C3935" s="894"/>
      <c r="D3935" s="895" t="s">
        <v>991</v>
      </c>
      <c r="E3935" s="1092">
        <f t="shared" si="1292"/>
        <v>26000</v>
      </c>
      <c r="F3935" s="1093">
        <f t="shared" ref="F3935:M3935" si="1296">F3997+F4001+F4003</f>
        <v>0</v>
      </c>
      <c r="G3935" s="1093">
        <f t="shared" si="1296"/>
        <v>9000</v>
      </c>
      <c r="H3935" s="1093">
        <f t="shared" si="1296"/>
        <v>8000</v>
      </c>
      <c r="I3935" s="1093">
        <f t="shared" si="1296"/>
        <v>6000</v>
      </c>
      <c r="J3935" s="1093">
        <f t="shared" si="1296"/>
        <v>3000</v>
      </c>
      <c r="K3935" s="1093">
        <f t="shared" si="1296"/>
        <v>21696</v>
      </c>
      <c r="L3935" s="1093">
        <f t="shared" si="1296"/>
        <v>22189</v>
      </c>
      <c r="M3935" s="1093">
        <f t="shared" si="1296"/>
        <v>23421</v>
      </c>
      <c r="N3935" s="23"/>
      <c r="O3935" s="23"/>
    </row>
    <row r="3936" spans="1:15">
      <c r="A3936" s="731"/>
      <c r="B3936" s="672" t="s">
        <v>507</v>
      </c>
      <c r="C3936" s="732"/>
      <c r="D3936" s="733"/>
      <c r="E3936" s="734">
        <f t="shared" si="1292"/>
        <v>26000</v>
      </c>
      <c r="F3936" s="675">
        <f t="shared" ref="F3936:M3936" si="1297">F3937</f>
        <v>0</v>
      </c>
      <c r="G3936" s="675">
        <f t="shared" si="1297"/>
        <v>9000</v>
      </c>
      <c r="H3936" s="675">
        <f t="shared" si="1297"/>
        <v>8000</v>
      </c>
      <c r="I3936" s="675">
        <f t="shared" si="1297"/>
        <v>6000</v>
      </c>
      <c r="J3936" s="675">
        <f t="shared" si="1297"/>
        <v>3000</v>
      </c>
      <c r="K3936" s="675">
        <f t="shared" si="1297"/>
        <v>21696</v>
      </c>
      <c r="L3936" s="675">
        <f t="shared" si="1297"/>
        <v>22189</v>
      </c>
      <c r="M3936" s="675">
        <f t="shared" si="1297"/>
        <v>23421</v>
      </c>
      <c r="N3936" s="23"/>
      <c r="O3936" s="23"/>
    </row>
    <row r="3937" spans="1:15">
      <c r="A3937" s="281"/>
      <c r="B3937" s="273" t="s">
        <v>508</v>
      </c>
      <c r="C3937" s="282"/>
      <c r="D3937" s="283" t="s">
        <v>509</v>
      </c>
      <c r="E3937" s="22">
        <f t="shared" si="1292"/>
        <v>26000</v>
      </c>
      <c r="F3937" s="284">
        <f t="shared" ref="F3937:M3937" si="1298">F3938+F3939+F3940+F3945+F3949+F3951+F3963+F3969+F3976</f>
        <v>0</v>
      </c>
      <c r="G3937" s="284">
        <f t="shared" si="1298"/>
        <v>9000</v>
      </c>
      <c r="H3937" s="284">
        <f t="shared" si="1298"/>
        <v>8000</v>
      </c>
      <c r="I3937" s="284">
        <f t="shared" si="1298"/>
        <v>6000</v>
      </c>
      <c r="J3937" s="284">
        <f t="shared" si="1298"/>
        <v>3000</v>
      </c>
      <c r="K3937" s="284">
        <f t="shared" si="1298"/>
        <v>21696</v>
      </c>
      <c r="L3937" s="284">
        <f t="shared" si="1298"/>
        <v>22189</v>
      </c>
      <c r="M3937" s="284">
        <f t="shared" si="1298"/>
        <v>23421</v>
      </c>
      <c r="N3937" s="23"/>
      <c r="O3937" s="23"/>
    </row>
    <row r="3938" spans="1:15">
      <c r="A3938" s="582"/>
      <c r="B3938" s="583"/>
      <c r="C3938" s="584" t="s">
        <v>510</v>
      </c>
      <c r="D3938" s="585" t="s">
        <v>511</v>
      </c>
      <c r="E3938" s="40">
        <f t="shared" si="1292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t="18.75" customHeight="1">
      <c r="A3939" s="582"/>
      <c r="B3939" s="586"/>
      <c r="C3939" s="587" t="s">
        <v>512</v>
      </c>
      <c r="D3939" s="588" t="s">
        <v>513</v>
      </c>
      <c r="E3939" s="40">
        <f t="shared" si="1292"/>
        <v>26000</v>
      </c>
      <c r="F3939" s="44"/>
      <c r="G3939" s="60">
        <f>G2563</f>
        <v>9000</v>
      </c>
      <c r="H3939" s="60">
        <f t="shared" ref="H3939:M3939" si="1299">H2563</f>
        <v>8000</v>
      </c>
      <c r="I3939" s="60">
        <f t="shared" si="1299"/>
        <v>6000</v>
      </c>
      <c r="J3939" s="60">
        <f t="shared" si="1299"/>
        <v>3000</v>
      </c>
      <c r="K3939" s="60">
        <f t="shared" si="1299"/>
        <v>21696</v>
      </c>
      <c r="L3939" s="60">
        <f t="shared" si="1299"/>
        <v>22189</v>
      </c>
      <c r="M3939" s="60">
        <f t="shared" si="1299"/>
        <v>23421</v>
      </c>
      <c r="N3939" s="23"/>
      <c r="O3939" s="23"/>
    </row>
    <row r="3940" spans="1:15" ht="12" customHeight="1">
      <c r="A3940" s="285"/>
      <c r="B3940" s="291" t="s">
        <v>514</v>
      </c>
      <c r="C3940" s="292"/>
      <c r="D3940" s="290" t="s">
        <v>515</v>
      </c>
      <c r="E3940" s="22">
        <f t="shared" si="1292"/>
        <v>0</v>
      </c>
      <c r="F3940" s="284">
        <f t="shared" ref="F3940:M3940" si="1300">F3941+F3942+F3943</f>
        <v>0</v>
      </c>
      <c r="G3940" s="284">
        <f t="shared" si="1300"/>
        <v>0</v>
      </c>
      <c r="H3940" s="284">
        <f t="shared" si="1300"/>
        <v>0</v>
      </c>
      <c r="I3940" s="284">
        <f t="shared" si="1300"/>
        <v>0</v>
      </c>
      <c r="J3940" s="284">
        <f t="shared" si="1300"/>
        <v>0</v>
      </c>
      <c r="K3940" s="284">
        <f t="shared" si="1300"/>
        <v>0</v>
      </c>
      <c r="L3940" s="284">
        <f t="shared" si="1300"/>
        <v>0</v>
      </c>
      <c r="M3940" s="284">
        <f t="shared" si="1300"/>
        <v>0</v>
      </c>
      <c r="N3940" s="23"/>
      <c r="O3940" s="23"/>
    </row>
    <row r="3941" spans="1:15" hidden="1">
      <c r="A3941" s="582"/>
      <c r="B3941" s="936" t="s">
        <v>516</v>
      </c>
      <c r="C3941" s="928"/>
      <c r="D3941" s="588" t="s">
        <v>517</v>
      </c>
      <c r="E3941" s="40">
        <f t="shared" si="1292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idden="1">
      <c r="A3942" s="582"/>
      <c r="B3942" s="931" t="s">
        <v>518</v>
      </c>
      <c r="C3942" s="929"/>
      <c r="D3942" s="588" t="s">
        <v>129</v>
      </c>
      <c r="E3942" s="40">
        <f t="shared" si="1292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idden="1">
      <c r="A3943" s="582"/>
      <c r="B3943" s="936" t="s">
        <v>519</v>
      </c>
      <c r="C3943" s="930"/>
      <c r="D3943" s="588" t="s">
        <v>520</v>
      </c>
      <c r="E3943" s="40">
        <f t="shared" si="1292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idden="1">
      <c r="A3944" s="582"/>
      <c r="B3944" s="927"/>
      <c r="C3944" s="930"/>
      <c r="D3944" s="588"/>
      <c r="E3944" s="40">
        <f t="shared" si="1292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>
      <c r="A3945" s="285"/>
      <c r="B3945" s="293" t="s">
        <v>521</v>
      </c>
      <c r="C3945" s="296"/>
      <c r="D3945" s="290" t="s">
        <v>522</v>
      </c>
      <c r="E3945" s="22">
        <f t="shared" si="1292"/>
        <v>0</v>
      </c>
      <c r="F3945" s="284">
        <f t="shared" ref="F3945:M3945" si="1301">F3946+F3947+F3948</f>
        <v>0</v>
      </c>
      <c r="G3945" s="284">
        <f t="shared" si="1301"/>
        <v>0</v>
      </c>
      <c r="H3945" s="284">
        <f t="shared" si="1301"/>
        <v>0</v>
      </c>
      <c r="I3945" s="284">
        <f t="shared" si="1301"/>
        <v>0</v>
      </c>
      <c r="J3945" s="284">
        <f t="shared" si="1301"/>
        <v>0</v>
      </c>
      <c r="K3945" s="284">
        <f t="shared" si="1301"/>
        <v>0</v>
      </c>
      <c r="L3945" s="284">
        <f t="shared" si="1301"/>
        <v>0</v>
      </c>
      <c r="M3945" s="284">
        <f t="shared" si="1301"/>
        <v>0</v>
      </c>
      <c r="N3945" s="23"/>
      <c r="O3945" s="23"/>
    </row>
    <row r="3946" spans="1:15" ht="0.75" customHeight="1">
      <c r="A3946" s="582"/>
      <c r="B3946" s="927"/>
      <c r="C3946" s="930" t="s">
        <v>523</v>
      </c>
      <c r="D3946" s="588" t="s">
        <v>524</v>
      </c>
      <c r="E3946" s="40">
        <f t="shared" si="1292"/>
        <v>0</v>
      </c>
      <c r="F3946" s="44"/>
      <c r="G3946" s="44"/>
      <c r="H3946" s="44"/>
      <c r="I3946" s="44"/>
      <c r="J3946" s="48"/>
      <c r="K3946" s="44"/>
      <c r="L3946" s="44"/>
      <c r="M3946" s="48"/>
      <c r="N3946" s="23"/>
      <c r="O3946" s="23"/>
    </row>
    <row r="3947" spans="1:15">
      <c r="A3947" s="582"/>
      <c r="B3947" s="927"/>
      <c r="C3947" s="929" t="s">
        <v>525</v>
      </c>
      <c r="D3947" s="1022" t="s">
        <v>526</v>
      </c>
      <c r="E3947" s="40">
        <f t="shared" si="1292"/>
        <v>0</v>
      </c>
      <c r="F3947" s="44"/>
      <c r="G3947" s="44"/>
      <c r="H3947" s="44"/>
      <c r="I3947" s="44"/>
      <c r="J3947" s="48"/>
      <c r="K3947" s="44"/>
      <c r="L3947" s="44"/>
      <c r="M3947" s="48"/>
      <c r="N3947" s="23"/>
      <c r="O3947" s="23"/>
    </row>
    <row r="3948" spans="1:15">
      <c r="A3948" s="582"/>
      <c r="B3948" s="935"/>
      <c r="C3948" s="928" t="s">
        <v>527</v>
      </c>
      <c r="D3948" s="644" t="s">
        <v>528</v>
      </c>
      <c r="E3948" s="40">
        <f t="shared" si="1292"/>
        <v>0</v>
      </c>
      <c r="F3948" s="44"/>
      <c r="G3948" s="44">
        <f>G2572</f>
        <v>0</v>
      </c>
      <c r="H3948" s="44">
        <f t="shared" ref="H3948:M3948" si="1302">H2572</f>
        <v>0</v>
      </c>
      <c r="I3948" s="44">
        <f t="shared" si="1302"/>
        <v>0</v>
      </c>
      <c r="J3948" s="44">
        <f t="shared" si="1302"/>
        <v>0</v>
      </c>
      <c r="K3948" s="44">
        <f t="shared" si="1302"/>
        <v>0</v>
      </c>
      <c r="L3948" s="44">
        <f t="shared" si="1302"/>
        <v>0</v>
      </c>
      <c r="M3948" s="44">
        <f t="shared" si="1302"/>
        <v>0</v>
      </c>
      <c r="N3948" s="23"/>
      <c r="O3948" s="23"/>
    </row>
    <row r="3949" spans="1:15">
      <c r="A3949" s="285"/>
      <c r="B3949" s="305" t="s">
        <v>529</v>
      </c>
      <c r="C3949" s="303"/>
      <c r="D3949" s="304" t="s">
        <v>530</v>
      </c>
      <c r="E3949" s="22">
        <f t="shared" si="1292"/>
        <v>0</v>
      </c>
      <c r="F3949" s="284">
        <f t="shared" ref="F3949:M3949" si="1303">F3950</f>
        <v>0</v>
      </c>
      <c r="G3949" s="284">
        <f t="shared" si="1303"/>
        <v>0</v>
      </c>
      <c r="H3949" s="284">
        <f t="shared" si="1303"/>
        <v>0</v>
      </c>
      <c r="I3949" s="284">
        <f t="shared" si="1303"/>
        <v>0</v>
      </c>
      <c r="J3949" s="284">
        <f t="shared" si="1303"/>
        <v>0</v>
      </c>
      <c r="K3949" s="284">
        <f t="shared" si="1303"/>
        <v>0</v>
      </c>
      <c r="L3949" s="284">
        <f t="shared" si="1303"/>
        <v>0</v>
      </c>
      <c r="M3949" s="284">
        <f t="shared" si="1303"/>
        <v>0</v>
      </c>
      <c r="N3949" s="23"/>
      <c r="O3949" s="23"/>
    </row>
    <row r="3950" spans="1:15">
      <c r="A3950" s="582"/>
      <c r="B3950" s="955" t="s">
        <v>531</v>
      </c>
      <c r="C3950" s="1025"/>
      <c r="D3950" s="1024" t="s">
        <v>532</v>
      </c>
      <c r="E3950" s="40">
        <f t="shared" si="1292"/>
        <v>0</v>
      </c>
      <c r="F3950" s="44"/>
      <c r="G3950" s="44"/>
      <c r="H3950" s="44"/>
      <c r="I3950" s="44"/>
      <c r="J3950" s="48"/>
      <c r="K3950" s="44"/>
      <c r="L3950" s="44"/>
      <c r="M3950" s="48"/>
      <c r="N3950" s="23"/>
      <c r="O3950" s="23"/>
    </row>
    <row r="3951" spans="1:15" ht="21">
      <c r="A3951" s="285"/>
      <c r="B3951" s="305"/>
      <c r="C3951" s="296" t="s">
        <v>533</v>
      </c>
      <c r="D3951" s="304" t="s">
        <v>534</v>
      </c>
      <c r="E3951" s="22">
        <f t="shared" si="1292"/>
        <v>0</v>
      </c>
      <c r="F3951" s="284">
        <f t="shared" ref="F3951:M3951" si="1304">F3952</f>
        <v>0</v>
      </c>
      <c r="G3951" s="284">
        <f t="shared" si="1304"/>
        <v>0</v>
      </c>
      <c r="H3951" s="284">
        <f t="shared" si="1304"/>
        <v>0</v>
      </c>
      <c r="I3951" s="284">
        <f t="shared" si="1304"/>
        <v>0</v>
      </c>
      <c r="J3951" s="284">
        <f t="shared" si="1304"/>
        <v>0</v>
      </c>
      <c r="K3951" s="284">
        <f t="shared" si="1304"/>
        <v>0</v>
      </c>
      <c r="L3951" s="284">
        <f t="shared" si="1304"/>
        <v>0</v>
      </c>
      <c r="M3951" s="284">
        <f t="shared" si="1304"/>
        <v>0</v>
      </c>
      <c r="N3951" s="23"/>
      <c r="O3951" s="23"/>
    </row>
    <row r="3952" spans="1:15">
      <c r="A3952" s="285"/>
      <c r="B3952" s="1292" t="s">
        <v>1035</v>
      </c>
      <c r="C3952" s="1293"/>
      <c r="D3952" s="307" t="s">
        <v>536</v>
      </c>
      <c r="E3952" s="22">
        <f t="shared" si="1292"/>
        <v>0</v>
      </c>
      <c r="F3952" s="284">
        <f t="shared" ref="F3952:M3952" si="1305">F3953+F3954+F3955+F3956+F3957+F3958+F3959+F3960+F3961+F3962</f>
        <v>0</v>
      </c>
      <c r="G3952" s="284">
        <f t="shared" si="1305"/>
        <v>0</v>
      </c>
      <c r="H3952" s="284">
        <f t="shared" si="1305"/>
        <v>0</v>
      </c>
      <c r="I3952" s="284">
        <f t="shared" si="1305"/>
        <v>0</v>
      </c>
      <c r="J3952" s="284">
        <f t="shared" si="1305"/>
        <v>0</v>
      </c>
      <c r="K3952" s="284">
        <f t="shared" si="1305"/>
        <v>0</v>
      </c>
      <c r="L3952" s="284">
        <f t="shared" si="1305"/>
        <v>0</v>
      </c>
      <c r="M3952" s="284">
        <f t="shared" si="1305"/>
        <v>0</v>
      </c>
      <c r="N3952" s="23"/>
      <c r="O3952" s="23"/>
    </row>
    <row r="3953" spans="1:15" ht="0.75" customHeight="1">
      <c r="A3953" s="582"/>
      <c r="B3953" s="920"/>
      <c r="C3953" s="921" t="s">
        <v>537</v>
      </c>
      <c r="D3953" s="922" t="s">
        <v>538</v>
      </c>
      <c r="E3953" s="22">
        <f t="shared" si="1292"/>
        <v>0</v>
      </c>
      <c r="F3953" s="284"/>
      <c r="G3953" s="284"/>
      <c r="H3953" s="284"/>
      <c r="I3953" s="284"/>
      <c r="J3953" s="297"/>
      <c r="K3953" s="284"/>
      <c r="L3953" s="284"/>
      <c r="M3953" s="297"/>
      <c r="N3953" s="23"/>
      <c r="O3953" s="23"/>
    </row>
    <row r="3954" spans="1:15" hidden="1">
      <c r="A3954" s="582"/>
      <c r="B3954" s="923"/>
      <c r="C3954" s="924" t="s">
        <v>539</v>
      </c>
      <c r="D3954" s="644" t="s">
        <v>540</v>
      </c>
      <c r="E3954" s="22">
        <f t="shared" si="1292"/>
        <v>0</v>
      </c>
      <c r="F3954" s="284"/>
      <c r="G3954" s="284"/>
      <c r="H3954" s="284"/>
      <c r="I3954" s="284"/>
      <c r="J3954" s="297"/>
      <c r="K3954" s="284"/>
      <c r="L3954" s="284"/>
      <c r="M3954" s="297"/>
      <c r="N3954" s="23"/>
      <c r="O3954" s="23"/>
    </row>
    <row r="3955" spans="1:15" hidden="1">
      <c r="A3955" s="582"/>
      <c r="B3955" s="925"/>
      <c r="C3955" s="926" t="s">
        <v>541</v>
      </c>
      <c r="D3955" s="647" t="s">
        <v>542</v>
      </c>
      <c r="E3955" s="22">
        <f t="shared" si="1292"/>
        <v>0</v>
      </c>
      <c r="F3955" s="284"/>
      <c r="G3955" s="284"/>
      <c r="H3955" s="284"/>
      <c r="I3955" s="284"/>
      <c r="J3955" s="297"/>
      <c r="K3955" s="284"/>
      <c r="L3955" s="284"/>
      <c r="M3955" s="297"/>
      <c r="N3955" s="23"/>
      <c r="O3955" s="23"/>
    </row>
    <row r="3956" spans="1:15" hidden="1">
      <c r="A3956" s="582"/>
      <c r="B3956" s="927"/>
      <c r="C3956" s="928" t="s">
        <v>543</v>
      </c>
      <c r="D3956" s="588" t="s">
        <v>544</v>
      </c>
      <c r="E3956" s="22">
        <f t="shared" si="1292"/>
        <v>0</v>
      </c>
      <c r="F3956" s="284"/>
      <c r="G3956" s="284"/>
      <c r="H3956" s="284"/>
      <c r="I3956" s="284"/>
      <c r="J3956" s="297"/>
      <c r="K3956" s="284"/>
      <c r="L3956" s="284"/>
      <c r="M3956" s="297"/>
      <c r="N3956" s="23"/>
      <c r="O3956" s="23"/>
    </row>
    <row r="3957" spans="1:15" hidden="1">
      <c r="A3957" s="582"/>
      <c r="B3957" s="927"/>
      <c r="C3957" s="929" t="s">
        <v>545</v>
      </c>
      <c r="D3957" s="588" t="s">
        <v>546</v>
      </c>
      <c r="E3957" s="22">
        <f t="shared" si="1292"/>
        <v>0</v>
      </c>
      <c r="F3957" s="284"/>
      <c r="G3957" s="284"/>
      <c r="H3957" s="284"/>
      <c r="I3957" s="284"/>
      <c r="J3957" s="297"/>
      <c r="K3957" s="284"/>
      <c r="L3957" s="284"/>
      <c r="M3957" s="297"/>
      <c r="N3957" s="23"/>
      <c r="O3957" s="23"/>
    </row>
    <row r="3958" spans="1:15" ht="21" hidden="1">
      <c r="A3958" s="582"/>
      <c r="B3958" s="927"/>
      <c r="C3958" s="930" t="s">
        <v>547</v>
      </c>
      <c r="D3958" s="588" t="s">
        <v>548</v>
      </c>
      <c r="E3958" s="22">
        <f t="shared" si="1292"/>
        <v>0</v>
      </c>
      <c r="F3958" s="284"/>
      <c r="G3958" s="284"/>
      <c r="H3958" s="284"/>
      <c r="I3958" s="284"/>
      <c r="J3958" s="297"/>
      <c r="K3958" s="284"/>
      <c r="L3958" s="284"/>
      <c r="M3958" s="297"/>
      <c r="N3958" s="23"/>
      <c r="O3958" s="23"/>
    </row>
    <row r="3959" spans="1:15" ht="21" hidden="1">
      <c r="A3959" s="582"/>
      <c r="B3959" s="927"/>
      <c r="C3959" s="930" t="s">
        <v>549</v>
      </c>
      <c r="D3959" s="588" t="s">
        <v>550</v>
      </c>
      <c r="E3959" s="22">
        <f t="shared" si="1292"/>
        <v>0</v>
      </c>
      <c r="F3959" s="284"/>
      <c r="G3959" s="284"/>
      <c r="H3959" s="284"/>
      <c r="I3959" s="284"/>
      <c r="J3959" s="297"/>
      <c r="K3959" s="284"/>
      <c r="L3959" s="284"/>
      <c r="M3959" s="297"/>
      <c r="N3959" s="23"/>
      <c r="O3959" s="23"/>
    </row>
    <row r="3960" spans="1:15" ht="21" hidden="1">
      <c r="A3960" s="582"/>
      <c r="B3960" s="931"/>
      <c r="C3960" s="930" t="s">
        <v>551</v>
      </c>
      <c r="D3960" s="588" t="s">
        <v>552</v>
      </c>
      <c r="E3960" s="22">
        <f t="shared" si="1292"/>
        <v>0</v>
      </c>
      <c r="F3960" s="284"/>
      <c r="G3960" s="284"/>
      <c r="H3960" s="284"/>
      <c r="I3960" s="284"/>
      <c r="J3960" s="297"/>
      <c r="K3960" s="284"/>
      <c r="L3960" s="284"/>
      <c r="M3960" s="297"/>
      <c r="N3960" s="23"/>
      <c r="O3960" s="23"/>
    </row>
    <row r="3961" spans="1:15" ht="21" hidden="1">
      <c r="A3961" s="582"/>
      <c r="B3961" s="931"/>
      <c r="C3961" s="930" t="s">
        <v>553</v>
      </c>
      <c r="D3961" s="588" t="s">
        <v>554</v>
      </c>
      <c r="E3961" s="22">
        <f t="shared" si="1292"/>
        <v>0</v>
      </c>
      <c r="F3961" s="284"/>
      <c r="G3961" s="284"/>
      <c r="H3961" s="284"/>
      <c r="I3961" s="284"/>
      <c r="J3961" s="297"/>
      <c r="K3961" s="284"/>
      <c r="L3961" s="284"/>
      <c r="M3961" s="297"/>
      <c r="N3961" s="23"/>
      <c r="O3961" s="23"/>
    </row>
    <row r="3962" spans="1:15" hidden="1">
      <c r="A3962" s="582"/>
      <c r="B3962" s="931"/>
      <c r="C3962" s="930" t="s">
        <v>555</v>
      </c>
      <c r="D3962" s="588" t="s">
        <v>556</v>
      </c>
      <c r="E3962" s="22">
        <f t="shared" si="1292"/>
        <v>0</v>
      </c>
      <c r="F3962" s="284"/>
      <c r="G3962" s="284"/>
      <c r="H3962" s="284"/>
      <c r="I3962" s="284"/>
      <c r="J3962" s="297"/>
      <c r="K3962" s="284"/>
      <c r="L3962" s="284"/>
      <c r="M3962" s="297"/>
      <c r="N3962" s="23"/>
      <c r="O3962" s="23"/>
    </row>
    <row r="3963" spans="1:15" hidden="1">
      <c r="A3963" s="285"/>
      <c r="B3963" s="316"/>
      <c r="C3963" s="298" t="s">
        <v>561</v>
      </c>
      <c r="D3963" s="290" t="s">
        <v>562</v>
      </c>
      <c r="E3963" s="22">
        <f t="shared" si="1292"/>
        <v>0</v>
      </c>
      <c r="F3963" s="284">
        <f t="shared" ref="F3963:M3963" si="1306">F3964+F3966</f>
        <v>0</v>
      </c>
      <c r="G3963" s="284">
        <f t="shared" si="1306"/>
        <v>0</v>
      </c>
      <c r="H3963" s="284">
        <f t="shared" si="1306"/>
        <v>0</v>
      </c>
      <c r="I3963" s="284">
        <f t="shared" si="1306"/>
        <v>0</v>
      </c>
      <c r="J3963" s="284">
        <f t="shared" si="1306"/>
        <v>0</v>
      </c>
      <c r="K3963" s="284">
        <f t="shared" si="1306"/>
        <v>0</v>
      </c>
      <c r="L3963" s="284">
        <f t="shared" si="1306"/>
        <v>0</v>
      </c>
      <c r="M3963" s="284">
        <f t="shared" si="1306"/>
        <v>0</v>
      </c>
      <c r="N3963" s="23"/>
      <c r="O3963" s="23"/>
    </row>
    <row r="3964" spans="1:15">
      <c r="A3964" s="582"/>
      <c r="B3964" s="931" t="s">
        <v>563</v>
      </c>
      <c r="C3964" s="930" t="s">
        <v>564</v>
      </c>
      <c r="D3964" s="588" t="s">
        <v>565</v>
      </c>
      <c r="E3964" s="40">
        <f t="shared" si="1292"/>
        <v>0</v>
      </c>
      <c r="F3964" s="716">
        <f t="shared" ref="F3964:M3964" si="1307">F3965</f>
        <v>0</v>
      </c>
      <c r="G3964" s="716">
        <f t="shared" si="1307"/>
        <v>0</v>
      </c>
      <c r="H3964" s="716">
        <f t="shared" si="1307"/>
        <v>0</v>
      </c>
      <c r="I3964" s="716">
        <f t="shared" si="1307"/>
        <v>0</v>
      </c>
      <c r="J3964" s="716">
        <f t="shared" si="1307"/>
        <v>0</v>
      </c>
      <c r="K3964" s="716">
        <f t="shared" si="1307"/>
        <v>0</v>
      </c>
      <c r="L3964" s="716">
        <f t="shared" si="1307"/>
        <v>0</v>
      </c>
      <c r="M3964" s="716">
        <f t="shared" si="1307"/>
        <v>0</v>
      </c>
      <c r="N3964" s="23"/>
      <c r="O3964" s="23"/>
    </row>
    <row r="3965" spans="1:15" ht="12" customHeight="1">
      <c r="A3965" s="590"/>
      <c r="B3965" s="615"/>
      <c r="C3965" s="598" t="s">
        <v>762</v>
      </c>
      <c r="D3965" s="588" t="s">
        <v>763</v>
      </c>
      <c r="E3965" s="40">
        <f t="shared" si="1292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t="12" hidden="1" customHeight="1">
      <c r="A3966" s="582"/>
      <c r="B3966" s="932" t="s">
        <v>570</v>
      </c>
      <c r="C3966" s="933"/>
      <c r="D3966" s="934" t="s">
        <v>571</v>
      </c>
      <c r="E3966" s="40">
        <f t="shared" si="1292"/>
        <v>0</v>
      </c>
      <c r="F3966" s="716">
        <f t="shared" ref="F3966:M3966" si="1308">F3967+F3968</f>
        <v>0</v>
      </c>
      <c r="G3966" s="716">
        <f t="shared" si="1308"/>
        <v>0</v>
      </c>
      <c r="H3966" s="716">
        <f t="shared" si="1308"/>
        <v>0</v>
      </c>
      <c r="I3966" s="716">
        <f t="shared" si="1308"/>
        <v>0</v>
      </c>
      <c r="J3966" s="716">
        <f t="shared" si="1308"/>
        <v>0</v>
      </c>
      <c r="K3966" s="716">
        <f t="shared" si="1308"/>
        <v>0</v>
      </c>
      <c r="L3966" s="716">
        <f t="shared" si="1308"/>
        <v>0</v>
      </c>
      <c r="M3966" s="716">
        <f t="shared" si="1308"/>
        <v>0</v>
      </c>
      <c r="N3966" s="23"/>
      <c r="O3966" s="23"/>
    </row>
    <row r="3967" spans="1:15" hidden="1">
      <c r="A3967" s="582"/>
      <c r="B3967" s="932"/>
      <c r="C3967" s="933" t="s">
        <v>572</v>
      </c>
      <c r="D3967" s="934" t="s">
        <v>573</v>
      </c>
      <c r="E3967" s="40">
        <f t="shared" si="1292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582"/>
      <c r="B3968" s="935"/>
      <c r="C3968" s="928" t="s">
        <v>574</v>
      </c>
      <c r="D3968" s="588" t="s">
        <v>575</v>
      </c>
      <c r="E3968" s="40">
        <f t="shared" si="1292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>
      <c r="A3969" s="285"/>
      <c r="B3969" s="328" t="s">
        <v>576</v>
      </c>
      <c r="C3969" s="293"/>
      <c r="D3969" s="307" t="s">
        <v>577</v>
      </c>
      <c r="E3969" s="22">
        <f t="shared" si="1292"/>
        <v>0</v>
      </c>
      <c r="F3969" s="28">
        <f t="shared" ref="F3969:M3969" si="1309">F3970</f>
        <v>0</v>
      </c>
      <c r="G3969" s="28">
        <f t="shared" si="1309"/>
        <v>0</v>
      </c>
      <c r="H3969" s="28">
        <f t="shared" si="1309"/>
        <v>0</v>
      </c>
      <c r="I3969" s="28">
        <f t="shared" si="1309"/>
        <v>0</v>
      </c>
      <c r="J3969" s="28">
        <f t="shared" si="1309"/>
        <v>0</v>
      </c>
      <c r="K3969" s="28">
        <f t="shared" si="1309"/>
        <v>0</v>
      </c>
      <c r="L3969" s="28">
        <f t="shared" si="1309"/>
        <v>0</v>
      </c>
      <c r="M3969" s="28">
        <f t="shared" si="1309"/>
        <v>0</v>
      </c>
      <c r="N3969" s="23"/>
      <c r="O3969" s="23"/>
    </row>
    <row r="3970" spans="1:15" ht="9.75" customHeight="1">
      <c r="A3970" s="285"/>
      <c r="B3970" s="329" t="s">
        <v>578</v>
      </c>
      <c r="C3970" s="292"/>
      <c r="D3970" s="290" t="s">
        <v>579</v>
      </c>
      <c r="E3970" s="22">
        <f t="shared" si="1292"/>
        <v>0</v>
      </c>
      <c r="F3970" s="28">
        <f t="shared" ref="F3970:M3970" si="1310">F3971+F3972+F3973+F3974</f>
        <v>0</v>
      </c>
      <c r="G3970" s="28">
        <f t="shared" si="1310"/>
        <v>0</v>
      </c>
      <c r="H3970" s="28">
        <f t="shared" si="1310"/>
        <v>0</v>
      </c>
      <c r="I3970" s="28">
        <f t="shared" si="1310"/>
        <v>0</v>
      </c>
      <c r="J3970" s="28">
        <f t="shared" si="1310"/>
        <v>0</v>
      </c>
      <c r="K3970" s="28">
        <f t="shared" si="1310"/>
        <v>0</v>
      </c>
      <c r="L3970" s="28">
        <f t="shared" si="1310"/>
        <v>0</v>
      </c>
      <c r="M3970" s="28">
        <f t="shared" si="1310"/>
        <v>0</v>
      </c>
      <c r="N3970" s="23"/>
      <c r="O3970" s="23"/>
    </row>
    <row r="3971" spans="1:15" hidden="1">
      <c r="A3971" s="582"/>
      <c r="B3971" s="652"/>
      <c r="C3971" s="928" t="s">
        <v>580</v>
      </c>
      <c r="D3971" s="588" t="s">
        <v>581</v>
      </c>
      <c r="E3971" s="40">
        <f t="shared" si="1292"/>
        <v>0</v>
      </c>
      <c r="F3971" s="41"/>
      <c r="G3971" s="41"/>
      <c r="H3971" s="41"/>
      <c r="I3971" s="41"/>
      <c r="J3971" s="48"/>
      <c r="K3971" s="41"/>
      <c r="L3971" s="41"/>
      <c r="M3971" s="48"/>
      <c r="N3971" s="23"/>
      <c r="O3971" s="23"/>
    </row>
    <row r="3972" spans="1:15" hidden="1">
      <c r="A3972" s="582"/>
      <c r="B3972" s="645"/>
      <c r="C3972" s="646" t="s">
        <v>582</v>
      </c>
      <c r="D3972" s="588" t="s">
        <v>583</v>
      </c>
      <c r="E3972" s="40">
        <f t="shared" si="1292"/>
        <v>0</v>
      </c>
      <c r="F3972" s="41"/>
      <c r="G3972" s="41"/>
      <c r="H3972" s="41"/>
      <c r="I3972" s="41"/>
      <c r="J3972" s="48"/>
      <c r="K3972" s="41"/>
      <c r="L3972" s="41"/>
      <c r="M3972" s="48"/>
      <c r="N3972" s="23"/>
      <c r="O3972" s="23"/>
    </row>
    <row r="3973" spans="1:15" hidden="1">
      <c r="A3973" s="582"/>
      <c r="B3973" s="938"/>
      <c r="C3973" s="929" t="s">
        <v>584</v>
      </c>
      <c r="D3973" s="588" t="s">
        <v>585</v>
      </c>
      <c r="E3973" s="40">
        <f t="shared" si="1292"/>
        <v>0</v>
      </c>
      <c r="F3973" s="41"/>
      <c r="G3973" s="41"/>
      <c r="H3973" s="41"/>
      <c r="I3973" s="41"/>
      <c r="J3973" s="48"/>
      <c r="K3973" s="41"/>
      <c r="L3973" s="41"/>
      <c r="M3973" s="48"/>
      <c r="N3973" s="23"/>
      <c r="O3973" s="23"/>
    </row>
    <row r="3974" spans="1:15" hidden="1">
      <c r="A3974" s="582"/>
      <c r="B3974" s="927"/>
      <c r="C3974" s="939" t="s">
        <v>586</v>
      </c>
      <c r="D3974" s="588" t="s">
        <v>587</v>
      </c>
      <c r="E3974" s="40">
        <f t="shared" si="1292"/>
        <v>0</v>
      </c>
      <c r="F3974" s="41"/>
      <c r="G3974" s="41"/>
      <c r="H3974" s="41"/>
      <c r="I3974" s="41"/>
      <c r="J3974" s="48"/>
      <c r="K3974" s="41"/>
      <c r="L3974" s="41"/>
      <c r="M3974" s="48"/>
      <c r="N3974" s="23"/>
      <c r="O3974" s="23"/>
    </row>
    <row r="3975" spans="1:15" hidden="1">
      <c r="A3975" s="582"/>
      <c r="B3975" s="940"/>
      <c r="C3975" s="939"/>
      <c r="D3975" s="588"/>
      <c r="E3975" s="22">
        <f t="shared" si="1292"/>
        <v>0</v>
      </c>
      <c r="F3975" s="41"/>
      <c r="G3975" s="41"/>
      <c r="H3975" s="41"/>
      <c r="I3975" s="41"/>
      <c r="J3975" s="48"/>
      <c r="K3975" s="41"/>
      <c r="L3975" s="41"/>
      <c r="M3975" s="48"/>
      <c r="N3975" s="23"/>
      <c r="O3975" s="23"/>
    </row>
    <row r="3976" spans="1:15">
      <c r="A3976" s="285"/>
      <c r="B3976" s="291" t="s">
        <v>588</v>
      </c>
      <c r="C3976" s="334"/>
      <c r="D3976" s="290" t="s">
        <v>589</v>
      </c>
      <c r="E3976" s="22">
        <f t="shared" si="1292"/>
        <v>0</v>
      </c>
      <c r="F3976" s="28">
        <f t="shared" ref="F3976:M3976" si="1311">F3977+F3978+F3979+F3980+F3981+F3982+F3983+F3984+F3985</f>
        <v>0</v>
      </c>
      <c r="G3976" s="28">
        <f t="shared" si="1311"/>
        <v>0</v>
      </c>
      <c r="H3976" s="28">
        <f t="shared" si="1311"/>
        <v>0</v>
      </c>
      <c r="I3976" s="28">
        <f t="shared" si="1311"/>
        <v>0</v>
      </c>
      <c r="J3976" s="28">
        <f t="shared" si="1311"/>
        <v>0</v>
      </c>
      <c r="K3976" s="28">
        <f t="shared" si="1311"/>
        <v>0</v>
      </c>
      <c r="L3976" s="28">
        <f t="shared" si="1311"/>
        <v>0</v>
      </c>
      <c r="M3976" s="28">
        <f t="shared" si="1311"/>
        <v>0</v>
      </c>
      <c r="N3976" s="23"/>
      <c r="O3976" s="23"/>
    </row>
    <row r="3977" spans="1:15" ht="0.75" customHeight="1">
      <c r="A3977" s="285"/>
      <c r="B3977" s="291" t="s">
        <v>590</v>
      </c>
      <c r="C3977" s="334"/>
      <c r="D3977" s="290" t="s">
        <v>591</v>
      </c>
      <c r="E3977" s="22">
        <f t="shared" si="1292"/>
        <v>0</v>
      </c>
      <c r="F3977" s="28"/>
      <c r="G3977" s="28"/>
      <c r="H3977" s="28"/>
      <c r="I3977" s="28"/>
      <c r="J3977" s="297"/>
      <c r="K3977" s="28"/>
      <c r="L3977" s="28"/>
      <c r="M3977" s="297"/>
      <c r="N3977" s="23"/>
      <c r="O3977" s="23"/>
    </row>
    <row r="3978" spans="1:15" ht="12" customHeight="1">
      <c r="A3978" s="285"/>
      <c r="B3978" s="291" t="s">
        <v>592</v>
      </c>
      <c r="C3978" s="334"/>
      <c r="D3978" s="370" t="s">
        <v>593</v>
      </c>
      <c r="E3978" s="22">
        <f t="shared" si="1292"/>
        <v>0</v>
      </c>
      <c r="F3978" s="28"/>
      <c r="G3978" s="28"/>
      <c r="H3978" s="28"/>
      <c r="I3978" s="28"/>
      <c r="J3978" s="297"/>
      <c r="K3978" s="28"/>
      <c r="L3978" s="28"/>
      <c r="M3978" s="297"/>
      <c r="N3978" s="23"/>
      <c r="O3978" s="23"/>
    </row>
    <row r="3979" spans="1:15" hidden="1">
      <c r="A3979" s="285"/>
      <c r="B3979" s="1029" t="s">
        <v>594</v>
      </c>
      <c r="C3979" s="1030"/>
      <c r="D3979" s="301" t="s">
        <v>595</v>
      </c>
      <c r="E3979" s="22">
        <f t="shared" si="1292"/>
        <v>0</v>
      </c>
      <c r="F3979" s="28"/>
      <c r="G3979" s="28"/>
      <c r="H3979" s="28"/>
      <c r="I3979" s="28"/>
      <c r="J3979" s="297"/>
      <c r="K3979" s="28"/>
      <c r="L3979" s="28"/>
      <c r="M3979" s="297"/>
      <c r="N3979" s="23"/>
      <c r="O3979" s="23"/>
    </row>
    <row r="3980" spans="1:15" hidden="1">
      <c r="A3980" s="285"/>
      <c r="B3980" s="293" t="s">
        <v>596</v>
      </c>
      <c r="C3980" s="295"/>
      <c r="D3980" s="307" t="s">
        <v>597</v>
      </c>
      <c r="E3980" s="22">
        <f t="shared" si="1292"/>
        <v>0</v>
      </c>
      <c r="F3980" s="28"/>
      <c r="G3980" s="28"/>
      <c r="H3980" s="28"/>
      <c r="I3980" s="28"/>
      <c r="J3980" s="297"/>
      <c r="K3980" s="28"/>
      <c r="L3980" s="28"/>
      <c r="M3980" s="297"/>
      <c r="N3980" s="23"/>
      <c r="O3980" s="23"/>
    </row>
    <row r="3981" spans="1:15" hidden="1">
      <c r="A3981" s="285"/>
      <c r="B3981" s="294" t="s">
        <v>598</v>
      </c>
      <c r="C3981" s="295"/>
      <c r="D3981" s="307" t="s">
        <v>599</v>
      </c>
      <c r="E3981" s="22">
        <f t="shared" si="1292"/>
        <v>0</v>
      </c>
      <c r="F3981" s="28"/>
      <c r="G3981" s="28"/>
      <c r="H3981" s="28"/>
      <c r="I3981" s="28"/>
      <c r="J3981" s="297"/>
      <c r="K3981" s="28"/>
      <c r="L3981" s="28"/>
      <c r="M3981" s="297"/>
      <c r="N3981" s="23"/>
      <c r="O3981" s="23"/>
    </row>
    <row r="3982" spans="1:15">
      <c r="A3982" s="285"/>
      <c r="B3982" s="1031" t="s">
        <v>600</v>
      </c>
      <c r="C3982" s="1032"/>
      <c r="D3982" s="307" t="s">
        <v>601</v>
      </c>
      <c r="E3982" s="22">
        <f t="shared" si="1292"/>
        <v>0</v>
      </c>
      <c r="F3982" s="28"/>
      <c r="G3982" s="138"/>
      <c r="H3982" s="138"/>
      <c r="I3982" s="138"/>
      <c r="J3982" s="139"/>
      <c r="K3982" s="138"/>
      <c r="L3982" s="138"/>
      <c r="M3982" s="139"/>
      <c r="N3982" s="23"/>
      <c r="O3982" s="23"/>
    </row>
    <row r="3983" spans="1:15">
      <c r="A3983" s="285"/>
      <c r="B3983" s="1031" t="s">
        <v>604</v>
      </c>
      <c r="C3983" s="1032"/>
      <c r="D3983" s="307" t="s">
        <v>605</v>
      </c>
      <c r="E3983" s="22">
        <f t="shared" si="1292"/>
        <v>0</v>
      </c>
      <c r="F3983" s="28"/>
      <c r="G3983" s="28"/>
      <c r="H3983" s="28"/>
      <c r="I3983" s="28"/>
      <c r="J3983" s="297"/>
      <c r="K3983" s="28"/>
      <c r="L3983" s="28"/>
      <c r="M3983" s="297"/>
      <c r="N3983" s="23"/>
      <c r="O3983" s="23"/>
    </row>
    <row r="3984" spans="1:15">
      <c r="A3984" s="285"/>
      <c r="B3984" s="294" t="s">
        <v>606</v>
      </c>
      <c r="C3984" s="295"/>
      <c r="D3984" s="307" t="s">
        <v>607</v>
      </c>
      <c r="E3984" s="22">
        <f t="shared" si="1292"/>
        <v>0</v>
      </c>
      <c r="F3984" s="28"/>
      <c r="G3984" s="28"/>
      <c r="H3984" s="28"/>
      <c r="I3984" s="28"/>
      <c r="J3984" s="297"/>
      <c r="K3984" s="28"/>
      <c r="L3984" s="28"/>
      <c r="M3984" s="297"/>
      <c r="N3984" s="23"/>
      <c r="O3984" s="23"/>
    </row>
    <row r="3985" spans="1:15">
      <c r="A3985" s="285"/>
      <c r="B3985" s="294" t="s">
        <v>608</v>
      </c>
      <c r="C3985" s="295"/>
      <c r="D3985" s="307" t="s">
        <v>609</v>
      </c>
      <c r="E3985" s="22">
        <f t="shared" si="1292"/>
        <v>0</v>
      </c>
      <c r="F3985" s="28"/>
      <c r="G3985" s="28"/>
      <c r="H3985" s="28"/>
      <c r="I3985" s="28"/>
      <c r="J3985" s="297"/>
      <c r="K3985" s="28"/>
      <c r="L3985" s="28"/>
      <c r="M3985" s="297"/>
      <c r="N3985" s="23"/>
      <c r="O3985" s="23"/>
    </row>
    <row r="3986" spans="1:15">
      <c r="A3986" s="285"/>
      <c r="B3986" s="294" t="s">
        <v>612</v>
      </c>
      <c r="C3986" s="348"/>
      <c r="D3986" s="307" t="s">
        <v>613</v>
      </c>
      <c r="E3986" s="22">
        <f t="shared" si="1292"/>
        <v>0</v>
      </c>
      <c r="F3986" s="28">
        <f t="shared" ref="F3986:M3986" si="1312">F3987+F3991</f>
        <v>0</v>
      </c>
      <c r="G3986" s="28">
        <f t="shared" si="1312"/>
        <v>0</v>
      </c>
      <c r="H3986" s="28">
        <f t="shared" si="1312"/>
        <v>0</v>
      </c>
      <c r="I3986" s="28">
        <f t="shared" si="1312"/>
        <v>0</v>
      </c>
      <c r="J3986" s="28">
        <f t="shared" si="1312"/>
        <v>0</v>
      </c>
      <c r="K3986" s="28">
        <f t="shared" si="1312"/>
        <v>0</v>
      </c>
      <c r="L3986" s="28">
        <f t="shared" si="1312"/>
        <v>0</v>
      </c>
      <c r="M3986" s="28">
        <f t="shared" si="1312"/>
        <v>0</v>
      </c>
      <c r="N3986" s="23"/>
      <c r="O3986" s="23"/>
    </row>
    <row r="3987" spans="1:15" ht="11.25" customHeight="1">
      <c r="A3987" s="285"/>
      <c r="B3987" s="294" t="s">
        <v>614</v>
      </c>
      <c r="C3987" s="348"/>
      <c r="D3987" s="307" t="s">
        <v>615</v>
      </c>
      <c r="E3987" s="22">
        <f t="shared" si="1292"/>
        <v>0</v>
      </c>
      <c r="F3987" s="28">
        <f t="shared" ref="F3987:M3987" si="1313">F3988+F3989</f>
        <v>0</v>
      </c>
      <c r="G3987" s="28">
        <f t="shared" si="1313"/>
        <v>0</v>
      </c>
      <c r="H3987" s="28">
        <f t="shared" si="1313"/>
        <v>0</v>
      </c>
      <c r="I3987" s="28">
        <f t="shared" si="1313"/>
        <v>0</v>
      </c>
      <c r="J3987" s="28">
        <f t="shared" si="1313"/>
        <v>0</v>
      </c>
      <c r="K3987" s="28">
        <f t="shared" si="1313"/>
        <v>0</v>
      </c>
      <c r="L3987" s="28">
        <f t="shared" si="1313"/>
        <v>0</v>
      </c>
      <c r="M3987" s="28">
        <f t="shared" si="1313"/>
        <v>0</v>
      </c>
      <c r="N3987" s="23"/>
      <c r="O3987" s="23"/>
    </row>
    <row r="3988" spans="1:15" ht="21.4" hidden="1">
      <c r="A3988" s="582"/>
      <c r="B3988" s="937"/>
      <c r="C3988" s="948" t="s">
        <v>616</v>
      </c>
      <c r="D3988" s="647" t="s">
        <v>617</v>
      </c>
      <c r="E3988" s="40">
        <f t="shared" ref="E3988:E4051" si="1314">G3988+H3988+I3988+J3988</f>
        <v>0</v>
      </c>
      <c r="F3988" s="41"/>
      <c r="G3988" s="41"/>
      <c r="H3988" s="41"/>
      <c r="I3988" s="41"/>
      <c r="J3988" s="48"/>
      <c r="K3988" s="41"/>
      <c r="L3988" s="41"/>
      <c r="M3988" s="48"/>
      <c r="N3988" s="23"/>
      <c r="O3988" s="23"/>
    </row>
    <row r="3989" spans="1:15" hidden="1">
      <c r="A3989" s="582"/>
      <c r="B3989" s="949" t="s">
        <v>618</v>
      </c>
      <c r="C3989" s="950"/>
      <c r="D3989" s="588" t="s">
        <v>619</v>
      </c>
      <c r="E3989" s="40">
        <f t="shared" si="1314"/>
        <v>0</v>
      </c>
      <c r="F3989" s="41"/>
      <c r="G3989" s="41"/>
      <c r="H3989" s="41"/>
      <c r="I3989" s="41"/>
      <c r="J3989" s="48"/>
      <c r="K3989" s="41"/>
      <c r="L3989" s="41"/>
      <c r="M3989" s="48"/>
      <c r="N3989" s="23"/>
      <c r="O3989" s="23"/>
    </row>
    <row r="3990" spans="1:15" hidden="1">
      <c r="A3990" s="582"/>
      <c r="B3990" s="951"/>
      <c r="C3990" s="952"/>
      <c r="D3990" s="644"/>
      <c r="E3990" s="40">
        <f t="shared" si="1314"/>
        <v>0</v>
      </c>
      <c r="F3990" s="41"/>
      <c r="G3990" s="41"/>
      <c r="H3990" s="41"/>
      <c r="I3990" s="41"/>
      <c r="J3990" s="48"/>
      <c r="K3990" s="41"/>
      <c r="L3990" s="41"/>
      <c r="M3990" s="48"/>
      <c r="N3990" s="23"/>
      <c r="O3990" s="23"/>
    </row>
    <row r="3991" spans="1:15">
      <c r="A3991" s="285"/>
      <c r="B3991" s="353" t="s">
        <v>620</v>
      </c>
      <c r="C3991" s="354"/>
      <c r="D3991" s="307" t="s">
        <v>621</v>
      </c>
      <c r="E3991" s="22">
        <f t="shared" si="1314"/>
        <v>0</v>
      </c>
      <c r="F3991" s="28">
        <f t="shared" ref="F3991:M3991" si="1315">F3992+F3993</f>
        <v>0</v>
      </c>
      <c r="G3991" s="28">
        <f t="shared" si="1315"/>
        <v>0</v>
      </c>
      <c r="H3991" s="28">
        <f t="shared" si="1315"/>
        <v>0</v>
      </c>
      <c r="I3991" s="28">
        <f t="shared" si="1315"/>
        <v>0</v>
      </c>
      <c r="J3991" s="28">
        <f t="shared" si="1315"/>
        <v>0</v>
      </c>
      <c r="K3991" s="28">
        <f t="shared" si="1315"/>
        <v>0</v>
      </c>
      <c r="L3991" s="28">
        <f t="shared" si="1315"/>
        <v>0</v>
      </c>
      <c r="M3991" s="28">
        <f t="shared" si="1315"/>
        <v>0</v>
      </c>
      <c r="N3991" s="23"/>
      <c r="O3991" s="23"/>
    </row>
    <row r="3992" spans="1:15" hidden="1">
      <c r="A3992" s="582"/>
      <c r="B3992" s="931" t="s">
        <v>622</v>
      </c>
      <c r="C3992" s="929"/>
      <c r="D3992" s="647" t="s">
        <v>623</v>
      </c>
      <c r="E3992" s="40">
        <f t="shared" si="1314"/>
        <v>0</v>
      </c>
      <c r="F3992" s="41"/>
      <c r="G3992" s="41"/>
      <c r="H3992" s="41"/>
      <c r="I3992" s="41"/>
      <c r="J3992" s="48"/>
      <c r="K3992" s="41"/>
      <c r="L3992" s="41"/>
      <c r="M3992" s="48"/>
      <c r="N3992" s="23"/>
      <c r="O3992" s="23"/>
    </row>
    <row r="3993" spans="1:15" hidden="1">
      <c r="A3993" s="582"/>
      <c r="B3993" s="936" t="s">
        <v>624</v>
      </c>
      <c r="C3993" s="930"/>
      <c r="D3993" s="588" t="s">
        <v>625</v>
      </c>
      <c r="E3993" s="40">
        <f t="shared" si="1314"/>
        <v>0</v>
      </c>
      <c r="F3993" s="41"/>
      <c r="G3993" s="41"/>
      <c r="H3993" s="41"/>
      <c r="I3993" s="41"/>
      <c r="J3993" s="48"/>
      <c r="K3993" s="41"/>
      <c r="L3993" s="41"/>
      <c r="M3993" s="48"/>
      <c r="N3993" s="23"/>
      <c r="O3993" s="23"/>
    </row>
    <row r="3994" spans="1:15">
      <c r="A3994" s="285"/>
      <c r="B3994" s="305" t="s">
        <v>626</v>
      </c>
      <c r="C3994" s="331"/>
      <c r="D3994" s="290" t="s">
        <v>627</v>
      </c>
      <c r="E3994" s="22">
        <f t="shared" si="1314"/>
        <v>0</v>
      </c>
      <c r="F3994" s="28">
        <f t="shared" ref="F3994:M3994" si="1316">F3995</f>
        <v>0</v>
      </c>
      <c r="G3994" s="28">
        <f t="shared" si="1316"/>
        <v>0</v>
      </c>
      <c r="H3994" s="28">
        <f t="shared" si="1316"/>
        <v>0</v>
      </c>
      <c r="I3994" s="28">
        <f t="shared" si="1316"/>
        <v>0</v>
      </c>
      <c r="J3994" s="28">
        <f t="shared" si="1316"/>
        <v>0</v>
      </c>
      <c r="K3994" s="28">
        <f t="shared" si="1316"/>
        <v>0</v>
      </c>
      <c r="L3994" s="28">
        <f t="shared" si="1316"/>
        <v>0</v>
      </c>
      <c r="M3994" s="28">
        <f t="shared" si="1316"/>
        <v>0</v>
      </c>
      <c r="N3994" s="23"/>
      <c r="O3994" s="23"/>
    </row>
    <row r="3995" spans="1:15">
      <c r="A3995" s="582"/>
      <c r="B3995" s="955" t="s">
        <v>628</v>
      </c>
      <c r="C3995" s="646"/>
      <c r="D3995" s="588" t="s">
        <v>629</v>
      </c>
      <c r="E3995" s="40">
        <f t="shared" si="1314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714" t="s">
        <v>755</v>
      </c>
      <c r="B3996" s="878"/>
      <c r="C3996" s="878"/>
      <c r="D3996" s="85"/>
      <c r="E3996" s="40">
        <f t="shared" si="1314"/>
        <v>0</v>
      </c>
      <c r="F3996" s="41"/>
      <c r="G3996" s="41"/>
      <c r="H3996" s="41"/>
      <c r="I3996" s="41"/>
      <c r="J3996" s="42"/>
      <c r="K3996" s="41"/>
      <c r="L3996" s="41"/>
      <c r="M3996" s="42"/>
      <c r="N3996" s="23"/>
      <c r="O3996" s="23"/>
    </row>
    <row r="3997" spans="1:15">
      <c r="A3997" s="46"/>
      <c r="B3997" s="881" t="s">
        <v>995</v>
      </c>
      <c r="C3997" s="891"/>
      <c r="D3997" s="85" t="s">
        <v>996</v>
      </c>
      <c r="E3997" s="132">
        <f t="shared" si="1314"/>
        <v>26000</v>
      </c>
      <c r="F3997" s="60">
        <f t="shared" ref="F3997:M3997" si="1317">F3998+F3999+F4000</f>
        <v>0</v>
      </c>
      <c r="G3997" s="60">
        <f t="shared" si="1317"/>
        <v>9000</v>
      </c>
      <c r="H3997" s="60">
        <f t="shared" si="1317"/>
        <v>8000</v>
      </c>
      <c r="I3997" s="60">
        <f t="shared" si="1317"/>
        <v>6000</v>
      </c>
      <c r="J3997" s="60">
        <f t="shared" si="1317"/>
        <v>3000</v>
      </c>
      <c r="K3997" s="60">
        <f t="shared" si="1317"/>
        <v>21696</v>
      </c>
      <c r="L3997" s="60">
        <f t="shared" si="1317"/>
        <v>22189</v>
      </c>
      <c r="M3997" s="60">
        <f t="shared" si="1317"/>
        <v>23421</v>
      </c>
      <c r="N3997" s="23"/>
      <c r="O3997" s="23"/>
    </row>
    <row r="3998" spans="1:15">
      <c r="A3998" s="46"/>
      <c r="B3998" s="881"/>
      <c r="C3998" s="37" t="s">
        <v>997</v>
      </c>
      <c r="D3998" s="969" t="s">
        <v>998</v>
      </c>
      <c r="E3998" s="40">
        <f t="shared" si="1314"/>
        <v>26000</v>
      </c>
      <c r="F3998" s="41">
        <v>0</v>
      </c>
      <c r="G3998" s="60">
        <f>G3939+G3976+G3945</f>
        <v>9000</v>
      </c>
      <c r="H3998" s="60">
        <f t="shared" ref="H3998:M3998" si="1318">H3939+H3976+H3945</f>
        <v>8000</v>
      </c>
      <c r="I3998" s="60">
        <f t="shared" si="1318"/>
        <v>6000</v>
      </c>
      <c r="J3998" s="60">
        <f t="shared" si="1318"/>
        <v>3000</v>
      </c>
      <c r="K3998" s="60">
        <f t="shared" si="1318"/>
        <v>21696</v>
      </c>
      <c r="L3998" s="60">
        <f t="shared" si="1318"/>
        <v>22189</v>
      </c>
      <c r="M3998" s="60">
        <f t="shared" si="1318"/>
        <v>23421</v>
      </c>
      <c r="N3998" s="23"/>
      <c r="O3998" s="23"/>
    </row>
    <row r="3999" spans="1:15">
      <c r="A3999" s="46"/>
      <c r="B3999" s="881"/>
      <c r="C3999" s="37" t="s">
        <v>999</v>
      </c>
      <c r="D3999" s="969" t="s">
        <v>1000</v>
      </c>
      <c r="E3999" s="40">
        <f t="shared" si="1314"/>
        <v>0</v>
      </c>
      <c r="F3999" s="41"/>
      <c r="G3999" s="41"/>
      <c r="H3999" s="41"/>
      <c r="I3999" s="41"/>
      <c r="J3999" s="42"/>
      <c r="K3999" s="41"/>
      <c r="L3999" s="41"/>
      <c r="M3999" s="42"/>
      <c r="N3999" s="23"/>
      <c r="O3999" s="23"/>
    </row>
    <row r="4000" spans="1:15">
      <c r="A4000" s="46"/>
      <c r="B4000" s="881"/>
      <c r="C4000" s="881" t="s">
        <v>1001</v>
      </c>
      <c r="D4000" s="969" t="s">
        <v>1002</v>
      </c>
      <c r="E4000" s="40">
        <f t="shared" si="1314"/>
        <v>0</v>
      </c>
      <c r="F4000" s="41"/>
      <c r="G4000" s="41"/>
      <c r="H4000" s="41"/>
      <c r="I4000" s="41"/>
      <c r="J4000" s="42"/>
      <c r="K4000" s="41"/>
      <c r="L4000" s="41"/>
      <c r="M4000" s="42"/>
      <c r="N4000" s="23"/>
      <c r="O4000" s="23"/>
    </row>
    <row r="4001" spans="1:15">
      <c r="A4001" s="46"/>
      <c r="B4001" s="881" t="s">
        <v>1003</v>
      </c>
      <c r="C4001" s="881"/>
      <c r="D4001" s="85" t="s">
        <v>1004</v>
      </c>
      <c r="E4001" s="40">
        <f t="shared" si="1314"/>
        <v>0</v>
      </c>
      <c r="F4001" s="41">
        <f t="shared" ref="F4001:M4001" si="1319">F4002</f>
        <v>0</v>
      </c>
      <c r="G4001" s="41">
        <f t="shared" si="1319"/>
        <v>0</v>
      </c>
      <c r="H4001" s="41">
        <f t="shared" si="1319"/>
        <v>0</v>
      </c>
      <c r="I4001" s="41">
        <f t="shared" si="1319"/>
        <v>0</v>
      </c>
      <c r="J4001" s="41">
        <f t="shared" si="1319"/>
        <v>0</v>
      </c>
      <c r="K4001" s="41">
        <f t="shared" si="1319"/>
        <v>0</v>
      </c>
      <c r="L4001" s="41">
        <f t="shared" si="1319"/>
        <v>0</v>
      </c>
      <c r="M4001" s="41">
        <f t="shared" si="1319"/>
        <v>0</v>
      </c>
      <c r="N4001" s="23"/>
      <c r="O4001" s="23"/>
    </row>
    <row r="4002" spans="1:15" ht="10.5" customHeight="1">
      <c r="A4002" s="46"/>
      <c r="B4002" s="881"/>
      <c r="C4002" s="881" t="s">
        <v>1005</v>
      </c>
      <c r="D4002" s="883" t="s">
        <v>1006</v>
      </c>
      <c r="E4002" s="40">
        <f t="shared" si="1314"/>
        <v>0</v>
      </c>
      <c r="F4002" s="41"/>
      <c r="G4002" s="41"/>
      <c r="H4002" s="41"/>
      <c r="I4002" s="41"/>
      <c r="J4002" s="42"/>
      <c r="K4002" s="41"/>
      <c r="L4002" s="41"/>
      <c r="M4002" s="42"/>
      <c r="N4002" s="23"/>
      <c r="O4002" s="23"/>
    </row>
    <row r="4003" spans="1:15" ht="12" customHeight="1">
      <c r="A4003" s="976"/>
      <c r="B4003" s="881" t="s">
        <v>1007</v>
      </c>
      <c r="C4003" s="854"/>
      <c r="D4003" s="85" t="s">
        <v>1008</v>
      </c>
      <c r="E4003" s="40">
        <f t="shared" si="1314"/>
        <v>0</v>
      </c>
      <c r="F4003" s="41">
        <v>0</v>
      </c>
      <c r="G4003" s="41">
        <v>0</v>
      </c>
      <c r="H4003" s="41">
        <v>0</v>
      </c>
      <c r="I4003" s="41">
        <v>0</v>
      </c>
      <c r="J4003" s="42">
        <v>0</v>
      </c>
      <c r="K4003" s="41"/>
      <c r="L4003" s="41"/>
      <c r="M4003" s="42"/>
      <c r="N4003" s="23"/>
      <c r="O4003" s="23"/>
    </row>
    <row r="4004" spans="1:15" hidden="1">
      <c r="A4004" s="853"/>
      <c r="B4004" s="854"/>
      <c r="C4004" s="854"/>
      <c r="D4004" s="85"/>
      <c r="E4004" s="22">
        <f t="shared" si="1314"/>
        <v>0</v>
      </c>
      <c r="F4004" s="41"/>
      <c r="G4004" s="41"/>
      <c r="H4004" s="41"/>
      <c r="I4004" s="41"/>
      <c r="J4004" s="42"/>
      <c r="K4004" s="41"/>
      <c r="L4004" s="41"/>
      <c r="M4004" s="42"/>
      <c r="N4004" s="23"/>
      <c r="O4004" s="23"/>
    </row>
    <row r="4005" spans="1:15">
      <c r="A4005" s="977" t="s">
        <v>1009</v>
      </c>
      <c r="B4005" s="978"/>
      <c r="C4005" s="532"/>
      <c r="D4005" s="534" t="s">
        <v>1010</v>
      </c>
      <c r="E4005" s="154">
        <f t="shared" si="1314"/>
        <v>0</v>
      </c>
      <c r="F4005" s="536">
        <f t="shared" ref="F4005:M4005" si="1320">F4067+F4068+F4069+F4070+F4071</f>
        <v>0</v>
      </c>
      <c r="G4005" s="536">
        <f t="shared" si="1320"/>
        <v>0</v>
      </c>
      <c r="H4005" s="536">
        <f t="shared" si="1320"/>
        <v>0</v>
      </c>
      <c r="I4005" s="536">
        <f t="shared" si="1320"/>
        <v>0</v>
      </c>
      <c r="J4005" s="536">
        <f t="shared" si="1320"/>
        <v>0</v>
      </c>
      <c r="K4005" s="536">
        <f t="shared" si="1320"/>
        <v>0</v>
      </c>
      <c r="L4005" s="536">
        <f t="shared" si="1320"/>
        <v>0</v>
      </c>
      <c r="M4005" s="536">
        <f t="shared" si="1320"/>
        <v>0</v>
      </c>
      <c r="N4005" s="23"/>
      <c r="O4005" s="23"/>
    </row>
    <row r="4006" spans="1:15">
      <c r="A4006" s="758"/>
      <c r="B4006" s="276" t="s">
        <v>507</v>
      </c>
      <c r="C4006" s="898"/>
      <c r="D4006" s="760"/>
      <c r="E4006" s="154">
        <f t="shared" si="1314"/>
        <v>0</v>
      </c>
      <c r="F4006" s="280">
        <f t="shared" ref="F4006:M4006" si="1321">F4007</f>
        <v>0</v>
      </c>
      <c r="G4006" s="280">
        <f t="shared" si="1321"/>
        <v>0</v>
      </c>
      <c r="H4006" s="280">
        <f t="shared" si="1321"/>
        <v>0</v>
      </c>
      <c r="I4006" s="280">
        <f t="shared" si="1321"/>
        <v>0</v>
      </c>
      <c r="J4006" s="280">
        <f t="shared" si="1321"/>
        <v>0</v>
      </c>
      <c r="K4006" s="280">
        <f t="shared" si="1321"/>
        <v>0</v>
      </c>
      <c r="L4006" s="280">
        <f t="shared" si="1321"/>
        <v>0</v>
      </c>
      <c r="M4006" s="280">
        <f t="shared" si="1321"/>
        <v>0</v>
      </c>
      <c r="N4006" s="23"/>
      <c r="O4006" s="23"/>
    </row>
    <row r="4007" spans="1:15">
      <c r="A4007" s="838"/>
      <c r="B4007" s="411" t="s">
        <v>508</v>
      </c>
      <c r="C4007" s="415"/>
      <c r="D4007" s="416" t="s">
        <v>509</v>
      </c>
      <c r="E4007" s="154">
        <f t="shared" si="1314"/>
        <v>0</v>
      </c>
      <c r="F4007" s="101">
        <f t="shared" ref="F4007:M4007" si="1322">F4008+F4009+F4010+F4015+F4019+F4021+F4033+F4039+F4046</f>
        <v>0</v>
      </c>
      <c r="G4007" s="101">
        <f t="shared" si="1322"/>
        <v>0</v>
      </c>
      <c r="H4007" s="101">
        <f t="shared" si="1322"/>
        <v>0</v>
      </c>
      <c r="I4007" s="101">
        <f t="shared" si="1322"/>
        <v>0</v>
      </c>
      <c r="J4007" s="101">
        <f t="shared" si="1322"/>
        <v>0</v>
      </c>
      <c r="K4007" s="101">
        <f t="shared" si="1322"/>
        <v>0</v>
      </c>
      <c r="L4007" s="101">
        <f t="shared" si="1322"/>
        <v>0</v>
      </c>
      <c r="M4007" s="101">
        <f t="shared" si="1322"/>
        <v>0</v>
      </c>
      <c r="N4007" s="23"/>
      <c r="O4007" s="23"/>
    </row>
    <row r="4008" spans="1:15">
      <c r="A4008" s="417"/>
      <c r="B4008" s="418"/>
      <c r="C4008" s="419" t="s">
        <v>510</v>
      </c>
      <c r="D4008" s="420" t="s">
        <v>511</v>
      </c>
      <c r="E4008" s="94">
        <f t="shared" si="1314"/>
        <v>0</v>
      </c>
      <c r="F4008" s="421"/>
      <c r="G4008" s="421"/>
      <c r="H4008" s="421"/>
      <c r="I4008" s="421"/>
      <c r="J4008" s="158"/>
      <c r="K4008" s="421"/>
      <c r="L4008" s="421"/>
      <c r="M4008" s="158"/>
      <c r="N4008" s="23"/>
      <c r="O4008" s="23"/>
    </row>
    <row r="4009" spans="1:15">
      <c r="A4009" s="417"/>
      <c r="B4009" s="422"/>
      <c r="C4009" s="423" t="s">
        <v>512</v>
      </c>
      <c r="D4009" s="424" t="s">
        <v>513</v>
      </c>
      <c r="E4009" s="94">
        <f t="shared" si="1314"/>
        <v>0</v>
      </c>
      <c r="F4009" s="421"/>
      <c r="G4009" s="421"/>
      <c r="H4009" s="421"/>
      <c r="I4009" s="421"/>
      <c r="J4009" s="158"/>
      <c r="K4009" s="421"/>
      <c r="L4009" s="421"/>
      <c r="M4009" s="158"/>
      <c r="N4009" s="23"/>
      <c r="O4009" s="23"/>
    </row>
    <row r="4010" spans="1:15">
      <c r="A4010" s="1035"/>
      <c r="B4010" s="1000" t="s">
        <v>514</v>
      </c>
      <c r="C4010" s="393"/>
      <c r="D4010" s="332" t="s">
        <v>515</v>
      </c>
      <c r="E4010" s="154">
        <f t="shared" si="1314"/>
        <v>0</v>
      </c>
      <c r="F4010" s="155">
        <f t="shared" ref="F4010:M4010" si="1323">F4011+F4012+F4013</f>
        <v>0</v>
      </c>
      <c r="G4010" s="155">
        <f t="shared" si="1323"/>
        <v>0</v>
      </c>
      <c r="H4010" s="155">
        <f t="shared" si="1323"/>
        <v>0</v>
      </c>
      <c r="I4010" s="155">
        <f t="shared" si="1323"/>
        <v>0</v>
      </c>
      <c r="J4010" s="155">
        <f t="shared" si="1323"/>
        <v>0</v>
      </c>
      <c r="K4010" s="155">
        <f t="shared" si="1323"/>
        <v>0</v>
      </c>
      <c r="L4010" s="155">
        <f t="shared" si="1323"/>
        <v>0</v>
      </c>
      <c r="M4010" s="155">
        <f t="shared" si="1323"/>
        <v>0</v>
      </c>
      <c r="N4010" s="23"/>
      <c r="O4010" s="23"/>
    </row>
    <row r="4011" spans="1:15" hidden="1">
      <c r="A4011" s="417"/>
      <c r="B4011" s="780" t="s">
        <v>516</v>
      </c>
      <c r="C4011" s="779"/>
      <c r="D4011" s="424" t="s">
        <v>517</v>
      </c>
      <c r="E4011" s="154">
        <f t="shared" si="1314"/>
        <v>0</v>
      </c>
      <c r="F4011" s="63"/>
      <c r="G4011" s="63"/>
      <c r="H4011" s="63"/>
      <c r="I4011" s="63"/>
      <c r="J4011" s="158"/>
      <c r="K4011" s="63"/>
      <c r="L4011" s="63"/>
      <c r="M4011" s="158"/>
      <c r="N4011" s="23"/>
      <c r="O4011" s="23"/>
    </row>
    <row r="4012" spans="1:15" hidden="1">
      <c r="A4012" s="417"/>
      <c r="B4012" s="821" t="s">
        <v>518</v>
      </c>
      <c r="C4012" s="820"/>
      <c r="D4012" s="544" t="s">
        <v>129</v>
      </c>
      <c r="E4012" s="154">
        <f t="shared" si="1314"/>
        <v>0</v>
      </c>
      <c r="F4012" s="63"/>
      <c r="G4012" s="63"/>
      <c r="H4012" s="63"/>
      <c r="I4012" s="63"/>
      <c r="J4012" s="158"/>
      <c r="K4012" s="63"/>
      <c r="L4012" s="63"/>
      <c r="M4012" s="158"/>
      <c r="N4012" s="23"/>
      <c r="O4012" s="23"/>
    </row>
    <row r="4013" spans="1:15" hidden="1">
      <c r="A4013" s="417"/>
      <c r="B4013" s="780" t="s">
        <v>519</v>
      </c>
      <c r="C4013" s="781"/>
      <c r="D4013" s="424" t="s">
        <v>520</v>
      </c>
      <c r="E4013" s="154">
        <f t="shared" si="1314"/>
        <v>0</v>
      </c>
      <c r="F4013" s="63"/>
      <c r="G4013" s="63"/>
      <c r="H4013" s="63"/>
      <c r="I4013" s="63"/>
      <c r="J4013" s="158"/>
      <c r="K4013" s="63"/>
      <c r="L4013" s="63"/>
      <c r="M4013" s="158"/>
      <c r="N4013" s="23"/>
      <c r="O4013" s="23"/>
    </row>
    <row r="4014" spans="1:15" hidden="1">
      <c r="A4014" s="417"/>
      <c r="B4014" s="780"/>
      <c r="C4014" s="781"/>
      <c r="D4014" s="424"/>
      <c r="E4014" s="154">
        <f t="shared" si="1314"/>
        <v>0</v>
      </c>
      <c r="F4014" s="63"/>
      <c r="G4014" s="63"/>
      <c r="H4014" s="63"/>
      <c r="I4014" s="63"/>
      <c r="J4014" s="158"/>
      <c r="K4014" s="63"/>
      <c r="L4014" s="63"/>
      <c r="M4014" s="158"/>
      <c r="N4014" s="23"/>
      <c r="O4014" s="23"/>
    </row>
    <row r="4015" spans="1:15">
      <c r="A4015" s="1035"/>
      <c r="B4015" s="396" t="s">
        <v>521</v>
      </c>
      <c r="C4015" s="355"/>
      <c r="D4015" s="332" t="s">
        <v>522</v>
      </c>
      <c r="E4015" s="154">
        <f t="shared" si="1314"/>
        <v>0</v>
      </c>
      <c r="F4015" s="155">
        <f t="shared" ref="F4015:M4015" si="1324">F4016+F4017+F4018</f>
        <v>0</v>
      </c>
      <c r="G4015" s="155">
        <f t="shared" si="1324"/>
        <v>0</v>
      </c>
      <c r="H4015" s="155">
        <f t="shared" si="1324"/>
        <v>0</v>
      </c>
      <c r="I4015" s="155">
        <f t="shared" si="1324"/>
        <v>0</v>
      </c>
      <c r="J4015" s="155">
        <f t="shared" si="1324"/>
        <v>0</v>
      </c>
      <c r="K4015" s="155">
        <f t="shared" si="1324"/>
        <v>0</v>
      </c>
      <c r="L4015" s="155">
        <f t="shared" si="1324"/>
        <v>0</v>
      </c>
      <c r="M4015" s="155">
        <f t="shared" si="1324"/>
        <v>0</v>
      </c>
      <c r="N4015" s="23"/>
      <c r="O4015" s="23"/>
    </row>
    <row r="4016" spans="1:15" ht="0.75" customHeight="1">
      <c r="A4016" s="417"/>
      <c r="B4016" s="780"/>
      <c r="C4016" s="781" t="s">
        <v>523</v>
      </c>
      <c r="D4016" s="424" t="s">
        <v>524</v>
      </c>
      <c r="E4016" s="94">
        <f t="shared" si="1314"/>
        <v>0</v>
      </c>
      <c r="F4016" s="63"/>
      <c r="G4016" s="63"/>
      <c r="H4016" s="63"/>
      <c r="I4016" s="63"/>
      <c r="J4016" s="158"/>
      <c r="K4016" s="63"/>
      <c r="L4016" s="63"/>
      <c r="M4016" s="158"/>
      <c r="N4016" s="23"/>
      <c r="O4016" s="23"/>
    </row>
    <row r="4017" spans="1:15" hidden="1">
      <c r="A4017" s="417"/>
      <c r="B4017" s="780"/>
      <c r="C4017" s="782" t="s">
        <v>525</v>
      </c>
      <c r="D4017" s="783" t="s">
        <v>526</v>
      </c>
      <c r="E4017" s="94">
        <f t="shared" si="1314"/>
        <v>0</v>
      </c>
      <c r="F4017" s="63"/>
      <c r="G4017" s="63"/>
      <c r="H4017" s="63"/>
      <c r="I4017" s="63"/>
      <c r="J4017" s="158"/>
      <c r="K4017" s="63"/>
      <c r="L4017" s="63"/>
      <c r="M4017" s="158"/>
      <c r="N4017" s="23"/>
      <c r="O4017" s="23"/>
    </row>
    <row r="4018" spans="1:15" hidden="1">
      <c r="A4018" s="417"/>
      <c r="B4018" s="784"/>
      <c r="C4018" s="779" t="s">
        <v>527</v>
      </c>
      <c r="D4018" s="814" t="s">
        <v>528</v>
      </c>
      <c r="E4018" s="94">
        <f t="shared" si="1314"/>
        <v>0</v>
      </c>
      <c r="F4018" s="63"/>
      <c r="G4018" s="63"/>
      <c r="H4018" s="63"/>
      <c r="I4018" s="63"/>
      <c r="J4018" s="158"/>
      <c r="K4018" s="63"/>
      <c r="L4018" s="63"/>
      <c r="M4018" s="158"/>
      <c r="N4018" s="23"/>
      <c r="O4018" s="23"/>
    </row>
    <row r="4019" spans="1:15" ht="11.25" customHeight="1">
      <c r="A4019" s="1035"/>
      <c r="B4019" s="357" t="s">
        <v>529</v>
      </c>
      <c r="C4019" s="1001"/>
      <c r="D4019" s="1002" t="s">
        <v>530</v>
      </c>
      <c r="E4019" s="154">
        <f t="shared" si="1314"/>
        <v>0</v>
      </c>
      <c r="F4019" s="155">
        <f t="shared" ref="F4019:M4019" si="1325">F4020</f>
        <v>0</v>
      </c>
      <c r="G4019" s="155">
        <f t="shared" si="1325"/>
        <v>0</v>
      </c>
      <c r="H4019" s="155">
        <f t="shared" si="1325"/>
        <v>0</v>
      </c>
      <c r="I4019" s="155">
        <f t="shared" si="1325"/>
        <v>0</v>
      </c>
      <c r="J4019" s="155">
        <f t="shared" si="1325"/>
        <v>0</v>
      </c>
      <c r="K4019" s="155">
        <f t="shared" si="1325"/>
        <v>0</v>
      </c>
      <c r="L4019" s="155">
        <f t="shared" si="1325"/>
        <v>0</v>
      </c>
      <c r="M4019" s="155">
        <f t="shared" si="1325"/>
        <v>0</v>
      </c>
      <c r="N4019" s="23"/>
      <c r="O4019" s="23"/>
    </row>
    <row r="4020" spans="1:15" hidden="1">
      <c r="A4020" s="417"/>
      <c r="B4020" s="785" t="s">
        <v>531</v>
      </c>
      <c r="C4020" s="788"/>
      <c r="D4020" s="787" t="s">
        <v>532</v>
      </c>
      <c r="E4020" s="94">
        <f t="shared" si="1314"/>
        <v>0</v>
      </c>
      <c r="F4020" s="63"/>
      <c r="G4020" s="63"/>
      <c r="H4020" s="63"/>
      <c r="I4020" s="63"/>
      <c r="J4020" s="158"/>
      <c r="K4020" s="63"/>
      <c r="L4020" s="63"/>
      <c r="M4020" s="158"/>
      <c r="N4020" s="23"/>
      <c r="O4020" s="23"/>
    </row>
    <row r="4021" spans="1:15" ht="21" hidden="1">
      <c r="A4021" s="1035"/>
      <c r="B4021" s="356"/>
      <c r="C4021" s="355" t="s">
        <v>533</v>
      </c>
      <c r="D4021" s="1002" t="s">
        <v>534</v>
      </c>
      <c r="E4021" s="154">
        <f t="shared" si="1314"/>
        <v>0</v>
      </c>
      <c r="F4021" s="155">
        <f t="shared" ref="F4021:M4021" si="1326">F4022</f>
        <v>0</v>
      </c>
      <c r="G4021" s="155">
        <f t="shared" si="1326"/>
        <v>0</v>
      </c>
      <c r="H4021" s="155">
        <f t="shared" si="1326"/>
        <v>0</v>
      </c>
      <c r="I4021" s="155">
        <f t="shared" si="1326"/>
        <v>0</v>
      </c>
      <c r="J4021" s="155">
        <f t="shared" si="1326"/>
        <v>0</v>
      </c>
      <c r="K4021" s="155">
        <f t="shared" si="1326"/>
        <v>0</v>
      </c>
      <c r="L4021" s="155">
        <f t="shared" si="1326"/>
        <v>0</v>
      </c>
      <c r="M4021" s="155">
        <f t="shared" si="1326"/>
        <v>0</v>
      </c>
      <c r="N4021" s="23"/>
      <c r="O4021" s="23"/>
    </row>
    <row r="4022" spans="1:15">
      <c r="A4022" s="1035"/>
      <c r="B4022" s="1353" t="s">
        <v>743</v>
      </c>
      <c r="C4022" s="1354"/>
      <c r="D4022" s="335" t="s">
        <v>536</v>
      </c>
      <c r="E4022" s="154">
        <f t="shared" si="1314"/>
        <v>0</v>
      </c>
      <c r="F4022" s="155">
        <f t="shared" ref="F4022:M4022" si="1327">F4023+F4024+F4025+F4026+F4027+F4028+F4029+F4030+F4031+F4032</f>
        <v>0</v>
      </c>
      <c r="G4022" s="155">
        <f t="shared" si="1327"/>
        <v>0</v>
      </c>
      <c r="H4022" s="155">
        <f t="shared" si="1327"/>
        <v>0</v>
      </c>
      <c r="I4022" s="155">
        <f t="shared" si="1327"/>
        <v>0</v>
      </c>
      <c r="J4022" s="155">
        <f t="shared" si="1327"/>
        <v>0</v>
      </c>
      <c r="K4022" s="155">
        <f t="shared" si="1327"/>
        <v>0</v>
      </c>
      <c r="L4022" s="155">
        <f t="shared" si="1327"/>
        <v>0</v>
      </c>
      <c r="M4022" s="155">
        <f t="shared" si="1327"/>
        <v>0</v>
      </c>
      <c r="N4022" s="23"/>
      <c r="O4022" s="23"/>
    </row>
    <row r="4023" spans="1:15" hidden="1">
      <c r="A4023" s="417"/>
      <c r="B4023" s="806"/>
      <c r="C4023" s="807" t="s">
        <v>537</v>
      </c>
      <c r="D4023" s="808" t="s">
        <v>538</v>
      </c>
      <c r="E4023" s="154">
        <f t="shared" si="1314"/>
        <v>0</v>
      </c>
      <c r="F4023" s="155"/>
      <c r="G4023" s="155"/>
      <c r="H4023" s="155"/>
      <c r="I4023" s="155"/>
      <c r="J4023" s="315"/>
      <c r="K4023" s="155"/>
      <c r="L4023" s="155"/>
      <c r="M4023" s="315"/>
      <c r="N4023" s="23"/>
      <c r="O4023" s="23"/>
    </row>
    <row r="4024" spans="1:15" hidden="1">
      <c r="A4024" s="417"/>
      <c r="B4024" s="809"/>
      <c r="C4024" s="1003" t="s">
        <v>539</v>
      </c>
      <c r="D4024" s="543" t="s">
        <v>540</v>
      </c>
      <c r="E4024" s="154">
        <f t="shared" si="1314"/>
        <v>0</v>
      </c>
      <c r="F4024" s="155"/>
      <c r="G4024" s="155"/>
      <c r="H4024" s="155"/>
      <c r="I4024" s="155"/>
      <c r="J4024" s="315"/>
      <c r="K4024" s="155"/>
      <c r="L4024" s="155"/>
      <c r="M4024" s="315"/>
      <c r="N4024" s="23"/>
      <c r="O4024" s="23"/>
    </row>
    <row r="4025" spans="1:15" hidden="1">
      <c r="A4025" s="417"/>
      <c r="B4025" s="810"/>
      <c r="C4025" s="811" t="s">
        <v>541</v>
      </c>
      <c r="D4025" s="544" t="s">
        <v>542</v>
      </c>
      <c r="E4025" s="154">
        <f t="shared" si="1314"/>
        <v>0</v>
      </c>
      <c r="F4025" s="155"/>
      <c r="G4025" s="155"/>
      <c r="H4025" s="155"/>
      <c r="I4025" s="155"/>
      <c r="J4025" s="315"/>
      <c r="K4025" s="155"/>
      <c r="L4025" s="155"/>
      <c r="M4025" s="315"/>
      <c r="N4025" s="23"/>
      <c r="O4025" s="23"/>
    </row>
    <row r="4026" spans="1:15" hidden="1">
      <c r="A4026" s="417"/>
      <c r="B4026" s="780"/>
      <c r="C4026" s="779" t="s">
        <v>543</v>
      </c>
      <c r="D4026" s="424" t="s">
        <v>544</v>
      </c>
      <c r="E4026" s="154">
        <f t="shared" si="1314"/>
        <v>0</v>
      </c>
      <c r="F4026" s="155"/>
      <c r="G4026" s="155"/>
      <c r="H4026" s="155"/>
      <c r="I4026" s="155"/>
      <c r="J4026" s="315"/>
      <c r="K4026" s="155"/>
      <c r="L4026" s="155"/>
      <c r="M4026" s="315"/>
      <c r="N4026" s="23"/>
      <c r="O4026" s="23"/>
    </row>
    <row r="4027" spans="1:15" hidden="1">
      <c r="A4027" s="417"/>
      <c r="B4027" s="780"/>
      <c r="C4027" s="782" t="s">
        <v>545</v>
      </c>
      <c r="D4027" s="424" t="s">
        <v>546</v>
      </c>
      <c r="E4027" s="154">
        <f t="shared" si="1314"/>
        <v>0</v>
      </c>
      <c r="F4027" s="155"/>
      <c r="G4027" s="155"/>
      <c r="H4027" s="155"/>
      <c r="I4027" s="155"/>
      <c r="J4027" s="315"/>
      <c r="K4027" s="155"/>
      <c r="L4027" s="155"/>
      <c r="M4027" s="315"/>
      <c r="N4027" s="23"/>
      <c r="O4027" s="23"/>
    </row>
    <row r="4028" spans="1:15" ht="21" hidden="1">
      <c r="A4028" s="417"/>
      <c r="B4028" s="780"/>
      <c r="C4028" s="781" t="s">
        <v>547</v>
      </c>
      <c r="D4028" s="424" t="s">
        <v>548</v>
      </c>
      <c r="E4028" s="154">
        <f t="shared" si="1314"/>
        <v>0</v>
      </c>
      <c r="F4028" s="155"/>
      <c r="G4028" s="155"/>
      <c r="H4028" s="155"/>
      <c r="I4028" s="155"/>
      <c r="J4028" s="315"/>
      <c r="K4028" s="155"/>
      <c r="L4028" s="155"/>
      <c r="M4028" s="315"/>
      <c r="N4028" s="23"/>
      <c r="O4028" s="23"/>
    </row>
    <row r="4029" spans="1:15" ht="21" hidden="1">
      <c r="A4029" s="417"/>
      <c r="B4029" s="780"/>
      <c r="C4029" s="781" t="s">
        <v>549</v>
      </c>
      <c r="D4029" s="424" t="s">
        <v>550</v>
      </c>
      <c r="E4029" s="154">
        <f t="shared" si="1314"/>
        <v>0</v>
      </c>
      <c r="F4029" s="155"/>
      <c r="G4029" s="155"/>
      <c r="H4029" s="155"/>
      <c r="I4029" s="155"/>
      <c r="J4029" s="315"/>
      <c r="K4029" s="155"/>
      <c r="L4029" s="155"/>
      <c r="M4029" s="315"/>
      <c r="N4029" s="23"/>
      <c r="O4029" s="23"/>
    </row>
    <row r="4030" spans="1:15" ht="21" hidden="1">
      <c r="A4030" s="417"/>
      <c r="B4030" s="805"/>
      <c r="C4030" s="781" t="s">
        <v>551</v>
      </c>
      <c r="D4030" s="424" t="s">
        <v>552</v>
      </c>
      <c r="E4030" s="154">
        <f t="shared" si="1314"/>
        <v>0</v>
      </c>
      <c r="F4030" s="155"/>
      <c r="G4030" s="155"/>
      <c r="H4030" s="155"/>
      <c r="I4030" s="155"/>
      <c r="J4030" s="315"/>
      <c r="K4030" s="155"/>
      <c r="L4030" s="155"/>
      <c r="M4030" s="315"/>
      <c r="N4030" s="23"/>
      <c r="O4030" s="23"/>
    </row>
    <row r="4031" spans="1:15" ht="21" hidden="1">
      <c r="A4031" s="417"/>
      <c r="B4031" s="805"/>
      <c r="C4031" s="781" t="s">
        <v>553</v>
      </c>
      <c r="D4031" s="424" t="s">
        <v>554</v>
      </c>
      <c r="E4031" s="154">
        <f t="shared" si="1314"/>
        <v>0</v>
      </c>
      <c r="F4031" s="155"/>
      <c r="G4031" s="155"/>
      <c r="H4031" s="155"/>
      <c r="I4031" s="155"/>
      <c r="J4031" s="315"/>
      <c r="K4031" s="155"/>
      <c r="L4031" s="155"/>
      <c r="M4031" s="315"/>
      <c r="N4031" s="23"/>
      <c r="O4031" s="23"/>
    </row>
    <row r="4032" spans="1:15" hidden="1">
      <c r="A4032" s="417"/>
      <c r="B4032" s="805"/>
      <c r="C4032" s="781" t="s">
        <v>555</v>
      </c>
      <c r="D4032" s="424" t="s">
        <v>556</v>
      </c>
      <c r="E4032" s="154">
        <f t="shared" si="1314"/>
        <v>0</v>
      </c>
      <c r="F4032" s="155"/>
      <c r="G4032" s="155"/>
      <c r="H4032" s="155"/>
      <c r="I4032" s="155"/>
      <c r="J4032" s="315"/>
      <c r="K4032" s="155"/>
      <c r="L4032" s="155"/>
      <c r="M4032" s="315"/>
      <c r="N4032" s="23"/>
      <c r="O4032" s="23"/>
    </row>
    <row r="4033" spans="1:15">
      <c r="A4033" s="417"/>
      <c r="B4033" s="805"/>
      <c r="C4033" s="342" t="s">
        <v>561</v>
      </c>
      <c r="D4033" s="332" t="s">
        <v>562</v>
      </c>
      <c r="E4033" s="154">
        <f t="shared" si="1314"/>
        <v>0</v>
      </c>
      <c r="F4033" s="155">
        <f t="shared" ref="F4033:M4033" si="1328">F4034+F4036</f>
        <v>0</v>
      </c>
      <c r="G4033" s="155">
        <f t="shared" si="1328"/>
        <v>0</v>
      </c>
      <c r="H4033" s="155">
        <f t="shared" si="1328"/>
        <v>0</v>
      </c>
      <c r="I4033" s="155">
        <f t="shared" si="1328"/>
        <v>0</v>
      </c>
      <c r="J4033" s="155">
        <f t="shared" si="1328"/>
        <v>0</v>
      </c>
      <c r="K4033" s="155">
        <f t="shared" si="1328"/>
        <v>0</v>
      </c>
      <c r="L4033" s="155">
        <f t="shared" si="1328"/>
        <v>0</v>
      </c>
      <c r="M4033" s="155">
        <f t="shared" si="1328"/>
        <v>0</v>
      </c>
      <c r="N4033" s="23"/>
      <c r="O4033" s="23"/>
    </row>
    <row r="4034" spans="1:15">
      <c r="A4034" s="1035"/>
      <c r="B4034" s="343" t="s">
        <v>563</v>
      </c>
      <c r="C4034" s="355" t="s">
        <v>564</v>
      </c>
      <c r="D4034" s="332" t="s">
        <v>565</v>
      </c>
      <c r="E4034" s="154">
        <f t="shared" si="1314"/>
        <v>0</v>
      </c>
      <c r="F4034" s="155">
        <f t="shared" ref="F4034:M4034" si="1329">F4035</f>
        <v>0</v>
      </c>
      <c r="G4034" s="155">
        <f t="shared" si="1329"/>
        <v>0</v>
      </c>
      <c r="H4034" s="155">
        <f t="shared" si="1329"/>
        <v>0</v>
      </c>
      <c r="I4034" s="155">
        <f t="shared" si="1329"/>
        <v>0</v>
      </c>
      <c r="J4034" s="155">
        <f t="shared" si="1329"/>
        <v>0</v>
      </c>
      <c r="K4034" s="155">
        <f t="shared" si="1329"/>
        <v>0</v>
      </c>
      <c r="L4034" s="155">
        <f t="shared" si="1329"/>
        <v>0</v>
      </c>
      <c r="M4034" s="155">
        <f t="shared" si="1329"/>
        <v>0</v>
      </c>
      <c r="N4034" s="23"/>
      <c r="O4034" s="23"/>
    </row>
    <row r="4035" spans="1:15" hidden="1">
      <c r="A4035" s="417"/>
      <c r="B4035" s="805"/>
      <c r="C4035" s="432" t="s">
        <v>762</v>
      </c>
      <c r="D4035" s="424" t="s">
        <v>763</v>
      </c>
      <c r="E4035" s="94">
        <f t="shared" si="1314"/>
        <v>0</v>
      </c>
      <c r="F4035" s="63"/>
      <c r="G4035" s="63"/>
      <c r="H4035" s="63"/>
      <c r="I4035" s="63"/>
      <c r="J4035" s="158"/>
      <c r="K4035" s="63"/>
      <c r="L4035" s="63"/>
      <c r="M4035" s="158"/>
      <c r="N4035" s="23"/>
      <c r="O4035" s="23"/>
    </row>
    <row r="4036" spans="1:15">
      <c r="A4036" s="1035"/>
      <c r="B4036" s="1004" t="s">
        <v>570</v>
      </c>
      <c r="C4036" s="1005"/>
      <c r="D4036" s="327" t="s">
        <v>571</v>
      </c>
      <c r="E4036" s="154">
        <f t="shared" si="1314"/>
        <v>0</v>
      </c>
      <c r="F4036" s="155">
        <f t="shared" ref="F4036:M4036" si="1330">F4037+F4038</f>
        <v>0</v>
      </c>
      <c r="G4036" s="155">
        <f t="shared" si="1330"/>
        <v>0</v>
      </c>
      <c r="H4036" s="155">
        <f t="shared" si="1330"/>
        <v>0</v>
      </c>
      <c r="I4036" s="155">
        <f t="shared" si="1330"/>
        <v>0</v>
      </c>
      <c r="J4036" s="155">
        <f t="shared" si="1330"/>
        <v>0</v>
      </c>
      <c r="K4036" s="155">
        <f t="shared" si="1330"/>
        <v>0</v>
      </c>
      <c r="L4036" s="155">
        <f t="shared" si="1330"/>
        <v>0</v>
      </c>
      <c r="M4036" s="155">
        <f t="shared" si="1330"/>
        <v>0</v>
      </c>
      <c r="N4036" s="23"/>
      <c r="O4036" s="23"/>
    </row>
    <row r="4037" spans="1:15" ht="0.75" customHeight="1">
      <c r="A4037" s="417"/>
      <c r="B4037" s="812"/>
      <c r="C4037" s="813" t="s">
        <v>572</v>
      </c>
      <c r="D4037" s="814" t="s">
        <v>573</v>
      </c>
      <c r="E4037" s="94">
        <f t="shared" si="1314"/>
        <v>0</v>
      </c>
      <c r="F4037" s="63"/>
      <c r="G4037" s="63"/>
      <c r="H4037" s="63"/>
      <c r="I4037" s="63"/>
      <c r="J4037" s="158"/>
      <c r="K4037" s="63"/>
      <c r="L4037" s="63"/>
      <c r="M4037" s="158"/>
      <c r="N4037" s="23"/>
      <c r="O4037" s="23"/>
    </row>
    <row r="4038" spans="1:15" hidden="1">
      <c r="A4038" s="417"/>
      <c r="B4038" s="784"/>
      <c r="C4038" s="1027" t="s">
        <v>574</v>
      </c>
      <c r="D4038" s="543" t="s">
        <v>575</v>
      </c>
      <c r="E4038" s="154">
        <f t="shared" si="1314"/>
        <v>0</v>
      </c>
      <c r="F4038" s="63"/>
      <c r="G4038" s="63"/>
      <c r="H4038" s="63"/>
      <c r="I4038" s="63"/>
      <c r="J4038" s="158"/>
      <c r="K4038" s="63"/>
      <c r="L4038" s="63"/>
      <c r="M4038" s="158"/>
      <c r="N4038" s="23"/>
      <c r="O4038" s="23"/>
    </row>
    <row r="4039" spans="1:15">
      <c r="A4039" s="1035"/>
      <c r="B4039" s="341" t="s">
        <v>745</v>
      </c>
      <c r="C4039" s="396"/>
      <c r="D4039" s="335" t="s">
        <v>577</v>
      </c>
      <c r="E4039" s="154">
        <f t="shared" si="1314"/>
        <v>0</v>
      </c>
      <c r="F4039" s="155">
        <f t="shared" ref="F4039:M4039" si="1331">F4040</f>
        <v>0</v>
      </c>
      <c r="G4039" s="155">
        <f t="shared" si="1331"/>
        <v>0</v>
      </c>
      <c r="H4039" s="155">
        <f t="shared" si="1331"/>
        <v>0</v>
      </c>
      <c r="I4039" s="155">
        <f t="shared" si="1331"/>
        <v>0</v>
      </c>
      <c r="J4039" s="155">
        <f t="shared" si="1331"/>
        <v>0</v>
      </c>
      <c r="K4039" s="155">
        <f t="shared" si="1331"/>
        <v>0</v>
      </c>
      <c r="L4039" s="155">
        <f t="shared" si="1331"/>
        <v>0</v>
      </c>
      <c r="M4039" s="155">
        <f t="shared" si="1331"/>
        <v>0</v>
      </c>
      <c r="N4039" s="23"/>
      <c r="O4039" s="23"/>
    </row>
    <row r="4040" spans="1:15">
      <c r="A4040" s="1035"/>
      <c r="B4040" s="1014" t="s">
        <v>578</v>
      </c>
      <c r="C4040" s="393"/>
      <c r="D4040" s="332" t="s">
        <v>579</v>
      </c>
      <c r="E4040" s="154">
        <f t="shared" si="1314"/>
        <v>0</v>
      </c>
      <c r="F4040" s="155">
        <f t="shared" ref="F4040:M4040" si="1332">F4041+F4042+F4043+F4044</f>
        <v>0</v>
      </c>
      <c r="G4040" s="155">
        <f t="shared" si="1332"/>
        <v>0</v>
      </c>
      <c r="H4040" s="155">
        <f t="shared" si="1332"/>
        <v>0</v>
      </c>
      <c r="I4040" s="155">
        <f t="shared" si="1332"/>
        <v>0</v>
      </c>
      <c r="J4040" s="155">
        <f t="shared" si="1332"/>
        <v>0</v>
      </c>
      <c r="K4040" s="155">
        <f t="shared" si="1332"/>
        <v>0</v>
      </c>
      <c r="L4040" s="155">
        <f t="shared" si="1332"/>
        <v>0</v>
      </c>
      <c r="M4040" s="155">
        <f t="shared" si="1332"/>
        <v>0</v>
      </c>
      <c r="N4040" s="23"/>
      <c r="O4040" s="23"/>
    </row>
    <row r="4041" spans="1:15" hidden="1">
      <c r="A4041" s="417"/>
      <c r="B4041" s="549"/>
      <c r="C4041" s="779" t="s">
        <v>580</v>
      </c>
      <c r="D4041" s="424" t="s">
        <v>581</v>
      </c>
      <c r="E4041" s="94">
        <f t="shared" si="1314"/>
        <v>0</v>
      </c>
      <c r="F4041" s="63"/>
      <c r="G4041" s="63"/>
      <c r="H4041" s="63"/>
      <c r="I4041" s="63"/>
      <c r="J4041" s="158"/>
      <c r="K4041" s="63"/>
      <c r="L4041" s="63"/>
      <c r="M4041" s="158"/>
      <c r="N4041" s="23"/>
      <c r="O4041" s="23"/>
    </row>
    <row r="4042" spans="1:15" hidden="1">
      <c r="A4042" s="417"/>
      <c r="B4042" s="785"/>
      <c r="C4042" s="480" t="s">
        <v>582</v>
      </c>
      <c r="D4042" s="424" t="s">
        <v>583</v>
      </c>
      <c r="E4042" s="94">
        <f t="shared" si="1314"/>
        <v>0</v>
      </c>
      <c r="F4042" s="63"/>
      <c r="G4042" s="63"/>
      <c r="H4042" s="63"/>
      <c r="I4042" s="63"/>
      <c r="J4042" s="158"/>
      <c r="K4042" s="63"/>
      <c r="L4042" s="63"/>
      <c r="M4042" s="158"/>
      <c r="N4042" s="23"/>
      <c r="O4042" s="23"/>
    </row>
    <row r="4043" spans="1:15" hidden="1">
      <c r="A4043" s="417"/>
      <c r="B4043" s="816"/>
      <c r="C4043" s="782" t="s">
        <v>584</v>
      </c>
      <c r="D4043" s="424" t="s">
        <v>585</v>
      </c>
      <c r="E4043" s="94">
        <f t="shared" si="1314"/>
        <v>0</v>
      </c>
      <c r="F4043" s="63"/>
      <c r="G4043" s="63"/>
      <c r="H4043" s="63"/>
      <c r="I4043" s="63"/>
      <c r="J4043" s="158"/>
      <c r="K4043" s="63"/>
      <c r="L4043" s="63"/>
      <c r="M4043" s="158"/>
      <c r="N4043" s="23"/>
      <c r="O4043" s="23"/>
    </row>
    <row r="4044" spans="1:15" hidden="1">
      <c r="A4044" s="417"/>
      <c r="B4044" s="780"/>
      <c r="C4044" s="817" t="s">
        <v>586</v>
      </c>
      <c r="D4044" s="424" t="s">
        <v>587</v>
      </c>
      <c r="E4044" s="94">
        <f t="shared" si="1314"/>
        <v>0</v>
      </c>
      <c r="F4044" s="63"/>
      <c r="G4044" s="63"/>
      <c r="H4044" s="63"/>
      <c r="I4044" s="63"/>
      <c r="J4044" s="158"/>
      <c r="K4044" s="63"/>
      <c r="L4044" s="63"/>
      <c r="M4044" s="158"/>
      <c r="N4044" s="23"/>
      <c r="O4044" s="23"/>
    </row>
    <row r="4045" spans="1:15" hidden="1">
      <c r="A4045" s="417"/>
      <c r="B4045" s="778"/>
      <c r="C4045" s="817"/>
      <c r="D4045" s="424"/>
      <c r="E4045" s="154">
        <f t="shared" si="1314"/>
        <v>0</v>
      </c>
      <c r="F4045" s="63"/>
      <c r="G4045" s="63"/>
      <c r="H4045" s="63"/>
      <c r="I4045" s="63"/>
      <c r="J4045" s="158"/>
      <c r="K4045" s="63"/>
      <c r="L4045" s="63"/>
      <c r="M4045" s="158"/>
      <c r="N4045" s="23"/>
      <c r="O4045" s="23"/>
    </row>
    <row r="4046" spans="1:15" ht="12" customHeight="1">
      <c r="A4046" s="1035"/>
      <c r="B4046" s="336" t="s">
        <v>588</v>
      </c>
      <c r="C4046" s="337"/>
      <c r="D4046" s="332" t="s">
        <v>589</v>
      </c>
      <c r="E4046" s="154">
        <f t="shared" si="1314"/>
        <v>0</v>
      </c>
      <c r="F4046" s="155">
        <f t="shared" ref="F4046:M4046" si="1333">F4047+F4048+F4049+F4050+F4051+F4052+F4053+F4054+F4055</f>
        <v>0</v>
      </c>
      <c r="G4046" s="155">
        <f t="shared" si="1333"/>
        <v>0</v>
      </c>
      <c r="H4046" s="155">
        <f t="shared" si="1333"/>
        <v>0</v>
      </c>
      <c r="I4046" s="155">
        <f t="shared" si="1333"/>
        <v>0</v>
      </c>
      <c r="J4046" s="155">
        <f t="shared" si="1333"/>
        <v>0</v>
      </c>
      <c r="K4046" s="155">
        <f t="shared" si="1333"/>
        <v>0</v>
      </c>
      <c r="L4046" s="155">
        <f t="shared" si="1333"/>
        <v>0</v>
      </c>
      <c r="M4046" s="155">
        <f t="shared" si="1333"/>
        <v>0</v>
      </c>
      <c r="N4046" s="23"/>
      <c r="O4046" s="23"/>
    </row>
    <row r="4047" spans="1:15" hidden="1">
      <c r="A4047" s="1035"/>
      <c r="B4047" s="1000" t="s">
        <v>590</v>
      </c>
      <c r="C4047" s="337"/>
      <c r="D4047" s="332" t="s">
        <v>591</v>
      </c>
      <c r="E4047" s="154">
        <f t="shared" si="1314"/>
        <v>0</v>
      </c>
      <c r="F4047" s="155"/>
      <c r="G4047" s="155"/>
      <c r="H4047" s="155"/>
      <c r="I4047" s="155"/>
      <c r="J4047" s="315"/>
      <c r="K4047" s="155"/>
      <c r="L4047" s="155"/>
      <c r="M4047" s="315"/>
      <c r="N4047" s="23"/>
      <c r="O4047" s="23"/>
    </row>
    <row r="4048" spans="1:15" hidden="1">
      <c r="A4048" s="1035"/>
      <c r="B4048" s="1000" t="s">
        <v>592</v>
      </c>
      <c r="C4048" s="337"/>
      <c r="D4048" s="338" t="s">
        <v>593</v>
      </c>
      <c r="E4048" s="154">
        <f t="shared" si="1314"/>
        <v>0</v>
      </c>
      <c r="F4048" s="155"/>
      <c r="G4048" s="155"/>
      <c r="H4048" s="155"/>
      <c r="I4048" s="155"/>
      <c r="J4048" s="315"/>
      <c r="K4048" s="155"/>
      <c r="L4048" s="155"/>
      <c r="M4048" s="315"/>
      <c r="N4048" s="23"/>
      <c r="O4048" s="23"/>
    </row>
    <row r="4049" spans="1:15" hidden="1">
      <c r="A4049" s="1035"/>
      <c r="B4049" s="1015" t="s">
        <v>594</v>
      </c>
      <c r="C4049" s="1016"/>
      <c r="D4049" s="1017" t="s">
        <v>595</v>
      </c>
      <c r="E4049" s="154">
        <f t="shared" si="1314"/>
        <v>0</v>
      </c>
      <c r="F4049" s="155"/>
      <c r="G4049" s="155"/>
      <c r="H4049" s="155"/>
      <c r="I4049" s="155"/>
      <c r="J4049" s="315"/>
      <c r="K4049" s="155"/>
      <c r="L4049" s="155"/>
      <c r="M4049" s="315"/>
      <c r="N4049" s="23"/>
      <c r="O4049" s="23"/>
    </row>
    <row r="4050" spans="1:15" hidden="1">
      <c r="A4050" s="1035"/>
      <c r="B4050" s="396" t="s">
        <v>596</v>
      </c>
      <c r="C4050" s="1018"/>
      <c r="D4050" s="335" t="s">
        <v>597</v>
      </c>
      <c r="E4050" s="154">
        <f t="shared" si="1314"/>
        <v>0</v>
      </c>
      <c r="F4050" s="155"/>
      <c r="G4050" s="155"/>
      <c r="H4050" s="155"/>
      <c r="I4050" s="155"/>
      <c r="J4050" s="315"/>
      <c r="K4050" s="155"/>
      <c r="L4050" s="155"/>
      <c r="M4050" s="315"/>
      <c r="N4050" s="23"/>
      <c r="O4050" s="23"/>
    </row>
    <row r="4051" spans="1:15" hidden="1">
      <c r="A4051" s="1035"/>
      <c r="B4051" s="1007" t="s">
        <v>598</v>
      </c>
      <c r="C4051" s="1018"/>
      <c r="D4051" s="335" t="s">
        <v>599</v>
      </c>
      <c r="E4051" s="154">
        <f t="shared" si="1314"/>
        <v>0</v>
      </c>
      <c r="F4051" s="155"/>
      <c r="G4051" s="155"/>
      <c r="H4051" s="155"/>
      <c r="I4051" s="155"/>
      <c r="J4051" s="315"/>
      <c r="K4051" s="155"/>
      <c r="L4051" s="155"/>
      <c r="M4051" s="315"/>
      <c r="N4051" s="23"/>
      <c r="O4051" s="23"/>
    </row>
    <row r="4052" spans="1:15" hidden="1">
      <c r="A4052" s="1035"/>
      <c r="B4052" s="1019" t="s">
        <v>600</v>
      </c>
      <c r="C4052" s="1020"/>
      <c r="D4052" s="335" t="s">
        <v>601</v>
      </c>
      <c r="E4052" s="154">
        <f t="shared" ref="E4052:E4076" si="1334">G4052+H4052+I4052+J4052</f>
        <v>0</v>
      </c>
      <c r="F4052" s="155"/>
      <c r="G4052" s="155"/>
      <c r="H4052" s="155"/>
      <c r="I4052" s="155"/>
      <c r="J4052" s="315"/>
      <c r="K4052" s="155"/>
      <c r="L4052" s="155"/>
      <c r="M4052" s="315"/>
      <c r="N4052" s="23"/>
      <c r="O4052" s="23"/>
    </row>
    <row r="4053" spans="1:15" hidden="1">
      <c r="A4053" s="1035"/>
      <c r="B4053" s="1019" t="s">
        <v>604</v>
      </c>
      <c r="C4053" s="1020"/>
      <c r="D4053" s="335" t="s">
        <v>605</v>
      </c>
      <c r="E4053" s="154">
        <f t="shared" si="1334"/>
        <v>0</v>
      </c>
      <c r="F4053" s="155"/>
      <c r="G4053" s="155"/>
      <c r="H4053" s="155"/>
      <c r="I4053" s="155"/>
      <c r="J4053" s="315"/>
      <c r="K4053" s="155"/>
      <c r="L4053" s="155"/>
      <c r="M4053" s="315"/>
      <c r="N4053" s="23"/>
      <c r="O4053" s="23"/>
    </row>
    <row r="4054" spans="1:15" hidden="1">
      <c r="A4054" s="1035"/>
      <c r="B4054" s="1007" t="s">
        <v>606</v>
      </c>
      <c r="C4054" s="1018"/>
      <c r="D4054" s="335" t="s">
        <v>607</v>
      </c>
      <c r="E4054" s="154">
        <f t="shared" si="1334"/>
        <v>0</v>
      </c>
      <c r="F4054" s="155"/>
      <c r="G4054" s="155"/>
      <c r="H4054" s="155"/>
      <c r="I4054" s="155"/>
      <c r="J4054" s="315"/>
      <c r="K4054" s="155"/>
      <c r="L4054" s="155"/>
      <c r="M4054" s="315"/>
      <c r="N4054" s="23"/>
      <c r="O4054" s="23"/>
    </row>
    <row r="4055" spans="1:15" hidden="1">
      <c r="A4055" s="1035"/>
      <c r="B4055" s="1007" t="s">
        <v>608</v>
      </c>
      <c r="C4055" s="1018"/>
      <c r="D4055" s="335" t="s">
        <v>609</v>
      </c>
      <c r="E4055" s="154">
        <f t="shared" si="1334"/>
        <v>0</v>
      </c>
      <c r="F4055" s="155"/>
      <c r="G4055" s="155"/>
      <c r="H4055" s="155"/>
      <c r="I4055" s="155"/>
      <c r="J4055" s="315"/>
      <c r="K4055" s="155"/>
      <c r="L4055" s="155"/>
      <c r="M4055" s="315"/>
      <c r="N4055" s="23"/>
      <c r="O4055" s="23"/>
    </row>
    <row r="4056" spans="1:15">
      <c r="A4056" s="1035"/>
      <c r="B4056" s="1007" t="s">
        <v>612</v>
      </c>
      <c r="C4056" s="1008"/>
      <c r="D4056" s="335" t="s">
        <v>613</v>
      </c>
      <c r="E4056" s="154">
        <f t="shared" si="1334"/>
        <v>0</v>
      </c>
      <c r="F4056" s="155">
        <f t="shared" ref="F4056:M4056" si="1335">F4057+F4061</f>
        <v>0</v>
      </c>
      <c r="G4056" s="155">
        <f t="shared" si="1335"/>
        <v>0</v>
      </c>
      <c r="H4056" s="155">
        <f t="shared" si="1335"/>
        <v>0</v>
      </c>
      <c r="I4056" s="155">
        <f t="shared" si="1335"/>
        <v>0</v>
      </c>
      <c r="J4056" s="155">
        <f t="shared" si="1335"/>
        <v>0</v>
      </c>
      <c r="K4056" s="155">
        <f t="shared" si="1335"/>
        <v>0</v>
      </c>
      <c r="L4056" s="155">
        <f t="shared" si="1335"/>
        <v>0</v>
      </c>
      <c r="M4056" s="155">
        <f t="shared" si="1335"/>
        <v>0</v>
      </c>
      <c r="N4056" s="23"/>
      <c r="O4056" s="23"/>
    </row>
    <row r="4057" spans="1:15" ht="11.25" customHeight="1">
      <c r="A4057" s="1035"/>
      <c r="B4057" s="343" t="s">
        <v>614</v>
      </c>
      <c r="C4057" s="1008"/>
      <c r="D4057" s="335" t="s">
        <v>615</v>
      </c>
      <c r="E4057" s="154">
        <f t="shared" si="1334"/>
        <v>0</v>
      </c>
      <c r="F4057" s="155">
        <f t="shared" ref="F4057:M4057" si="1336">F4058+F4059</f>
        <v>0</v>
      </c>
      <c r="G4057" s="155">
        <f t="shared" si="1336"/>
        <v>0</v>
      </c>
      <c r="H4057" s="155">
        <f t="shared" si="1336"/>
        <v>0</v>
      </c>
      <c r="I4057" s="155">
        <f t="shared" si="1336"/>
        <v>0</v>
      </c>
      <c r="J4057" s="155">
        <f t="shared" si="1336"/>
        <v>0</v>
      </c>
      <c r="K4057" s="155">
        <f t="shared" si="1336"/>
        <v>0</v>
      </c>
      <c r="L4057" s="155">
        <f t="shared" si="1336"/>
        <v>0</v>
      </c>
      <c r="M4057" s="155">
        <f t="shared" si="1336"/>
        <v>0</v>
      </c>
      <c r="N4057" s="23"/>
      <c r="O4057" s="23"/>
    </row>
    <row r="4058" spans="1:15" ht="21.4" hidden="1">
      <c r="A4058" s="417"/>
      <c r="B4058" s="815"/>
      <c r="C4058" s="825" t="s">
        <v>616</v>
      </c>
      <c r="D4058" s="544" t="s">
        <v>617</v>
      </c>
      <c r="E4058" s="94">
        <f t="shared" si="1334"/>
        <v>0</v>
      </c>
      <c r="F4058" s="63"/>
      <c r="G4058" s="63"/>
      <c r="H4058" s="63"/>
      <c r="I4058" s="63"/>
      <c r="J4058" s="158"/>
      <c r="K4058" s="63"/>
      <c r="L4058" s="63"/>
      <c r="M4058" s="158"/>
      <c r="N4058" s="23"/>
      <c r="O4058" s="23"/>
    </row>
    <row r="4059" spans="1:15" hidden="1">
      <c r="A4059" s="417"/>
      <c r="B4059" s="1009" t="s">
        <v>618</v>
      </c>
      <c r="C4059" s="1010"/>
      <c r="D4059" s="424" t="s">
        <v>619</v>
      </c>
      <c r="E4059" s="94">
        <f t="shared" si="1334"/>
        <v>0</v>
      </c>
      <c r="F4059" s="63"/>
      <c r="G4059" s="63"/>
      <c r="H4059" s="63"/>
      <c r="I4059" s="63"/>
      <c r="J4059" s="158"/>
      <c r="K4059" s="63"/>
      <c r="L4059" s="63"/>
      <c r="M4059" s="158"/>
      <c r="N4059" s="23"/>
      <c r="O4059" s="23"/>
    </row>
    <row r="4060" spans="1:15" ht="0.75" customHeight="1">
      <c r="A4060" s="417"/>
      <c r="B4060" s="828"/>
      <c r="C4060" s="829"/>
      <c r="D4060" s="543"/>
      <c r="E4060" s="154">
        <f t="shared" si="1334"/>
        <v>0</v>
      </c>
      <c r="F4060" s="63"/>
      <c r="G4060" s="63"/>
      <c r="H4060" s="63"/>
      <c r="I4060" s="63"/>
      <c r="J4060" s="158"/>
      <c r="K4060" s="63"/>
      <c r="L4060" s="63"/>
      <c r="M4060" s="158"/>
      <c r="N4060" s="23"/>
      <c r="O4060" s="23"/>
    </row>
    <row r="4061" spans="1:15">
      <c r="A4061" s="1035"/>
      <c r="B4061" s="1011" t="s">
        <v>620</v>
      </c>
      <c r="C4061" s="1012"/>
      <c r="D4061" s="335" t="s">
        <v>621</v>
      </c>
      <c r="E4061" s="154">
        <f t="shared" si="1334"/>
        <v>0</v>
      </c>
      <c r="F4061" s="155">
        <f t="shared" ref="F4061:M4061" si="1337">F4062+F4063</f>
        <v>0</v>
      </c>
      <c r="G4061" s="155">
        <f t="shared" si="1337"/>
        <v>0</v>
      </c>
      <c r="H4061" s="155">
        <f t="shared" si="1337"/>
        <v>0</v>
      </c>
      <c r="I4061" s="155">
        <f t="shared" si="1337"/>
        <v>0</v>
      </c>
      <c r="J4061" s="155">
        <f t="shared" si="1337"/>
        <v>0</v>
      </c>
      <c r="K4061" s="155">
        <f t="shared" si="1337"/>
        <v>0</v>
      </c>
      <c r="L4061" s="155">
        <f t="shared" si="1337"/>
        <v>0</v>
      </c>
      <c r="M4061" s="155">
        <f t="shared" si="1337"/>
        <v>0</v>
      </c>
      <c r="N4061" s="23"/>
      <c r="O4061" s="23"/>
    </row>
    <row r="4062" spans="1:15" ht="0.75" customHeight="1">
      <c r="A4062" s="417"/>
      <c r="B4062" s="821" t="s">
        <v>622</v>
      </c>
      <c r="C4062" s="820"/>
      <c r="D4062" s="544" t="s">
        <v>623</v>
      </c>
      <c r="E4062" s="94">
        <f t="shared" si="1334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85"/>
      <c r="B4063" s="434" t="s">
        <v>624</v>
      </c>
      <c r="C4063" s="433"/>
      <c r="D4063" s="427" t="s">
        <v>625</v>
      </c>
      <c r="E4063" s="94">
        <f t="shared" si="1334"/>
        <v>0</v>
      </c>
      <c r="F4063" s="452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>
      <c r="A4064" s="1035"/>
      <c r="B4064" s="357" t="s">
        <v>841</v>
      </c>
      <c r="C4064" s="386"/>
      <c r="D4064" s="332" t="s">
        <v>627</v>
      </c>
      <c r="E4064" s="154">
        <f t="shared" si="1334"/>
        <v>0</v>
      </c>
      <c r="F4064" s="155">
        <f t="shared" ref="F4064:M4064" si="1338">F4065</f>
        <v>0</v>
      </c>
      <c r="G4064" s="155">
        <f t="shared" si="1338"/>
        <v>0</v>
      </c>
      <c r="H4064" s="155">
        <f t="shared" si="1338"/>
        <v>0</v>
      </c>
      <c r="I4064" s="155">
        <f t="shared" si="1338"/>
        <v>0</v>
      </c>
      <c r="J4064" s="155">
        <f t="shared" si="1338"/>
        <v>0</v>
      </c>
      <c r="K4064" s="155">
        <f t="shared" si="1338"/>
        <v>0</v>
      </c>
      <c r="L4064" s="155">
        <f t="shared" si="1338"/>
        <v>0</v>
      </c>
      <c r="M4064" s="155">
        <f t="shared" si="1338"/>
        <v>0</v>
      </c>
      <c r="N4064" s="23"/>
      <c r="O4064" s="23"/>
    </row>
    <row r="4065" spans="1:15" ht="10.5" customHeight="1">
      <c r="A4065" s="417"/>
      <c r="B4065" s="479" t="s">
        <v>628</v>
      </c>
      <c r="C4065" s="480"/>
      <c r="D4065" s="424" t="s">
        <v>629</v>
      </c>
      <c r="E4065" s="94">
        <f t="shared" si="1334"/>
        <v>0</v>
      </c>
      <c r="F4065" s="421"/>
      <c r="G4065" s="421"/>
      <c r="H4065" s="421"/>
      <c r="I4065" s="421"/>
      <c r="J4065" s="158"/>
      <c r="K4065" s="421"/>
      <c r="L4065" s="421"/>
      <c r="M4065" s="158"/>
      <c r="N4065" s="23"/>
      <c r="O4065" s="23"/>
    </row>
    <row r="4066" spans="1:15">
      <c r="A4066" s="520" t="s">
        <v>755</v>
      </c>
      <c r="B4066" s="521"/>
      <c r="C4066" s="521"/>
      <c r="D4066" s="522"/>
      <c r="E4066" s="94">
        <f t="shared" si="1334"/>
        <v>0</v>
      </c>
      <c r="F4066" s="63"/>
      <c r="G4066" s="63"/>
      <c r="H4066" s="63"/>
      <c r="I4066" s="63"/>
      <c r="J4066" s="151"/>
      <c r="K4066" s="63"/>
      <c r="L4066" s="63"/>
      <c r="M4066" s="151"/>
      <c r="N4066" s="23"/>
      <c r="O4066" s="23"/>
    </row>
    <row r="4067" spans="1:15">
      <c r="A4067" s="570"/>
      <c r="B4067" s="1352" t="s">
        <v>1012</v>
      </c>
      <c r="C4067" s="1352"/>
      <c r="D4067" s="522" t="s">
        <v>1013</v>
      </c>
      <c r="E4067" s="94">
        <f t="shared" si="1334"/>
        <v>0</v>
      </c>
      <c r="F4067" s="63"/>
      <c r="G4067" s="63"/>
      <c r="H4067" s="63"/>
      <c r="I4067" s="63"/>
      <c r="J4067" s="151"/>
      <c r="K4067" s="63"/>
      <c r="L4067" s="63"/>
      <c r="M4067" s="151"/>
      <c r="N4067" s="23"/>
      <c r="O4067" s="23"/>
    </row>
    <row r="4068" spans="1:15">
      <c r="A4068" s="981"/>
      <c r="B4068" s="527" t="s">
        <v>1014</v>
      </c>
      <c r="C4068" s="571"/>
      <c r="D4068" s="522" t="s">
        <v>1015</v>
      </c>
      <c r="E4068" s="94">
        <f t="shared" si="1334"/>
        <v>0</v>
      </c>
      <c r="F4068" s="63"/>
      <c r="G4068" s="63"/>
      <c r="H4068" s="63"/>
      <c r="I4068" s="63"/>
      <c r="J4068" s="151"/>
      <c r="K4068" s="63"/>
      <c r="L4068" s="63"/>
      <c r="M4068" s="151"/>
      <c r="N4068" s="23"/>
      <c r="O4068" s="23"/>
    </row>
    <row r="4069" spans="1:15">
      <c r="A4069" s="570"/>
      <c r="B4069" s="527" t="s">
        <v>1016</v>
      </c>
      <c r="C4069" s="571"/>
      <c r="D4069" s="522" t="s">
        <v>1017</v>
      </c>
      <c r="E4069" s="94">
        <f t="shared" si="1334"/>
        <v>0</v>
      </c>
      <c r="F4069" s="63"/>
      <c r="G4069" s="63"/>
      <c r="H4069" s="63"/>
      <c r="I4069" s="63"/>
      <c r="J4069" s="151"/>
      <c r="K4069" s="63"/>
      <c r="L4069" s="63"/>
      <c r="M4069" s="151"/>
      <c r="N4069" s="23"/>
      <c r="O4069" s="23"/>
    </row>
    <row r="4070" spans="1:15">
      <c r="A4070" s="570"/>
      <c r="B4070" s="527" t="s">
        <v>1018</v>
      </c>
      <c r="C4070" s="571"/>
      <c r="D4070" s="522" t="s">
        <v>1019</v>
      </c>
      <c r="E4070" s="94">
        <f t="shared" si="1334"/>
        <v>0</v>
      </c>
      <c r="F4070" s="63"/>
      <c r="G4070" s="63"/>
      <c r="H4070" s="63"/>
      <c r="I4070" s="63"/>
      <c r="J4070" s="151"/>
      <c r="K4070" s="63"/>
      <c r="L4070" s="63"/>
      <c r="M4070" s="151"/>
      <c r="N4070" s="23"/>
      <c r="O4070" s="23"/>
    </row>
    <row r="4071" spans="1:15" ht="12" customHeight="1">
      <c r="A4071" s="570"/>
      <c r="B4071" s="571" t="s">
        <v>1020</v>
      </c>
      <c r="C4071" s="571"/>
      <c r="D4071" s="522" t="s">
        <v>1021</v>
      </c>
      <c r="E4071" s="94">
        <f t="shared" si="1334"/>
        <v>0</v>
      </c>
      <c r="F4071" s="63"/>
      <c r="G4071" s="63"/>
      <c r="H4071" s="63"/>
      <c r="I4071" s="63"/>
      <c r="J4071" s="151"/>
      <c r="K4071" s="63"/>
      <c r="L4071" s="63"/>
      <c r="M4071" s="151"/>
      <c r="N4071" s="23"/>
      <c r="O4071" s="23"/>
    </row>
    <row r="4072" spans="1:15" hidden="1">
      <c r="A4072" s="798"/>
      <c r="B4072" s="799"/>
      <c r="C4072" s="799"/>
      <c r="D4072" s="522"/>
      <c r="E4072" s="94">
        <f t="shared" si="1334"/>
        <v>0</v>
      </c>
      <c r="F4072" s="63"/>
      <c r="G4072" s="63"/>
      <c r="H4072" s="63"/>
      <c r="I4072" s="63"/>
      <c r="J4072" s="151"/>
      <c r="K4072" s="63"/>
      <c r="L4072" s="63"/>
      <c r="M4072" s="151"/>
      <c r="N4072" s="23"/>
      <c r="O4072" s="23"/>
    </row>
    <row r="4073" spans="1:15">
      <c r="A4073" s="1094" t="s">
        <v>1022</v>
      </c>
      <c r="B4073" s="1095"/>
      <c r="C4073" s="1095"/>
      <c r="D4073" s="1096" t="s">
        <v>1023</v>
      </c>
      <c r="E4073" s="94">
        <f t="shared" si="1334"/>
        <v>0</v>
      </c>
      <c r="F4073" s="63"/>
      <c r="G4073" s="63"/>
      <c r="H4073" s="63"/>
      <c r="I4073" s="63"/>
      <c r="J4073" s="151"/>
      <c r="K4073" s="63"/>
      <c r="L4073" s="63"/>
      <c r="M4073" s="151"/>
      <c r="N4073" s="23"/>
      <c r="O4073" s="23"/>
    </row>
    <row r="4074" spans="1:15">
      <c r="A4074" s="984" t="s">
        <v>1024</v>
      </c>
      <c r="B4074" s="985"/>
      <c r="C4074" s="985"/>
      <c r="D4074" s="522" t="s">
        <v>1025</v>
      </c>
      <c r="E4074" s="94">
        <f t="shared" si="1334"/>
        <v>0</v>
      </c>
      <c r="F4074" s="63"/>
      <c r="G4074" s="63"/>
      <c r="H4074" s="63"/>
      <c r="I4074" s="63"/>
      <c r="J4074" s="151"/>
      <c r="K4074" s="63"/>
      <c r="L4074" s="63"/>
      <c r="M4074" s="151"/>
      <c r="N4074" s="23"/>
      <c r="O4074" s="23"/>
    </row>
    <row r="4075" spans="1:15">
      <c r="A4075" s="986" t="s">
        <v>1026</v>
      </c>
      <c r="B4075" s="987"/>
      <c r="C4075" s="987"/>
      <c r="D4075" s="99" t="s">
        <v>1027</v>
      </c>
      <c r="E4075" s="100">
        <f t="shared" si="1334"/>
        <v>0</v>
      </c>
      <c r="F4075" s="100">
        <f t="shared" ref="F4075:M4075" si="1339">F263-F2820</f>
        <v>0</v>
      </c>
      <c r="G4075" s="100">
        <f t="shared" si="1339"/>
        <v>0</v>
      </c>
      <c r="H4075" s="100">
        <f t="shared" si="1339"/>
        <v>0</v>
      </c>
      <c r="I4075" s="100">
        <f t="shared" si="1339"/>
        <v>0</v>
      </c>
      <c r="J4075" s="100">
        <f t="shared" si="1339"/>
        <v>0</v>
      </c>
      <c r="K4075" s="100">
        <f t="shared" si="1339"/>
        <v>0</v>
      </c>
      <c r="L4075" s="100">
        <f t="shared" si="1339"/>
        <v>0</v>
      </c>
      <c r="M4075" s="100">
        <f t="shared" si="1339"/>
        <v>0</v>
      </c>
      <c r="N4075" s="23"/>
      <c r="O4075" s="23"/>
    </row>
    <row r="4076" spans="1:15">
      <c r="A4076" s="988" t="s">
        <v>1028</v>
      </c>
      <c r="B4076" s="104"/>
      <c r="C4076" s="104"/>
      <c r="D4076" s="99" t="s">
        <v>1029</v>
      </c>
      <c r="E4076" s="100">
        <f t="shared" si="1334"/>
        <v>0</v>
      </c>
      <c r="F4076" s="100">
        <f t="shared" ref="F4076:M4076" si="1340">F2820-F263</f>
        <v>0</v>
      </c>
      <c r="G4076" s="100">
        <f t="shared" si="1340"/>
        <v>0</v>
      </c>
      <c r="H4076" s="100">
        <f t="shared" si="1340"/>
        <v>0</v>
      </c>
      <c r="I4076" s="100">
        <f t="shared" si="1340"/>
        <v>0</v>
      </c>
      <c r="J4076" s="100">
        <f t="shared" si="1340"/>
        <v>0</v>
      </c>
      <c r="K4076" s="100">
        <f t="shared" si="1340"/>
        <v>0</v>
      </c>
      <c r="L4076" s="100">
        <f t="shared" si="1340"/>
        <v>0</v>
      </c>
      <c r="M4076" s="100">
        <f t="shared" si="1340"/>
        <v>0</v>
      </c>
      <c r="N4076" s="23"/>
      <c r="O4076" s="23"/>
    </row>
    <row r="4077" spans="1:15">
      <c r="A4077" s="989"/>
      <c r="B4077" s="989"/>
      <c r="C4077" s="989"/>
      <c r="D4077" s="990"/>
      <c r="E4077" s="991"/>
      <c r="F4077" s="991"/>
      <c r="G4077" s="991"/>
      <c r="H4077" s="991"/>
      <c r="I4077" s="991"/>
      <c r="J4077" s="991"/>
      <c r="K4077" s="991"/>
      <c r="L4077" s="991"/>
      <c r="M4077" s="991"/>
      <c r="N4077" s="23"/>
      <c r="O4077" s="23"/>
    </row>
    <row r="4078" spans="1:15">
      <c r="A4078" s="989"/>
      <c r="B4078" s="989"/>
      <c r="C4078" s="989"/>
      <c r="D4078" s="990"/>
      <c r="E4078" s="991"/>
      <c r="F4078" s="991"/>
      <c r="G4078" s="991"/>
      <c r="H4078" s="991"/>
      <c r="I4078" s="991"/>
      <c r="J4078" s="991"/>
      <c r="K4078" s="991"/>
      <c r="L4078" s="991"/>
      <c r="M4078" s="991"/>
      <c r="N4078" s="23"/>
      <c r="O4078" s="23"/>
    </row>
    <row r="4079" spans="1:15">
      <c r="A4079" s="207"/>
      <c r="B4079" s="207"/>
      <c r="C4079" s="207"/>
      <c r="D4079" s="207"/>
      <c r="E4079" s="208"/>
      <c r="F4079" s="208"/>
      <c r="G4079" s="208"/>
      <c r="H4079" s="208"/>
      <c r="I4079" s="208"/>
      <c r="J4079" s="208"/>
      <c r="K4079" s="208"/>
      <c r="L4079" s="208"/>
      <c r="M4079" s="208"/>
      <c r="N4079" s="23"/>
      <c r="O4079" s="23"/>
    </row>
    <row r="4080" spans="1:15">
      <c r="A4080" s="209"/>
      <c r="B4080" s="209"/>
      <c r="C4080" s="209" t="s">
        <v>1036</v>
      </c>
      <c r="D4080" s="209"/>
      <c r="E4080" s="210"/>
      <c r="F4080" s="210"/>
      <c r="G4080" s="210"/>
      <c r="H4080" s="210"/>
      <c r="I4080" s="210"/>
      <c r="J4080" s="210"/>
      <c r="K4080" s="210"/>
      <c r="L4080" s="210"/>
      <c r="M4080" s="210"/>
      <c r="N4080" s="23"/>
      <c r="O4080" s="23"/>
    </row>
    <row r="4081" spans="1:15" ht="6" customHeight="1">
      <c r="A4081" s="209"/>
      <c r="B4081" s="209"/>
      <c r="C4081" s="209"/>
      <c r="D4081" s="209"/>
      <c r="E4081" s="210"/>
      <c r="F4081" s="210"/>
      <c r="G4081" s="210"/>
      <c r="H4081" s="210"/>
      <c r="I4081" s="210"/>
      <c r="J4081" s="210"/>
      <c r="K4081" s="210"/>
      <c r="L4081" s="210"/>
      <c r="M4081" s="210"/>
      <c r="N4081" s="23"/>
      <c r="O4081" s="23"/>
    </row>
    <row r="4082" spans="1:15">
      <c r="A4082" s="260" t="s">
        <v>503</v>
      </c>
      <c r="B4082" s="261"/>
      <c r="C4082" s="262"/>
      <c r="D4082" s="263" t="s">
        <v>504</v>
      </c>
      <c r="E4082" s="264">
        <f>G4082+H4082+I4082+J4082</f>
        <v>490904</v>
      </c>
      <c r="F4082" s="265">
        <f t="shared" ref="F4082:M4082" si="1341">F4151+F4402+F4524+F4815+F4911</f>
        <v>0</v>
      </c>
      <c r="G4082" s="265">
        <f t="shared" si="1341"/>
        <v>190656</v>
      </c>
      <c r="H4082" s="265">
        <f t="shared" si="1341"/>
        <v>91286</v>
      </c>
      <c r="I4082" s="265">
        <f t="shared" si="1341"/>
        <v>107917</v>
      </c>
      <c r="J4082" s="265">
        <f t="shared" si="1341"/>
        <v>101045</v>
      </c>
      <c r="K4082" s="265">
        <f t="shared" si="1341"/>
        <v>272494</v>
      </c>
      <c r="L4082" s="265">
        <f t="shared" si="1341"/>
        <v>236194</v>
      </c>
      <c r="M4082" s="265">
        <f t="shared" si="1341"/>
        <v>80263</v>
      </c>
      <c r="N4082" s="23"/>
      <c r="O4082" s="23"/>
    </row>
    <row r="4083" spans="1:15" ht="0.75" customHeight="1">
      <c r="A4083" s="1097"/>
      <c r="B4083" s="1098"/>
      <c r="C4083" s="1099"/>
      <c r="D4083" s="1100"/>
      <c r="E4083" s="154" t="e">
        <f>G4083+H4083+I4083+J4083</f>
        <v>#REF!</v>
      </c>
      <c r="F4083" s="63" t="e">
        <f>#REF!+F4086</f>
        <v>#REF!</v>
      </c>
      <c r="G4083" s="63" t="e">
        <f>#REF!+G4086</f>
        <v>#REF!</v>
      </c>
      <c r="H4083" s="63" t="e">
        <f>#REF!+H4086</f>
        <v>#REF!</v>
      </c>
      <c r="I4083" s="63" t="e">
        <f>#REF!+I4086</f>
        <v>#REF!</v>
      </c>
      <c r="J4083" s="63" t="e">
        <f>#REF!+J4086</f>
        <v>#REF!</v>
      </c>
      <c r="K4083" s="63" t="e">
        <f>#REF!+K4086</f>
        <v>#REF!</v>
      </c>
      <c r="L4083" s="63" t="e">
        <f>#REF!+L4086</f>
        <v>#REF!</v>
      </c>
      <c r="M4083" s="63" t="e">
        <f>#REF!+M4086</f>
        <v>#REF!</v>
      </c>
      <c r="N4083" s="23"/>
      <c r="O4083" s="23"/>
    </row>
    <row r="4084" spans="1:15" hidden="1">
      <c r="A4084" s="1097"/>
      <c r="B4084" s="1098"/>
      <c r="C4084" s="1099"/>
      <c r="D4084" s="1100"/>
      <c r="E4084" s="154" t="e">
        <f>E4085-#REF!</f>
        <v>#REF!</v>
      </c>
      <c r="F4084" s="154" t="e">
        <f>F4085-#REF!</f>
        <v>#REF!</v>
      </c>
      <c r="G4084" s="154" t="e">
        <f>G4085-#REF!</f>
        <v>#REF!</v>
      </c>
      <c r="H4084" s="154" t="e">
        <f>H4085-#REF!</f>
        <v>#REF!</v>
      </c>
      <c r="I4084" s="154" t="e">
        <f>I4085-#REF!</f>
        <v>#REF!</v>
      </c>
      <c r="J4084" s="154" t="e">
        <f>J4085-#REF!</f>
        <v>#REF!</v>
      </c>
      <c r="K4084" s="154" t="e">
        <f>K4085-#REF!</f>
        <v>#REF!</v>
      </c>
      <c r="L4084" s="154" t="e">
        <f>L4085-#REF!</f>
        <v>#REF!</v>
      </c>
      <c r="M4084" s="154" t="e">
        <f>M4085-#REF!</f>
        <v>#REF!</v>
      </c>
      <c r="N4084" s="23"/>
      <c r="O4084" s="23"/>
    </row>
    <row r="4085" spans="1:15" hidden="1">
      <c r="A4085" s="1097"/>
      <c r="B4085" s="1098"/>
      <c r="C4085" s="1099"/>
      <c r="D4085" s="1100"/>
      <c r="E4085" s="154">
        <v>230797</v>
      </c>
      <c r="F4085" s="63"/>
      <c r="G4085" s="63">
        <v>62837</v>
      </c>
      <c r="H4085" s="63">
        <v>60824</v>
      </c>
      <c r="I4085" s="63">
        <v>58368</v>
      </c>
      <c r="J4085" s="63">
        <v>48768</v>
      </c>
      <c r="K4085" s="63">
        <v>60824</v>
      </c>
      <c r="L4085" s="63">
        <v>58368</v>
      </c>
      <c r="M4085" s="63">
        <v>48768</v>
      </c>
      <c r="N4085" s="23"/>
      <c r="O4085" s="23"/>
    </row>
    <row r="4086" spans="1:15">
      <c r="A4086" s="1300" t="s">
        <v>630</v>
      </c>
      <c r="B4086" s="1301"/>
      <c r="C4086" s="1302"/>
      <c r="D4086" s="481"/>
      <c r="E4086" s="359">
        <f t="shared" ref="E4086:E4158" si="1342">G4086+H4086+I4086+J4086</f>
        <v>490904</v>
      </c>
      <c r="F4086" s="482">
        <f>F4087+F4099+F4112+F4133+F4148</f>
        <v>0</v>
      </c>
      <c r="G4086" s="482">
        <f>G4087+G4099+G4112+G4125+G4133+G4148+G4129</f>
        <v>190656</v>
      </c>
      <c r="H4086" s="482">
        <f t="shared" ref="H4086:M4086" si="1343">H4087+H4099+H4112+H4125+H4133+H4148+H4129</f>
        <v>91286</v>
      </c>
      <c r="I4086" s="482">
        <f t="shared" si="1343"/>
        <v>107917</v>
      </c>
      <c r="J4086" s="482">
        <f t="shared" si="1343"/>
        <v>101045</v>
      </c>
      <c r="K4086" s="482">
        <f t="shared" si="1343"/>
        <v>272494</v>
      </c>
      <c r="L4086" s="482">
        <f t="shared" si="1343"/>
        <v>236194</v>
      </c>
      <c r="M4086" s="482">
        <f t="shared" si="1343"/>
        <v>80263</v>
      </c>
      <c r="N4086" s="23"/>
      <c r="O4086" s="23"/>
    </row>
    <row r="4087" spans="1:15">
      <c r="A4087" s="1035"/>
      <c r="B4087" s="1101" t="s">
        <v>633</v>
      </c>
      <c r="C4087" s="1102"/>
      <c r="D4087" s="1017" t="s">
        <v>634</v>
      </c>
      <c r="E4087" s="100">
        <f t="shared" si="1342"/>
        <v>69273</v>
      </c>
      <c r="F4087" s="101">
        <f t="shared" ref="F4087:M4087" si="1344">F4088</f>
        <v>0</v>
      </c>
      <c r="G4087" s="101">
        <f t="shared" si="1344"/>
        <v>55820</v>
      </c>
      <c r="H4087" s="101">
        <f t="shared" si="1344"/>
        <v>0</v>
      </c>
      <c r="I4087" s="101">
        <f t="shared" si="1344"/>
        <v>4671</v>
      </c>
      <c r="J4087" s="101">
        <f t="shared" si="1344"/>
        <v>8782</v>
      </c>
      <c r="K4087" s="101">
        <f t="shared" si="1344"/>
        <v>0</v>
      </c>
      <c r="L4087" s="101">
        <f t="shared" si="1344"/>
        <v>0</v>
      </c>
      <c r="M4087" s="101">
        <f t="shared" si="1344"/>
        <v>0</v>
      </c>
      <c r="N4087" s="23"/>
      <c r="O4087" s="23"/>
    </row>
    <row r="4088" spans="1:15">
      <c r="A4088" s="1035"/>
      <c r="B4088" s="356" t="s">
        <v>635</v>
      </c>
      <c r="C4088" s="386"/>
      <c r="D4088" s="335" t="s">
        <v>636</v>
      </c>
      <c r="E4088" s="154">
        <f t="shared" si="1342"/>
        <v>69273</v>
      </c>
      <c r="F4088" s="155">
        <f>F4089+F4090+F4091+F4092+F4093+F4094+F4095+F4096</f>
        <v>0</v>
      </c>
      <c r="G4088" s="155">
        <f>G4089+G4090+G4091+G4092+G4093+G4094+G4095+G4096+G4097</f>
        <v>55820</v>
      </c>
      <c r="H4088" s="155">
        <f>H4089+H4090+H4091+H4092+H4093+H4094+H4095+H4096+H4097</f>
        <v>0</v>
      </c>
      <c r="I4088" s="155">
        <f>I4089+I4090+I4091+I4092+I4093+I4094+I4095+I4096+I4097+I4098</f>
        <v>4671</v>
      </c>
      <c r="J4088" s="155">
        <f>J4089+J4090+J4091+J4092+J4093+J4094+J4095+J4096+J4097+J4098</f>
        <v>8782</v>
      </c>
      <c r="K4088" s="155">
        <f>K4089+K4090+K4091+K4092+K4093+K4094+K4095+K4096+K4097+K4098</f>
        <v>0</v>
      </c>
      <c r="L4088" s="155">
        <f>L4089+L4090+L4091+L4092+L4093+L4094+L4095+L4096+L4097+L4098</f>
        <v>0</v>
      </c>
      <c r="M4088" s="155">
        <f>M4089+M4090+M4091+M4092+M4093+M4094+M4095+M4096+M4097+M4098</f>
        <v>0</v>
      </c>
      <c r="N4088" s="23"/>
      <c r="O4088" s="23"/>
    </row>
    <row r="4089" spans="1:15">
      <c r="A4089" s="1035"/>
      <c r="B4089" s="1103"/>
      <c r="C4089" s="1104" t="s">
        <v>637</v>
      </c>
      <c r="D4089" s="1017" t="s">
        <v>638</v>
      </c>
      <c r="E4089" s="154">
        <f t="shared" si="1342"/>
        <v>10877</v>
      </c>
      <c r="F4089" s="155">
        <f t="shared" ref="F4089:M4091" si="1345">F4601</f>
        <v>0</v>
      </c>
      <c r="G4089" s="155">
        <f t="shared" si="1345"/>
        <v>9196</v>
      </c>
      <c r="H4089" s="155">
        <f t="shared" si="1345"/>
        <v>0</v>
      </c>
      <c r="I4089" s="155">
        <f t="shared" si="1345"/>
        <v>871</v>
      </c>
      <c r="J4089" s="155">
        <f t="shared" si="1345"/>
        <v>810</v>
      </c>
      <c r="K4089" s="155">
        <f t="shared" si="1345"/>
        <v>0</v>
      </c>
      <c r="L4089" s="155">
        <f t="shared" si="1345"/>
        <v>0</v>
      </c>
      <c r="M4089" s="155">
        <f t="shared" si="1345"/>
        <v>0</v>
      </c>
      <c r="N4089" s="23"/>
      <c r="O4089" s="23"/>
    </row>
    <row r="4090" spans="1:15" ht="21" customHeight="1">
      <c r="A4090" s="1035"/>
      <c r="B4090" s="1105"/>
      <c r="C4090" s="1106" t="s">
        <v>639</v>
      </c>
      <c r="D4090" s="338" t="s">
        <v>640</v>
      </c>
      <c r="E4090" s="154">
        <f t="shared" si="1342"/>
        <v>0</v>
      </c>
      <c r="F4090" s="155">
        <f t="shared" si="1345"/>
        <v>0</v>
      </c>
      <c r="G4090" s="155">
        <f t="shared" si="1345"/>
        <v>0</v>
      </c>
      <c r="H4090" s="155">
        <f t="shared" si="1345"/>
        <v>0</v>
      </c>
      <c r="I4090" s="155">
        <f t="shared" si="1345"/>
        <v>0</v>
      </c>
      <c r="J4090" s="155">
        <f t="shared" si="1345"/>
        <v>0</v>
      </c>
      <c r="K4090" s="155">
        <f t="shared" si="1345"/>
        <v>0</v>
      </c>
      <c r="L4090" s="155">
        <f t="shared" si="1345"/>
        <v>0</v>
      </c>
      <c r="M4090" s="155">
        <f t="shared" si="1345"/>
        <v>0</v>
      </c>
      <c r="N4090" s="23"/>
      <c r="O4090" s="23"/>
    </row>
    <row r="4091" spans="1:15" ht="21">
      <c r="A4091" s="1035"/>
      <c r="B4091" s="1105"/>
      <c r="C4091" s="1106" t="s">
        <v>641</v>
      </c>
      <c r="D4091" s="338" t="s">
        <v>642</v>
      </c>
      <c r="E4091" s="154">
        <f t="shared" si="1342"/>
        <v>0</v>
      </c>
      <c r="F4091" s="155">
        <f t="shared" si="1345"/>
        <v>0</v>
      </c>
      <c r="G4091" s="155">
        <f t="shared" si="1345"/>
        <v>0</v>
      </c>
      <c r="H4091" s="155">
        <f t="shared" si="1345"/>
        <v>0</v>
      </c>
      <c r="I4091" s="155">
        <f t="shared" si="1345"/>
        <v>0</v>
      </c>
      <c r="J4091" s="155">
        <f t="shared" si="1345"/>
        <v>0</v>
      </c>
      <c r="K4091" s="155">
        <f t="shared" si="1345"/>
        <v>0</v>
      </c>
      <c r="L4091" s="155">
        <f t="shared" si="1345"/>
        <v>0</v>
      </c>
      <c r="M4091" s="155">
        <f t="shared" si="1345"/>
        <v>0</v>
      </c>
      <c r="N4091" s="23"/>
      <c r="O4091" s="23"/>
    </row>
    <row r="4092" spans="1:15" ht="20.65">
      <c r="A4092" s="1035"/>
      <c r="B4092" s="1105"/>
      <c r="C4092" s="1104" t="s">
        <v>643</v>
      </c>
      <c r="D4092" s="327" t="s">
        <v>644</v>
      </c>
      <c r="E4092" s="154">
        <f t="shared" si="1342"/>
        <v>0</v>
      </c>
      <c r="F4092" s="101"/>
      <c r="G4092" s="101"/>
      <c r="H4092" s="101"/>
      <c r="I4092" s="101"/>
      <c r="J4092" s="315"/>
      <c r="K4092" s="101"/>
      <c r="L4092" s="101"/>
      <c r="M4092" s="315"/>
      <c r="N4092" s="23"/>
      <c r="O4092" s="23"/>
    </row>
    <row r="4093" spans="1:15" ht="31.35">
      <c r="A4093" s="1035"/>
      <c r="B4093" s="1071"/>
      <c r="C4093" s="1107" t="s">
        <v>645</v>
      </c>
      <c r="D4093" s="338" t="s">
        <v>646</v>
      </c>
      <c r="E4093" s="154">
        <f t="shared" si="1342"/>
        <v>0</v>
      </c>
      <c r="F4093" s="101"/>
      <c r="G4093" s="101"/>
      <c r="H4093" s="101"/>
      <c r="I4093" s="101"/>
      <c r="J4093" s="315"/>
      <c r="K4093" s="101"/>
      <c r="L4093" s="101"/>
      <c r="M4093" s="315"/>
      <c r="N4093" s="23"/>
      <c r="O4093" s="23"/>
    </row>
    <row r="4094" spans="1:15" ht="20.65">
      <c r="A4094" s="1035"/>
      <c r="B4094" s="1108"/>
      <c r="C4094" s="1109" t="s">
        <v>647</v>
      </c>
      <c r="D4094" s="1109" t="s">
        <v>648</v>
      </c>
      <c r="E4094" s="154">
        <f t="shared" si="1342"/>
        <v>0</v>
      </c>
      <c r="F4094" s="101"/>
      <c r="G4094" s="101"/>
      <c r="H4094" s="101"/>
      <c r="I4094" s="101"/>
      <c r="J4094" s="315"/>
      <c r="K4094" s="101"/>
      <c r="L4094" s="101"/>
      <c r="M4094" s="315"/>
      <c r="N4094" s="23"/>
      <c r="O4094" s="23"/>
    </row>
    <row r="4095" spans="1:15" ht="20.65">
      <c r="A4095" s="1035"/>
      <c r="B4095" s="1110"/>
      <c r="C4095" s="1109" t="s">
        <v>649</v>
      </c>
      <c r="D4095" s="1109" t="s">
        <v>650</v>
      </c>
      <c r="E4095" s="154">
        <f t="shared" si="1342"/>
        <v>0</v>
      </c>
      <c r="F4095" s="101"/>
      <c r="G4095" s="101"/>
      <c r="H4095" s="101"/>
      <c r="I4095" s="101"/>
      <c r="J4095" s="315"/>
      <c r="K4095" s="101"/>
      <c r="L4095" s="101"/>
      <c r="M4095" s="315"/>
      <c r="N4095" s="23"/>
      <c r="O4095" s="23"/>
    </row>
    <row r="4096" spans="1:15">
      <c r="A4096" s="1035"/>
      <c r="B4096" s="1111"/>
      <c r="C4096" s="557" t="s">
        <v>651</v>
      </c>
      <c r="D4096" s="332" t="s">
        <v>652</v>
      </c>
      <c r="E4096" s="154">
        <f t="shared" si="1342"/>
        <v>10272</v>
      </c>
      <c r="F4096" s="101"/>
      <c r="G4096" s="155">
        <f t="shared" ref="G4096:M4096" si="1346">G4608</f>
        <v>0</v>
      </c>
      <c r="H4096" s="155">
        <f>H4608</f>
        <v>0</v>
      </c>
      <c r="I4096" s="155">
        <f>I4608</f>
        <v>3000</v>
      </c>
      <c r="J4096" s="155">
        <f t="shared" si="1346"/>
        <v>7272</v>
      </c>
      <c r="K4096" s="155">
        <f t="shared" si="1346"/>
        <v>0</v>
      </c>
      <c r="L4096" s="155">
        <f t="shared" si="1346"/>
        <v>0</v>
      </c>
      <c r="M4096" s="155">
        <f t="shared" si="1346"/>
        <v>0</v>
      </c>
      <c r="N4096" s="23"/>
      <c r="O4096" s="23"/>
    </row>
    <row r="4097" spans="1:15">
      <c r="A4097" s="1035"/>
      <c r="B4097" s="558"/>
      <c r="C4097" s="557" t="s">
        <v>1037</v>
      </c>
      <c r="D4097" s="332" t="s">
        <v>654</v>
      </c>
      <c r="E4097" s="154">
        <f t="shared" si="1342"/>
        <v>48124</v>
      </c>
      <c r="F4097" s="101"/>
      <c r="G4097" s="155">
        <f>G4672+G4748+G4232</f>
        <v>46624</v>
      </c>
      <c r="H4097" s="155">
        <f t="shared" ref="H4097:M4097" si="1347">H4672+H4748+H4232</f>
        <v>0</v>
      </c>
      <c r="I4097" s="155">
        <f t="shared" si="1347"/>
        <v>800</v>
      </c>
      <c r="J4097" s="155">
        <f t="shared" si="1347"/>
        <v>700</v>
      </c>
      <c r="K4097" s="155">
        <f t="shared" si="1347"/>
        <v>0</v>
      </c>
      <c r="L4097" s="155">
        <f t="shared" si="1347"/>
        <v>0</v>
      </c>
      <c r="M4097" s="155">
        <f t="shared" si="1347"/>
        <v>0</v>
      </c>
      <c r="N4097" s="23"/>
      <c r="O4097" s="23"/>
    </row>
    <row r="4098" spans="1:15" ht="32.1">
      <c r="A4098" s="1035"/>
      <c r="B4098" s="558"/>
      <c r="C4098" s="377" t="s">
        <v>655</v>
      </c>
      <c r="D4098" s="332" t="s">
        <v>656</v>
      </c>
      <c r="E4098" s="154">
        <f t="shared" si="1342"/>
        <v>0</v>
      </c>
      <c r="F4098" s="101"/>
      <c r="G4098" s="155"/>
      <c r="H4098" s="155"/>
      <c r="I4098" s="155">
        <f>I4164</f>
        <v>0</v>
      </c>
      <c r="J4098" s="155"/>
      <c r="K4098" s="101"/>
      <c r="L4098" s="101"/>
      <c r="M4098" s="315"/>
      <c r="N4098" s="23"/>
      <c r="O4098" s="23"/>
    </row>
    <row r="4099" spans="1:15">
      <c r="A4099" s="1035"/>
      <c r="B4099" s="357" t="s">
        <v>657</v>
      </c>
      <c r="C4099" s="1056"/>
      <c r="D4099" s="335" t="s">
        <v>658</v>
      </c>
      <c r="E4099" s="154">
        <f t="shared" si="1342"/>
        <v>917</v>
      </c>
      <c r="F4099" s="155">
        <f t="shared" ref="F4099:M4099" si="1348">F4100</f>
        <v>0</v>
      </c>
      <c r="G4099" s="155">
        <f t="shared" si="1348"/>
        <v>917</v>
      </c>
      <c r="H4099" s="155">
        <f t="shared" si="1348"/>
        <v>0</v>
      </c>
      <c r="I4099" s="155">
        <f t="shared" si="1348"/>
        <v>0</v>
      </c>
      <c r="J4099" s="155">
        <f t="shared" si="1348"/>
        <v>0</v>
      </c>
      <c r="K4099" s="155">
        <f t="shared" si="1348"/>
        <v>0</v>
      </c>
      <c r="L4099" s="155">
        <f t="shared" si="1348"/>
        <v>0</v>
      </c>
      <c r="M4099" s="155">
        <f t="shared" si="1348"/>
        <v>0</v>
      </c>
      <c r="N4099" s="23"/>
      <c r="O4099" s="23"/>
    </row>
    <row r="4100" spans="1:15">
      <c r="A4100" s="1035"/>
      <c r="B4100" s="1057" t="s">
        <v>659</v>
      </c>
      <c r="C4100" s="386"/>
      <c r="D4100" s="332" t="s">
        <v>565</v>
      </c>
      <c r="E4100" s="154">
        <f t="shared" si="1342"/>
        <v>917</v>
      </c>
      <c r="F4100" s="155">
        <f t="shared" ref="F4100:M4100" si="1349">F4104+F4105+F4106+F4107+F4108+F4109+F4110</f>
        <v>0</v>
      </c>
      <c r="G4100" s="155">
        <f t="shared" si="1349"/>
        <v>917</v>
      </c>
      <c r="H4100" s="155">
        <f t="shared" si="1349"/>
        <v>0</v>
      </c>
      <c r="I4100" s="155">
        <f t="shared" si="1349"/>
        <v>0</v>
      </c>
      <c r="J4100" s="155">
        <f t="shared" si="1349"/>
        <v>0</v>
      </c>
      <c r="K4100" s="155">
        <f t="shared" si="1349"/>
        <v>0</v>
      </c>
      <c r="L4100" s="155">
        <f t="shared" si="1349"/>
        <v>0</v>
      </c>
      <c r="M4100" s="155">
        <f t="shared" si="1349"/>
        <v>0</v>
      </c>
      <c r="N4100" s="23"/>
      <c r="O4100" s="23"/>
    </row>
    <row r="4101" spans="1:15">
      <c r="A4101" s="1035"/>
      <c r="B4101" s="1058"/>
      <c r="C4101" s="386" t="s">
        <v>660</v>
      </c>
      <c r="D4101" s="332" t="s">
        <v>661</v>
      </c>
      <c r="E4101" s="154">
        <f t="shared" si="1342"/>
        <v>0</v>
      </c>
      <c r="F4101" s="101"/>
      <c r="G4101" s="101"/>
      <c r="H4101" s="101"/>
      <c r="I4101" s="101"/>
      <c r="J4101" s="315"/>
      <c r="K4101" s="101"/>
      <c r="L4101" s="101"/>
      <c r="M4101" s="315"/>
      <c r="N4101" s="23"/>
      <c r="O4101" s="23"/>
    </row>
    <row r="4102" spans="1:15">
      <c r="A4102" s="1035"/>
      <c r="B4102" s="1058"/>
      <c r="C4102" s="386" t="s">
        <v>662</v>
      </c>
      <c r="D4102" s="332" t="s">
        <v>663</v>
      </c>
      <c r="E4102" s="154">
        <f t="shared" si="1342"/>
        <v>0</v>
      </c>
      <c r="F4102" s="101"/>
      <c r="G4102" s="101"/>
      <c r="H4102" s="101"/>
      <c r="I4102" s="101"/>
      <c r="J4102" s="315"/>
      <c r="K4102" s="101"/>
      <c r="L4102" s="101"/>
      <c r="M4102" s="315"/>
      <c r="N4102" s="23"/>
      <c r="O4102" s="23"/>
    </row>
    <row r="4103" spans="1:15">
      <c r="A4103" s="1035"/>
      <c r="B4103" s="1058"/>
      <c r="C4103" s="386" t="s">
        <v>664</v>
      </c>
      <c r="D4103" s="332" t="s">
        <v>665</v>
      </c>
      <c r="E4103" s="154">
        <f t="shared" si="1342"/>
        <v>0</v>
      </c>
      <c r="F4103" s="101"/>
      <c r="G4103" s="101"/>
      <c r="H4103" s="101"/>
      <c r="I4103" s="101"/>
      <c r="J4103" s="315"/>
      <c r="K4103" s="101"/>
      <c r="L4103" s="101"/>
      <c r="M4103" s="315"/>
      <c r="N4103" s="23"/>
      <c r="O4103" s="23"/>
    </row>
    <row r="4104" spans="1:15">
      <c r="A4104" s="1035"/>
      <c r="B4104" s="1061"/>
      <c r="C4104" s="386" t="s">
        <v>666</v>
      </c>
      <c r="D4104" s="332" t="s">
        <v>667</v>
      </c>
      <c r="E4104" s="154">
        <f t="shared" si="1342"/>
        <v>0</v>
      </c>
      <c r="F4104" s="101"/>
      <c r="G4104" s="101"/>
      <c r="H4104" s="101"/>
      <c r="I4104" s="101"/>
      <c r="J4104" s="315"/>
      <c r="K4104" s="101"/>
      <c r="L4104" s="101"/>
      <c r="M4104" s="315"/>
      <c r="N4104" s="23"/>
      <c r="O4104" s="23"/>
    </row>
    <row r="4105" spans="1:15">
      <c r="A4105" s="1035"/>
      <c r="B4105" s="1061"/>
      <c r="C4105" s="386" t="s">
        <v>668</v>
      </c>
      <c r="D4105" s="332" t="s">
        <v>669</v>
      </c>
      <c r="E4105" s="154">
        <f t="shared" si="1342"/>
        <v>0</v>
      </c>
      <c r="F4105" s="101"/>
      <c r="G4105" s="101"/>
      <c r="H4105" s="101"/>
      <c r="I4105" s="101"/>
      <c r="J4105" s="315"/>
      <c r="K4105" s="101"/>
      <c r="L4105" s="101"/>
      <c r="M4105" s="315"/>
      <c r="N4105" s="23"/>
      <c r="O4105" s="23"/>
    </row>
    <row r="4106" spans="1:15">
      <c r="A4106" s="1035"/>
      <c r="B4106" s="1061"/>
      <c r="C4106" s="386" t="s">
        <v>670</v>
      </c>
      <c r="D4106" s="332" t="s">
        <v>671</v>
      </c>
      <c r="E4106" s="154">
        <f t="shared" si="1342"/>
        <v>917</v>
      </c>
      <c r="F4106" s="155">
        <f>F4932</f>
        <v>0</v>
      </c>
      <c r="G4106" s="155">
        <f>G4174+G4932</f>
        <v>917</v>
      </c>
      <c r="H4106" s="155">
        <f t="shared" ref="H4106:M4106" si="1350">H4174+H4932</f>
        <v>0</v>
      </c>
      <c r="I4106" s="155">
        <f t="shared" si="1350"/>
        <v>0</v>
      </c>
      <c r="J4106" s="155">
        <f t="shared" si="1350"/>
        <v>0</v>
      </c>
      <c r="K4106" s="155">
        <f t="shared" si="1350"/>
        <v>0</v>
      </c>
      <c r="L4106" s="155">
        <f t="shared" si="1350"/>
        <v>0</v>
      </c>
      <c r="M4106" s="155">
        <f t="shared" si="1350"/>
        <v>0</v>
      </c>
      <c r="N4106" s="23"/>
      <c r="O4106" s="23"/>
    </row>
    <row r="4107" spans="1:15">
      <c r="A4107" s="1035"/>
      <c r="B4107" s="1061"/>
      <c r="C4107" s="386" t="s">
        <v>672</v>
      </c>
      <c r="D4107" s="332" t="s">
        <v>673</v>
      </c>
      <c r="E4107" s="154">
        <f t="shared" si="1342"/>
        <v>0</v>
      </c>
      <c r="F4107" s="155"/>
      <c r="G4107" s="155"/>
      <c r="H4107" s="155"/>
      <c r="I4107" s="155"/>
      <c r="J4107" s="315"/>
      <c r="K4107" s="155"/>
      <c r="L4107" s="155"/>
      <c r="M4107" s="315"/>
      <c r="N4107" s="23"/>
      <c r="O4107" s="23"/>
    </row>
    <row r="4108" spans="1:15">
      <c r="A4108" s="1035"/>
      <c r="B4108" s="1061"/>
      <c r="C4108" s="386" t="s">
        <v>674</v>
      </c>
      <c r="D4108" s="332" t="s">
        <v>567</v>
      </c>
      <c r="E4108" s="154">
        <f t="shared" si="1342"/>
        <v>0</v>
      </c>
      <c r="F4108" s="155">
        <f>F4683+F4759+F4838+F4896+F4934+F5121</f>
        <v>0</v>
      </c>
      <c r="G4108" s="155">
        <f>G4683+G4759+G4838+G4896+G4934+G5121</f>
        <v>0</v>
      </c>
      <c r="H4108" s="155">
        <f>H4683+H4759+H4838+H4896+H4934+H5121</f>
        <v>0</v>
      </c>
      <c r="I4108" s="155">
        <f>I4683+I4759+I4838+I4896+I4934+I5121</f>
        <v>0</v>
      </c>
      <c r="J4108" s="155">
        <f>J4683+J4759+J4838+J4896+J4934+J5121</f>
        <v>0</v>
      </c>
      <c r="K4108" s="155">
        <v>0</v>
      </c>
      <c r="L4108" s="155">
        <f>L4174+L4683+L4759+L4838+L4896+L4934+L5121</f>
        <v>0</v>
      </c>
      <c r="M4108" s="155">
        <f>M4174+M4683+M4759+M4838+M4896+M4934+M5121</f>
        <v>0</v>
      </c>
      <c r="N4108" s="23"/>
      <c r="O4108" s="23"/>
    </row>
    <row r="4109" spans="1:15">
      <c r="A4109" s="1035"/>
      <c r="B4109" s="1061"/>
      <c r="C4109" s="386" t="s">
        <v>675</v>
      </c>
      <c r="D4109" s="332" t="s">
        <v>676</v>
      </c>
      <c r="E4109" s="154">
        <f t="shared" si="1342"/>
        <v>0</v>
      </c>
      <c r="F4109" s="101"/>
      <c r="G4109" s="101"/>
      <c r="H4109" s="101"/>
      <c r="I4109" s="101"/>
      <c r="J4109" s="315"/>
      <c r="K4109" s="101"/>
      <c r="L4109" s="101"/>
      <c r="M4109" s="315"/>
      <c r="N4109" s="23"/>
      <c r="O4109" s="23"/>
    </row>
    <row r="4110" spans="1:15">
      <c r="A4110" s="1035"/>
      <c r="B4110" s="1061"/>
      <c r="C4110" s="386" t="s">
        <v>677</v>
      </c>
      <c r="D4110" s="332" t="s">
        <v>678</v>
      </c>
      <c r="E4110" s="154">
        <f t="shared" si="1342"/>
        <v>0</v>
      </c>
      <c r="F4110" s="101"/>
      <c r="G4110" s="101">
        <f>G5181</f>
        <v>0</v>
      </c>
      <c r="H4110" s="101">
        <f t="shared" ref="H4110:M4110" si="1351">H5181</f>
        <v>0</v>
      </c>
      <c r="I4110" s="101">
        <f t="shared" si="1351"/>
        <v>0</v>
      </c>
      <c r="J4110" s="101">
        <f t="shared" si="1351"/>
        <v>0</v>
      </c>
      <c r="K4110" s="101">
        <f t="shared" si="1351"/>
        <v>0</v>
      </c>
      <c r="L4110" s="101">
        <f t="shared" si="1351"/>
        <v>0</v>
      </c>
      <c r="M4110" s="101">
        <f t="shared" si="1351"/>
        <v>0</v>
      </c>
      <c r="N4110" s="23"/>
      <c r="O4110" s="23"/>
    </row>
    <row r="4111" spans="1:15" ht="0.75" customHeight="1">
      <c r="A4111" s="1035"/>
      <c r="B4111" s="356"/>
      <c r="C4111" s="385"/>
      <c r="D4111" s="332"/>
      <c r="E4111" s="154">
        <f t="shared" si="1342"/>
        <v>0</v>
      </c>
      <c r="F4111" s="101"/>
      <c r="G4111" s="101"/>
      <c r="H4111" s="101"/>
      <c r="I4111" s="101"/>
      <c r="J4111" s="315"/>
      <c r="K4111" s="101"/>
      <c r="L4111" s="101"/>
      <c r="M4111" s="315"/>
      <c r="N4111" s="23"/>
      <c r="O4111" s="23"/>
    </row>
    <row r="4112" spans="1:15">
      <c r="A4112" s="1035"/>
      <c r="B4112" s="357" t="s">
        <v>679</v>
      </c>
      <c r="C4112" s="385"/>
      <c r="D4112" s="332" t="s">
        <v>680</v>
      </c>
      <c r="E4112" s="154">
        <f t="shared" si="1342"/>
        <v>190842</v>
      </c>
      <c r="F4112" s="101">
        <f t="shared" ref="F4112" si="1352">F4113+F4114+F4115+F4116+F4117+F4118+F4119+F4120+F4121+F4122+F4123</f>
        <v>0</v>
      </c>
      <c r="G4112" s="101">
        <f>G4113+G4114+G4115+G4116+G4117+G4118+G4119+G4120+G4121+G4122+G4123+G4124</f>
        <v>25925</v>
      </c>
      <c r="H4112" s="101">
        <f t="shared" ref="H4112:M4112" si="1353">H4113+H4114+H4115+H4116+H4117+H4118+H4119+H4120+H4121+H4122+H4123+H4124</f>
        <v>41322</v>
      </c>
      <c r="I4112" s="101">
        <f t="shared" si="1353"/>
        <v>57544</v>
      </c>
      <c r="J4112" s="101">
        <f t="shared" si="1353"/>
        <v>66051</v>
      </c>
      <c r="K4112" s="101">
        <f t="shared" si="1353"/>
        <v>195589</v>
      </c>
      <c r="L4112" s="101">
        <f t="shared" si="1353"/>
        <v>195440</v>
      </c>
      <c r="M4112" s="101">
        <f t="shared" si="1353"/>
        <v>80110</v>
      </c>
      <c r="N4112" s="23"/>
      <c r="O4112" s="23"/>
    </row>
    <row r="4113" spans="1:15">
      <c r="A4113" s="1035"/>
      <c r="B4113" s="357" t="s">
        <v>681</v>
      </c>
      <c r="C4113" s="385"/>
      <c r="D4113" s="332" t="s">
        <v>682</v>
      </c>
      <c r="E4113" s="154">
        <f t="shared" si="1342"/>
        <v>0</v>
      </c>
      <c r="F4113" s="155">
        <f>F4179+F4939+F5126</f>
        <v>0</v>
      </c>
      <c r="G4113" s="155">
        <f>G4179+G4939+G5126+G4900+G4688+G4563+G4843+G4775+G5205</f>
        <v>0</v>
      </c>
      <c r="H4113" s="155">
        <f>H4179+H4939+H5126+H4900+H4688+H4563+H4843+H4775+H5205+H4623</f>
        <v>0</v>
      </c>
      <c r="I4113" s="155">
        <f>I4179+I4939+I5126+I4900+I4688+I4563+I4843+I4775+I5205</f>
        <v>0</v>
      </c>
      <c r="J4113" s="155">
        <f>J4179+J4939+J5126+J4900+J4688+J4563+J4843+J4775+J5205</f>
        <v>0</v>
      </c>
      <c r="K4113" s="155">
        <f>K4179+K4939+K5126+K4900+K4688+K4563+K4843+K4775+K5205</f>
        <v>0</v>
      </c>
      <c r="L4113" s="155">
        <f>L4179+L4939+L5126+L4900+L4688+L4563+L4843+L4775+L5205</f>
        <v>0</v>
      </c>
      <c r="M4113" s="155">
        <f>M4179+M4939+M5126+M4900+M4688+M4563+M4843+M4775+M5205</f>
        <v>0</v>
      </c>
      <c r="N4113" s="23"/>
      <c r="O4113" s="23"/>
    </row>
    <row r="4114" spans="1:15">
      <c r="A4114" s="1035"/>
      <c r="B4114" s="357" t="s">
        <v>683</v>
      </c>
      <c r="C4114" s="386"/>
      <c r="D4114" s="332" t="s">
        <v>684</v>
      </c>
      <c r="E4114" s="154">
        <f t="shared" si="1342"/>
        <v>0</v>
      </c>
      <c r="F4114" s="155">
        <f>F4180</f>
        <v>0</v>
      </c>
      <c r="G4114" s="155">
        <f>G4180+G4776</f>
        <v>0</v>
      </c>
      <c r="H4114" s="155">
        <f t="shared" ref="H4114:M4114" si="1354">H4180+H4776</f>
        <v>0</v>
      </c>
      <c r="I4114" s="155">
        <f t="shared" si="1354"/>
        <v>0</v>
      </c>
      <c r="J4114" s="155">
        <f t="shared" si="1354"/>
        <v>0</v>
      </c>
      <c r="K4114" s="155">
        <f t="shared" si="1354"/>
        <v>0</v>
      </c>
      <c r="L4114" s="155">
        <f t="shared" si="1354"/>
        <v>0</v>
      </c>
      <c r="M4114" s="155">
        <f t="shared" si="1354"/>
        <v>0</v>
      </c>
      <c r="N4114" s="23"/>
      <c r="O4114" s="23"/>
    </row>
    <row r="4115" spans="1:15">
      <c r="A4115" s="1035"/>
      <c r="B4115" s="357" t="s">
        <v>685</v>
      </c>
      <c r="C4115" s="385"/>
      <c r="D4115" s="332" t="s">
        <v>686</v>
      </c>
      <c r="E4115" s="154">
        <f t="shared" si="1342"/>
        <v>0</v>
      </c>
      <c r="F4115" s="155"/>
      <c r="G4115" s="155"/>
      <c r="H4115" s="155"/>
      <c r="I4115" s="155"/>
      <c r="J4115" s="315"/>
      <c r="K4115" s="155"/>
      <c r="L4115" s="155"/>
      <c r="M4115" s="315"/>
      <c r="N4115" s="23"/>
      <c r="O4115" s="23"/>
    </row>
    <row r="4116" spans="1:15">
      <c r="A4116" s="1035"/>
      <c r="B4116" s="357" t="s">
        <v>687</v>
      </c>
      <c r="C4116" s="387"/>
      <c r="D4116" s="332" t="s">
        <v>688</v>
      </c>
      <c r="E4116" s="154">
        <f t="shared" si="1342"/>
        <v>0</v>
      </c>
      <c r="F4116" s="155"/>
      <c r="G4116" s="155"/>
      <c r="H4116" s="155"/>
      <c r="I4116" s="155"/>
      <c r="J4116" s="315"/>
      <c r="K4116" s="155"/>
      <c r="L4116" s="155"/>
      <c r="M4116" s="315"/>
      <c r="N4116" s="23"/>
      <c r="O4116" s="23"/>
    </row>
    <row r="4117" spans="1:15">
      <c r="A4117" s="1035"/>
      <c r="B4117" s="388" t="s">
        <v>689</v>
      </c>
      <c r="C4117" s="389"/>
      <c r="D4117" s="332" t="s">
        <v>690</v>
      </c>
      <c r="E4117" s="154">
        <f t="shared" si="1342"/>
        <v>0</v>
      </c>
      <c r="F4117" s="155"/>
      <c r="G4117" s="155"/>
      <c r="H4117" s="155"/>
      <c r="I4117" s="155"/>
      <c r="J4117" s="315"/>
      <c r="K4117" s="155"/>
      <c r="L4117" s="155"/>
      <c r="M4117" s="315"/>
      <c r="N4117" s="23"/>
      <c r="O4117" s="23"/>
    </row>
    <row r="4118" spans="1:15">
      <c r="A4118" s="1035"/>
      <c r="B4118" s="390" t="s">
        <v>691</v>
      </c>
      <c r="C4118" s="386"/>
      <c r="D4118" s="332" t="s">
        <v>692</v>
      </c>
      <c r="E4118" s="154">
        <f t="shared" si="1342"/>
        <v>0</v>
      </c>
      <c r="F4118" s="155"/>
      <c r="G4118" s="155"/>
      <c r="H4118" s="155"/>
      <c r="I4118" s="155"/>
      <c r="J4118" s="315"/>
      <c r="K4118" s="155"/>
      <c r="L4118" s="155"/>
      <c r="M4118" s="315"/>
      <c r="N4118" s="23"/>
      <c r="O4118" s="23"/>
    </row>
    <row r="4119" spans="1:15">
      <c r="A4119" s="1035"/>
      <c r="B4119" s="388" t="s">
        <v>693</v>
      </c>
      <c r="C4119" s="385"/>
      <c r="D4119" s="332" t="s">
        <v>694</v>
      </c>
      <c r="E4119" s="154">
        <f t="shared" si="1342"/>
        <v>0</v>
      </c>
      <c r="F4119" s="155"/>
      <c r="G4119" s="155"/>
      <c r="H4119" s="155"/>
      <c r="I4119" s="155"/>
      <c r="J4119" s="315"/>
      <c r="K4119" s="155"/>
      <c r="L4119" s="155"/>
      <c r="M4119" s="315"/>
      <c r="N4119" s="23"/>
      <c r="O4119" s="23"/>
    </row>
    <row r="4120" spans="1:15">
      <c r="A4120" s="1035"/>
      <c r="B4120" s="388" t="s">
        <v>695</v>
      </c>
      <c r="C4120" s="385"/>
      <c r="D4120" s="332" t="s">
        <v>696</v>
      </c>
      <c r="E4120" s="154">
        <f t="shared" si="1342"/>
        <v>0</v>
      </c>
      <c r="F4120" s="155">
        <f t="shared" ref="F4120:M4120" si="1355">F4186</f>
        <v>0</v>
      </c>
      <c r="G4120" s="155">
        <f t="shared" si="1355"/>
        <v>0</v>
      </c>
      <c r="H4120" s="155">
        <f t="shared" si="1355"/>
        <v>0</v>
      </c>
      <c r="I4120" s="155">
        <f t="shared" si="1355"/>
        <v>0</v>
      </c>
      <c r="J4120" s="155">
        <f t="shared" si="1355"/>
        <v>0</v>
      </c>
      <c r="K4120" s="155">
        <f t="shared" si="1355"/>
        <v>0</v>
      </c>
      <c r="L4120" s="155">
        <f t="shared" si="1355"/>
        <v>0</v>
      </c>
      <c r="M4120" s="155">
        <f t="shared" si="1355"/>
        <v>0</v>
      </c>
      <c r="N4120" s="23"/>
      <c r="O4120" s="23"/>
    </row>
    <row r="4121" spans="1:15">
      <c r="A4121" s="1035"/>
      <c r="B4121" s="357" t="s">
        <v>697</v>
      </c>
      <c r="C4121" s="386"/>
      <c r="D4121" s="332" t="s">
        <v>698</v>
      </c>
      <c r="E4121" s="154">
        <f t="shared" si="1342"/>
        <v>487</v>
      </c>
      <c r="F4121" s="155"/>
      <c r="G4121" s="155">
        <f>G4903+G4851+G4696</f>
        <v>487</v>
      </c>
      <c r="H4121" s="155">
        <f t="shared" ref="H4121:M4121" si="1356">H4903+H4851+H4696</f>
        <v>0</v>
      </c>
      <c r="I4121" s="155">
        <f t="shared" si="1356"/>
        <v>0</v>
      </c>
      <c r="J4121" s="155">
        <f t="shared" si="1356"/>
        <v>0</v>
      </c>
      <c r="K4121" s="155">
        <f t="shared" si="1356"/>
        <v>0</v>
      </c>
      <c r="L4121" s="155">
        <f t="shared" si="1356"/>
        <v>0</v>
      </c>
      <c r="M4121" s="155">
        <f t="shared" si="1356"/>
        <v>0</v>
      </c>
      <c r="N4121" s="23"/>
      <c r="O4121" s="23"/>
    </row>
    <row r="4122" spans="1:15">
      <c r="A4122" s="1035"/>
      <c r="B4122" s="388" t="s">
        <v>699</v>
      </c>
      <c r="C4122" s="385"/>
      <c r="D4122" s="332" t="s">
        <v>700</v>
      </c>
      <c r="E4122" s="154">
        <f t="shared" si="1342"/>
        <v>0</v>
      </c>
      <c r="F4122" s="155"/>
      <c r="G4122" s="155"/>
      <c r="H4122" s="155"/>
      <c r="I4122" s="155"/>
      <c r="J4122" s="315"/>
      <c r="K4122" s="155"/>
      <c r="L4122" s="155"/>
      <c r="M4122" s="315"/>
      <c r="N4122" s="23"/>
      <c r="O4122" s="23"/>
    </row>
    <row r="4123" spans="1:15">
      <c r="A4123" s="1035"/>
      <c r="B4123" s="391" t="s">
        <v>701</v>
      </c>
      <c r="C4123" s="386"/>
      <c r="D4123" s="332" t="s">
        <v>702</v>
      </c>
      <c r="E4123" s="154">
        <f t="shared" si="1342"/>
        <v>0</v>
      </c>
      <c r="F4123" s="155">
        <f t="shared" ref="F4123:M4123" si="1357">F4189</f>
        <v>0</v>
      </c>
      <c r="G4123" s="155">
        <f t="shared" si="1357"/>
        <v>0</v>
      </c>
      <c r="H4123" s="155">
        <f t="shared" si="1357"/>
        <v>0</v>
      </c>
      <c r="I4123" s="155">
        <f t="shared" si="1357"/>
        <v>0</v>
      </c>
      <c r="J4123" s="155">
        <f t="shared" si="1357"/>
        <v>0</v>
      </c>
      <c r="K4123" s="155">
        <f t="shared" si="1357"/>
        <v>0</v>
      </c>
      <c r="L4123" s="155">
        <f t="shared" si="1357"/>
        <v>0</v>
      </c>
      <c r="M4123" s="155">
        <f t="shared" si="1357"/>
        <v>0</v>
      </c>
      <c r="N4123" s="23"/>
      <c r="O4123" s="23"/>
    </row>
    <row r="4124" spans="1:15" ht="25.5" customHeight="1">
      <c r="A4124" s="1035"/>
      <c r="B4124" s="1281" t="s">
        <v>703</v>
      </c>
      <c r="C4124" s="1282"/>
      <c r="D4124" s="392" t="s">
        <v>704</v>
      </c>
      <c r="E4124" s="154">
        <f t="shared" si="1342"/>
        <v>190355</v>
      </c>
      <c r="F4124" s="155"/>
      <c r="G4124" s="155">
        <f>G5137+G4191</f>
        <v>25438</v>
      </c>
      <c r="H4124" s="155">
        <f t="shared" ref="H4124:M4124" si="1358">H5137+H4191</f>
        <v>41322</v>
      </c>
      <c r="I4124" s="155">
        <f t="shared" si="1358"/>
        <v>57544</v>
      </c>
      <c r="J4124" s="155">
        <f t="shared" si="1358"/>
        <v>66051</v>
      </c>
      <c r="K4124" s="155">
        <f t="shared" si="1358"/>
        <v>195589</v>
      </c>
      <c r="L4124" s="155">
        <f t="shared" si="1358"/>
        <v>195440</v>
      </c>
      <c r="M4124" s="155">
        <f t="shared" si="1358"/>
        <v>80110</v>
      </c>
      <c r="N4124" s="23"/>
      <c r="O4124" s="23"/>
    </row>
    <row r="4125" spans="1:15">
      <c r="A4125" s="1035"/>
      <c r="B4125" s="357" t="s">
        <v>1038</v>
      </c>
      <c r="C4125" s="342"/>
      <c r="D4125" s="332" t="s">
        <v>706</v>
      </c>
      <c r="E4125" s="154">
        <f t="shared" si="1342"/>
        <v>8947</v>
      </c>
      <c r="F4125" s="155"/>
      <c r="G4125" s="101">
        <f>G4126+G4127+G4128</f>
        <v>8947</v>
      </c>
      <c r="H4125" s="101">
        <f t="shared" ref="H4125:M4125" si="1359">H4126+H4127+H4128</f>
        <v>0</v>
      </c>
      <c r="I4125" s="101">
        <f t="shared" si="1359"/>
        <v>0</v>
      </c>
      <c r="J4125" s="101">
        <f t="shared" si="1359"/>
        <v>0</v>
      </c>
      <c r="K4125" s="101">
        <f t="shared" si="1359"/>
        <v>153</v>
      </c>
      <c r="L4125" s="101">
        <f t="shared" si="1359"/>
        <v>153</v>
      </c>
      <c r="M4125" s="101">
        <f t="shared" si="1359"/>
        <v>153</v>
      </c>
      <c r="N4125" s="23"/>
      <c r="O4125" s="23"/>
    </row>
    <row r="4126" spans="1:15">
      <c r="A4126" s="1035"/>
      <c r="B4126" s="357" t="s">
        <v>1039</v>
      </c>
      <c r="C4126" s="393"/>
      <c r="D4126" s="332" t="s">
        <v>750</v>
      </c>
      <c r="E4126" s="154">
        <f t="shared" si="1342"/>
        <v>8714</v>
      </c>
      <c r="F4126" s="101"/>
      <c r="G4126" s="101">
        <f>G4855+G4193+G5139+G4778</f>
        <v>8714</v>
      </c>
      <c r="H4126" s="101">
        <f t="shared" ref="H4126:M4126" si="1360">H4855+H4193+H5139+H4778</f>
        <v>0</v>
      </c>
      <c r="I4126" s="101">
        <f t="shared" si="1360"/>
        <v>0</v>
      </c>
      <c r="J4126" s="101">
        <f t="shared" si="1360"/>
        <v>0</v>
      </c>
      <c r="K4126" s="101">
        <f t="shared" si="1360"/>
        <v>0</v>
      </c>
      <c r="L4126" s="101">
        <f t="shared" si="1360"/>
        <v>0</v>
      </c>
      <c r="M4126" s="101">
        <f t="shared" si="1360"/>
        <v>0</v>
      </c>
      <c r="N4126" s="847"/>
      <c r="O4126" s="23"/>
    </row>
    <row r="4127" spans="1:15">
      <c r="A4127" s="1035"/>
      <c r="B4127" s="1112" t="s">
        <v>683</v>
      </c>
      <c r="C4127" s="1112"/>
      <c r="D4127" s="332" t="s">
        <v>709</v>
      </c>
      <c r="E4127" s="154">
        <f t="shared" si="1342"/>
        <v>0</v>
      </c>
      <c r="F4127" s="101"/>
      <c r="G4127" s="101">
        <f>G4194+G4779</f>
        <v>0</v>
      </c>
      <c r="H4127" s="101">
        <f t="shared" ref="H4127:M4127" si="1361">H4194+H4779</f>
        <v>0</v>
      </c>
      <c r="I4127" s="101">
        <f t="shared" si="1361"/>
        <v>0</v>
      </c>
      <c r="J4127" s="101">
        <f t="shared" si="1361"/>
        <v>0</v>
      </c>
      <c r="K4127" s="101">
        <f t="shared" si="1361"/>
        <v>0</v>
      </c>
      <c r="L4127" s="101">
        <f t="shared" si="1361"/>
        <v>0</v>
      </c>
      <c r="M4127" s="101">
        <f t="shared" si="1361"/>
        <v>0</v>
      </c>
      <c r="N4127" s="847"/>
      <c r="O4127" s="23"/>
    </row>
    <row r="4128" spans="1:15">
      <c r="A4128" s="1035"/>
      <c r="B4128" s="1358" t="s">
        <v>463</v>
      </c>
      <c r="C4128" s="1359"/>
      <c r="D4128" s="332" t="s">
        <v>994</v>
      </c>
      <c r="E4128" s="154">
        <f t="shared" si="1342"/>
        <v>233</v>
      </c>
      <c r="F4128" s="101"/>
      <c r="G4128" s="101">
        <f>G4780+G5140+G4701</f>
        <v>233</v>
      </c>
      <c r="H4128" s="101">
        <f t="shared" ref="H4128:M4128" si="1362">H4780+H5140+H4701</f>
        <v>0</v>
      </c>
      <c r="I4128" s="101">
        <f t="shared" si="1362"/>
        <v>0</v>
      </c>
      <c r="J4128" s="101">
        <f t="shared" si="1362"/>
        <v>0</v>
      </c>
      <c r="K4128" s="101">
        <f t="shared" si="1362"/>
        <v>153</v>
      </c>
      <c r="L4128" s="101">
        <f t="shared" si="1362"/>
        <v>153</v>
      </c>
      <c r="M4128" s="101">
        <f t="shared" si="1362"/>
        <v>153</v>
      </c>
      <c r="N4128" s="23"/>
      <c r="O4128" s="23"/>
    </row>
    <row r="4129" spans="1:15" ht="12.95">
      <c r="A4129" s="1035"/>
      <c r="B4129" s="1360" t="s">
        <v>712</v>
      </c>
      <c r="C4129" s="1361"/>
      <c r="D4129" s="1113">
        <v>60</v>
      </c>
      <c r="E4129" s="154">
        <f t="shared" si="1342"/>
        <v>102363</v>
      </c>
      <c r="F4129" s="101"/>
      <c r="G4129" s="101">
        <f t="shared" ref="G4129:M4132" si="1363">G4195+G4781</f>
        <v>47631</v>
      </c>
      <c r="H4129" s="101">
        <f t="shared" si="1363"/>
        <v>26812</v>
      </c>
      <c r="I4129" s="101">
        <f t="shared" si="1363"/>
        <v>13978</v>
      </c>
      <c r="J4129" s="101">
        <f t="shared" si="1363"/>
        <v>13942</v>
      </c>
      <c r="K4129" s="101">
        <f t="shared" si="1363"/>
        <v>288</v>
      </c>
      <c r="L4129" s="101">
        <f t="shared" si="1363"/>
        <v>0</v>
      </c>
      <c r="M4129" s="101">
        <f t="shared" si="1363"/>
        <v>0</v>
      </c>
      <c r="N4129" s="23"/>
      <c r="O4129" s="23"/>
    </row>
    <row r="4130" spans="1:15" ht="12.95">
      <c r="A4130" s="1035"/>
      <c r="B4130" s="1362" t="s">
        <v>319</v>
      </c>
      <c r="C4130" s="1363"/>
      <c r="D4130" s="1113" t="s">
        <v>751</v>
      </c>
      <c r="E4130" s="154">
        <f t="shared" si="1342"/>
        <v>86019</v>
      </c>
      <c r="F4130" s="101"/>
      <c r="G4130" s="101">
        <f t="shared" si="1363"/>
        <v>40025</v>
      </c>
      <c r="H4130" s="101">
        <f t="shared" si="1363"/>
        <v>22531</v>
      </c>
      <c r="I4130" s="101">
        <f t="shared" si="1363"/>
        <v>11746</v>
      </c>
      <c r="J4130" s="101">
        <f t="shared" si="1363"/>
        <v>11717</v>
      </c>
      <c r="K4130" s="101">
        <f t="shared" si="1363"/>
        <v>288</v>
      </c>
      <c r="L4130" s="101">
        <f t="shared" si="1363"/>
        <v>0</v>
      </c>
      <c r="M4130" s="101">
        <f t="shared" si="1363"/>
        <v>0</v>
      </c>
      <c r="N4130" s="23"/>
      <c r="O4130" s="23"/>
    </row>
    <row r="4131" spans="1:15" ht="12.95">
      <c r="A4131" s="1035"/>
      <c r="B4131" s="1362" t="s">
        <v>321</v>
      </c>
      <c r="C4131" s="1363"/>
      <c r="D4131" s="1113" t="s">
        <v>752</v>
      </c>
      <c r="E4131" s="154">
        <f t="shared" si="1342"/>
        <v>0</v>
      </c>
      <c r="F4131" s="101"/>
      <c r="G4131" s="101">
        <f t="shared" si="1363"/>
        <v>0</v>
      </c>
      <c r="H4131" s="101">
        <f t="shared" si="1363"/>
        <v>0</v>
      </c>
      <c r="I4131" s="101">
        <f t="shared" si="1363"/>
        <v>0</v>
      </c>
      <c r="J4131" s="101">
        <f t="shared" si="1363"/>
        <v>0</v>
      </c>
      <c r="K4131" s="101">
        <f t="shared" si="1363"/>
        <v>0</v>
      </c>
      <c r="L4131" s="101">
        <f t="shared" si="1363"/>
        <v>0</v>
      </c>
      <c r="M4131" s="101">
        <f t="shared" si="1363"/>
        <v>0</v>
      </c>
      <c r="N4131" s="23"/>
      <c r="O4131" s="23"/>
    </row>
    <row r="4132" spans="1:15" ht="12.95">
      <c r="A4132" s="1035"/>
      <c r="B4132" s="1362" t="s">
        <v>323</v>
      </c>
      <c r="C4132" s="1363"/>
      <c r="D4132" s="1113" t="s">
        <v>753</v>
      </c>
      <c r="E4132" s="154">
        <f t="shared" si="1342"/>
        <v>16344</v>
      </c>
      <c r="F4132" s="101"/>
      <c r="G4132" s="101">
        <f t="shared" si="1363"/>
        <v>7606</v>
      </c>
      <c r="H4132" s="101">
        <f t="shared" si="1363"/>
        <v>4281</v>
      </c>
      <c r="I4132" s="101">
        <f t="shared" si="1363"/>
        <v>2232</v>
      </c>
      <c r="J4132" s="101">
        <f t="shared" si="1363"/>
        <v>2225</v>
      </c>
      <c r="K4132" s="101">
        <f t="shared" si="1363"/>
        <v>0</v>
      </c>
      <c r="L4132" s="101">
        <f t="shared" si="1363"/>
        <v>0</v>
      </c>
      <c r="M4132" s="101">
        <f t="shared" si="1363"/>
        <v>0</v>
      </c>
      <c r="N4132" s="23"/>
      <c r="O4132" s="23"/>
    </row>
    <row r="4133" spans="1:15">
      <c r="A4133" s="1035"/>
      <c r="B4133" s="1007" t="s">
        <v>714</v>
      </c>
      <c r="C4133" s="1018"/>
      <c r="D4133" s="335" t="s">
        <v>715</v>
      </c>
      <c r="E4133" s="100">
        <f t="shared" si="1342"/>
        <v>118562</v>
      </c>
      <c r="F4133" s="101">
        <f t="shared" ref="F4133:M4133" si="1364">F4134+F4144</f>
        <v>0</v>
      </c>
      <c r="G4133" s="101">
        <f t="shared" si="1364"/>
        <v>51416</v>
      </c>
      <c r="H4133" s="101">
        <f t="shared" si="1364"/>
        <v>23152</v>
      </c>
      <c r="I4133" s="101">
        <f t="shared" si="1364"/>
        <v>31724</v>
      </c>
      <c r="J4133" s="101">
        <f t="shared" si="1364"/>
        <v>12270</v>
      </c>
      <c r="K4133" s="101">
        <f t="shared" si="1364"/>
        <v>76464</v>
      </c>
      <c r="L4133" s="101">
        <f t="shared" si="1364"/>
        <v>40601</v>
      </c>
      <c r="M4133" s="101">
        <f t="shared" si="1364"/>
        <v>0</v>
      </c>
      <c r="N4133" s="23"/>
      <c r="O4133" s="23"/>
    </row>
    <row r="4134" spans="1:15">
      <c r="A4134" s="1035"/>
      <c r="B4134" s="336" t="s">
        <v>716</v>
      </c>
      <c r="C4134" s="393"/>
      <c r="D4134" s="332" t="s">
        <v>717</v>
      </c>
      <c r="E4134" s="100">
        <f t="shared" si="1342"/>
        <v>118562</v>
      </c>
      <c r="F4134" s="101">
        <f t="shared" ref="F4134:M4134" si="1365">F4135+F4140+F4142</f>
        <v>0</v>
      </c>
      <c r="G4134" s="101">
        <f t="shared" si="1365"/>
        <v>51416</v>
      </c>
      <c r="H4134" s="101">
        <f t="shared" si="1365"/>
        <v>23152</v>
      </c>
      <c r="I4134" s="101">
        <f t="shared" si="1365"/>
        <v>31724</v>
      </c>
      <c r="J4134" s="101">
        <f t="shared" si="1365"/>
        <v>12270</v>
      </c>
      <c r="K4134" s="101">
        <f t="shared" si="1365"/>
        <v>76464</v>
      </c>
      <c r="L4134" s="101">
        <f t="shared" si="1365"/>
        <v>40601</v>
      </c>
      <c r="M4134" s="101">
        <f t="shared" si="1365"/>
        <v>0</v>
      </c>
      <c r="N4134" s="23"/>
      <c r="O4134" s="23"/>
    </row>
    <row r="4135" spans="1:15">
      <c r="A4135" s="1035"/>
      <c r="B4135" s="1000" t="s">
        <v>718</v>
      </c>
      <c r="C4135" s="393"/>
      <c r="D4135" s="332" t="s">
        <v>719</v>
      </c>
      <c r="E4135" s="100">
        <f t="shared" si="1342"/>
        <v>112517</v>
      </c>
      <c r="F4135" s="101">
        <f t="shared" ref="F4135:M4135" si="1366">F4136+F4137+F4138+F4139</f>
        <v>0</v>
      </c>
      <c r="G4135" s="101">
        <f t="shared" si="1366"/>
        <v>46871</v>
      </c>
      <c r="H4135" s="101">
        <f t="shared" si="1366"/>
        <v>23152</v>
      </c>
      <c r="I4135" s="101">
        <f t="shared" si="1366"/>
        <v>31024</v>
      </c>
      <c r="J4135" s="101">
        <f t="shared" si="1366"/>
        <v>11470</v>
      </c>
      <c r="K4135" s="101">
        <f t="shared" si="1366"/>
        <v>76464</v>
      </c>
      <c r="L4135" s="101">
        <f t="shared" si="1366"/>
        <v>40601</v>
      </c>
      <c r="M4135" s="101">
        <f t="shared" si="1366"/>
        <v>0</v>
      </c>
      <c r="N4135" s="23"/>
      <c r="O4135" s="23"/>
    </row>
    <row r="4136" spans="1:15">
      <c r="A4136" s="1035"/>
      <c r="B4136" s="341"/>
      <c r="C4136" s="393" t="s">
        <v>720</v>
      </c>
      <c r="D4136" s="332" t="s">
        <v>721</v>
      </c>
      <c r="E4136" s="154">
        <f t="shared" si="1342"/>
        <v>74375</v>
      </c>
      <c r="F4136" s="155">
        <f t="shared" ref="F4136:M4136" si="1367">F4202+F4262+F4445+F4504+F4567+F4639+F4705+F4788+F4859+F4954+F5018+F5079+F5144+F5209</f>
        <v>0</v>
      </c>
      <c r="G4136" s="155">
        <f t="shared" si="1367"/>
        <v>35157</v>
      </c>
      <c r="H4136" s="155">
        <f t="shared" si="1367"/>
        <v>15416</v>
      </c>
      <c r="I4136" s="155">
        <f t="shared" si="1367"/>
        <v>12332</v>
      </c>
      <c r="J4136" s="155">
        <f t="shared" si="1367"/>
        <v>11470</v>
      </c>
      <c r="K4136" s="155">
        <f t="shared" si="1367"/>
        <v>76464</v>
      </c>
      <c r="L4136" s="155">
        <f t="shared" si="1367"/>
        <v>40601</v>
      </c>
      <c r="M4136" s="155">
        <f t="shared" si="1367"/>
        <v>0</v>
      </c>
      <c r="N4136" s="23"/>
      <c r="O4136" s="23"/>
    </row>
    <row r="4137" spans="1:15">
      <c r="A4137" s="1035"/>
      <c r="B4137" s="341"/>
      <c r="C4137" s="393" t="s">
        <v>722</v>
      </c>
      <c r="D4137" s="332" t="s">
        <v>723</v>
      </c>
      <c r="E4137" s="154">
        <f t="shared" si="1342"/>
        <v>28493</v>
      </c>
      <c r="F4137" s="155">
        <f t="shared" ref="F4137:M4137" si="1368">F4263+F4446+F4505+F4568+F4640+F4706+F4789+F4860+F4955+F5080+F5145+F5210+F4203</f>
        <v>0</v>
      </c>
      <c r="G4137" s="155">
        <f t="shared" si="1368"/>
        <v>3444</v>
      </c>
      <c r="H4137" s="155">
        <f t="shared" si="1368"/>
        <v>7002</v>
      </c>
      <c r="I4137" s="155">
        <f t="shared" si="1368"/>
        <v>18047</v>
      </c>
      <c r="J4137" s="155">
        <f t="shared" si="1368"/>
        <v>0</v>
      </c>
      <c r="K4137" s="155">
        <f t="shared" si="1368"/>
        <v>0</v>
      </c>
      <c r="L4137" s="155">
        <f t="shared" si="1368"/>
        <v>0</v>
      </c>
      <c r="M4137" s="155">
        <f t="shared" si="1368"/>
        <v>0</v>
      </c>
      <c r="N4137" s="23"/>
      <c r="O4137" s="23"/>
    </row>
    <row r="4138" spans="1:15">
      <c r="A4138" s="1035"/>
      <c r="B4138" s="341"/>
      <c r="C4138" s="342" t="s">
        <v>724</v>
      </c>
      <c r="D4138" s="332" t="s">
        <v>725</v>
      </c>
      <c r="E4138" s="154">
        <f t="shared" si="1342"/>
        <v>99</v>
      </c>
      <c r="F4138" s="155">
        <f>F4264+F4447+F4506+F4569+F4641+F4707+F4790+F4861+F4956+F5020+F5081+F5146+F5211</f>
        <v>0</v>
      </c>
      <c r="G4138" s="155">
        <f>G4264+G4447+G4506+G4569+G4641+G4707+G4790+G4861+G4956+G5020+G5081+G5146+G5211+G4204</f>
        <v>99</v>
      </c>
      <c r="H4138" s="155">
        <f t="shared" ref="H4138:M4138" si="1369">H4264+H4447+H4506+H4569+H4641+H4707+H4790+H4861+H4956+H5020+H5081+H5146+H5211+H4204</f>
        <v>0</v>
      </c>
      <c r="I4138" s="155">
        <f t="shared" si="1369"/>
        <v>0</v>
      </c>
      <c r="J4138" s="155">
        <f t="shared" si="1369"/>
        <v>0</v>
      </c>
      <c r="K4138" s="155">
        <f t="shared" si="1369"/>
        <v>0</v>
      </c>
      <c r="L4138" s="155">
        <f t="shared" si="1369"/>
        <v>0</v>
      </c>
      <c r="M4138" s="155">
        <f t="shared" si="1369"/>
        <v>0</v>
      </c>
      <c r="N4138" s="23"/>
      <c r="O4138" s="23"/>
    </row>
    <row r="4139" spans="1:15">
      <c r="A4139" s="1035"/>
      <c r="B4139" s="341"/>
      <c r="C4139" s="342" t="s">
        <v>726</v>
      </c>
      <c r="D4139" s="332" t="s">
        <v>727</v>
      </c>
      <c r="E4139" s="154">
        <f t="shared" si="1342"/>
        <v>9550</v>
      </c>
      <c r="F4139" s="155">
        <f t="shared" ref="F4139:M4139" si="1370">F4205+F4265+F4448+F4507+F4570+F4708+F4791+F4862+F4957+F5021+F5082+F5147+F5212</f>
        <v>0</v>
      </c>
      <c r="G4139" s="155">
        <f t="shared" si="1370"/>
        <v>8171</v>
      </c>
      <c r="H4139" s="155">
        <f t="shared" si="1370"/>
        <v>734</v>
      </c>
      <c r="I4139" s="155">
        <f t="shared" si="1370"/>
        <v>645</v>
      </c>
      <c r="J4139" s="155">
        <f t="shared" si="1370"/>
        <v>0</v>
      </c>
      <c r="K4139" s="155">
        <f t="shared" si="1370"/>
        <v>0</v>
      </c>
      <c r="L4139" s="155">
        <f t="shared" si="1370"/>
        <v>0</v>
      </c>
      <c r="M4139" s="155">
        <f t="shared" si="1370"/>
        <v>0</v>
      </c>
      <c r="N4139" s="23"/>
      <c r="O4139" s="23"/>
    </row>
    <row r="4140" spans="1:15">
      <c r="A4140" s="1035"/>
      <c r="B4140" s="396" t="s">
        <v>728</v>
      </c>
      <c r="C4140" s="1018"/>
      <c r="D4140" s="335" t="s">
        <v>729</v>
      </c>
      <c r="E4140" s="100">
        <f t="shared" si="1342"/>
        <v>0</v>
      </c>
      <c r="F4140" s="101">
        <f t="shared" ref="F4140:M4140" si="1371">F4141</f>
        <v>0</v>
      </c>
      <c r="G4140" s="101">
        <f t="shared" si="1371"/>
        <v>0</v>
      </c>
      <c r="H4140" s="101">
        <f t="shared" si="1371"/>
        <v>0</v>
      </c>
      <c r="I4140" s="101">
        <f t="shared" si="1371"/>
        <v>0</v>
      </c>
      <c r="J4140" s="101">
        <f t="shared" si="1371"/>
        <v>0</v>
      </c>
      <c r="K4140" s="101">
        <f t="shared" si="1371"/>
        <v>0</v>
      </c>
      <c r="L4140" s="101">
        <f t="shared" si="1371"/>
        <v>0</v>
      </c>
      <c r="M4140" s="101">
        <f t="shared" si="1371"/>
        <v>0</v>
      </c>
      <c r="N4140" s="23"/>
      <c r="O4140" s="23"/>
    </row>
    <row r="4141" spans="1:15">
      <c r="A4141" s="1035"/>
      <c r="B4141" s="396"/>
      <c r="C4141" s="342" t="s">
        <v>730</v>
      </c>
      <c r="D4141" s="332" t="s">
        <v>731</v>
      </c>
      <c r="E4141" s="154">
        <f t="shared" si="1342"/>
        <v>0</v>
      </c>
      <c r="F4141" s="155"/>
      <c r="G4141" s="155"/>
      <c r="H4141" s="155"/>
      <c r="I4141" s="155"/>
      <c r="J4141" s="315"/>
      <c r="K4141" s="155"/>
      <c r="L4141" s="155"/>
      <c r="M4141" s="315"/>
      <c r="N4141" s="23"/>
      <c r="O4141" s="23"/>
    </row>
    <row r="4142" spans="1:15">
      <c r="A4142" s="1035"/>
      <c r="B4142" s="396" t="s">
        <v>732</v>
      </c>
      <c r="C4142" s="1018"/>
      <c r="D4142" s="335" t="s">
        <v>733</v>
      </c>
      <c r="E4142" s="100">
        <f t="shared" si="1342"/>
        <v>6045</v>
      </c>
      <c r="F4142" s="101">
        <f t="shared" ref="F4142:M4142" si="1372">F4208+F4268+F4451+F4510+F4573+F4645+F4711+F4794+F4865+F4960+F5024+F5085+F5150+F5215</f>
        <v>0</v>
      </c>
      <c r="G4142" s="101">
        <f t="shared" si="1372"/>
        <v>4545</v>
      </c>
      <c r="H4142" s="101">
        <f t="shared" si="1372"/>
        <v>0</v>
      </c>
      <c r="I4142" s="101">
        <f t="shared" si="1372"/>
        <v>700</v>
      </c>
      <c r="J4142" s="101">
        <f t="shared" si="1372"/>
        <v>800</v>
      </c>
      <c r="K4142" s="101">
        <f t="shared" si="1372"/>
        <v>0</v>
      </c>
      <c r="L4142" s="101">
        <f t="shared" si="1372"/>
        <v>0</v>
      </c>
      <c r="M4142" s="101">
        <f t="shared" si="1372"/>
        <v>0</v>
      </c>
      <c r="N4142" s="23"/>
      <c r="O4142" s="23"/>
    </row>
    <row r="4143" spans="1:15" hidden="1">
      <c r="A4143" s="1035"/>
      <c r="B4143" s="396"/>
      <c r="C4143" s="1018"/>
      <c r="D4143" s="335"/>
      <c r="E4143" s="100">
        <f t="shared" si="1342"/>
        <v>0</v>
      </c>
      <c r="F4143" s="101"/>
      <c r="G4143" s="101"/>
      <c r="H4143" s="101"/>
      <c r="I4143" s="101"/>
      <c r="J4143" s="315"/>
      <c r="K4143" s="101"/>
      <c r="L4143" s="101"/>
      <c r="M4143" s="315"/>
      <c r="N4143" s="23"/>
      <c r="O4143" s="23"/>
    </row>
    <row r="4144" spans="1:15">
      <c r="A4144" s="1035"/>
      <c r="B4144" s="341" t="s">
        <v>734</v>
      </c>
      <c r="C4144" s="1018"/>
      <c r="D4144" s="335" t="s">
        <v>735</v>
      </c>
      <c r="E4144" s="100">
        <f t="shared" si="1342"/>
        <v>0</v>
      </c>
      <c r="F4144" s="101">
        <f t="shared" ref="F4144:M4145" si="1373">F4145</f>
        <v>0</v>
      </c>
      <c r="G4144" s="101">
        <f t="shared" si="1373"/>
        <v>0</v>
      </c>
      <c r="H4144" s="101">
        <f t="shared" si="1373"/>
        <v>0</v>
      </c>
      <c r="I4144" s="101">
        <f t="shared" si="1373"/>
        <v>0</v>
      </c>
      <c r="J4144" s="101">
        <f t="shared" si="1373"/>
        <v>0</v>
      </c>
      <c r="K4144" s="101">
        <f t="shared" si="1373"/>
        <v>0</v>
      </c>
      <c r="L4144" s="101">
        <f t="shared" si="1373"/>
        <v>0</v>
      </c>
      <c r="M4144" s="101">
        <f t="shared" si="1373"/>
        <v>0</v>
      </c>
      <c r="N4144" s="23"/>
      <c r="O4144" s="23"/>
    </row>
    <row r="4145" spans="1:15">
      <c r="A4145" s="1035"/>
      <c r="B4145" s="1067" t="s">
        <v>736</v>
      </c>
      <c r="C4145" s="1068"/>
      <c r="D4145" s="335" t="s">
        <v>737</v>
      </c>
      <c r="E4145" s="100">
        <f t="shared" si="1342"/>
        <v>0</v>
      </c>
      <c r="F4145" s="101">
        <f t="shared" si="1373"/>
        <v>0</v>
      </c>
      <c r="G4145" s="101">
        <f t="shared" si="1373"/>
        <v>0</v>
      </c>
      <c r="H4145" s="101">
        <f t="shared" si="1373"/>
        <v>0</v>
      </c>
      <c r="I4145" s="101">
        <f t="shared" si="1373"/>
        <v>0</v>
      </c>
      <c r="J4145" s="101">
        <f t="shared" si="1373"/>
        <v>0</v>
      </c>
      <c r="K4145" s="101">
        <f t="shared" si="1373"/>
        <v>0</v>
      </c>
      <c r="L4145" s="101">
        <f t="shared" si="1373"/>
        <v>0</v>
      </c>
      <c r="M4145" s="101">
        <f t="shared" si="1373"/>
        <v>0</v>
      </c>
      <c r="N4145" s="23"/>
      <c r="O4145" s="23"/>
    </row>
    <row r="4146" spans="1:15">
      <c r="A4146" s="1035"/>
      <c r="B4146" s="341"/>
      <c r="C4146" s="342" t="s">
        <v>738</v>
      </c>
      <c r="D4146" s="332" t="s">
        <v>739</v>
      </c>
      <c r="E4146" s="154">
        <f t="shared" si="1342"/>
        <v>0</v>
      </c>
      <c r="F4146" s="155">
        <f t="shared" ref="F4146:M4146" si="1374">F4869</f>
        <v>0</v>
      </c>
      <c r="G4146" s="155">
        <f t="shared" si="1374"/>
        <v>0</v>
      </c>
      <c r="H4146" s="155">
        <f t="shared" si="1374"/>
        <v>0</v>
      </c>
      <c r="I4146" s="155">
        <f>I4869+I5154</f>
        <v>0</v>
      </c>
      <c r="J4146" s="155">
        <f t="shared" si="1374"/>
        <v>0</v>
      </c>
      <c r="K4146" s="155">
        <f t="shared" si="1374"/>
        <v>0</v>
      </c>
      <c r="L4146" s="155">
        <f t="shared" si="1374"/>
        <v>0</v>
      </c>
      <c r="M4146" s="155">
        <f t="shared" si="1374"/>
        <v>0</v>
      </c>
      <c r="N4146" s="23"/>
      <c r="O4146" s="23"/>
    </row>
    <row r="4147" spans="1:15" ht="1.5" customHeight="1">
      <c r="A4147" s="1035"/>
      <c r="B4147" s="396"/>
      <c r="C4147" s="1018"/>
      <c r="D4147" s="335"/>
      <c r="E4147" s="154">
        <f t="shared" si="1342"/>
        <v>0</v>
      </c>
      <c r="F4147" s="101"/>
      <c r="G4147" s="101"/>
      <c r="H4147" s="101"/>
      <c r="I4147" s="101"/>
      <c r="J4147" s="315"/>
      <c r="K4147" s="101"/>
      <c r="L4147" s="101"/>
      <c r="M4147" s="315"/>
      <c r="N4147" s="23"/>
      <c r="O4147" s="23"/>
    </row>
    <row r="4148" spans="1:15">
      <c r="A4148" s="1035"/>
      <c r="B4148" s="396" t="s">
        <v>626</v>
      </c>
      <c r="C4148" s="1018"/>
      <c r="D4148" s="335" t="s">
        <v>627</v>
      </c>
      <c r="E4148" s="154">
        <f t="shared" si="1342"/>
        <v>0</v>
      </c>
      <c r="F4148" s="101">
        <f t="shared" ref="F4148:M4148" si="1375">F4149</f>
        <v>0</v>
      </c>
      <c r="G4148" s="101">
        <f t="shared" si="1375"/>
        <v>0</v>
      </c>
      <c r="H4148" s="101">
        <f t="shared" si="1375"/>
        <v>0</v>
      </c>
      <c r="I4148" s="101">
        <f t="shared" si="1375"/>
        <v>0</v>
      </c>
      <c r="J4148" s="101">
        <f t="shared" si="1375"/>
        <v>0</v>
      </c>
      <c r="K4148" s="101">
        <f t="shared" si="1375"/>
        <v>0</v>
      </c>
      <c r="L4148" s="101">
        <f t="shared" si="1375"/>
        <v>0</v>
      </c>
      <c r="M4148" s="101">
        <f t="shared" si="1375"/>
        <v>0</v>
      </c>
      <c r="N4148" s="23"/>
      <c r="O4148" s="23"/>
    </row>
    <row r="4149" spans="1:15">
      <c r="A4149" s="1035"/>
      <c r="B4149" s="341" t="s">
        <v>628</v>
      </c>
      <c r="C4149" s="1018"/>
      <c r="D4149" s="335" t="s">
        <v>629</v>
      </c>
      <c r="E4149" s="154">
        <f t="shared" si="1342"/>
        <v>0</v>
      </c>
      <c r="F4149" s="101">
        <f t="shared" ref="F4149:M4149" si="1376">F5157</f>
        <v>0</v>
      </c>
      <c r="G4149" s="101">
        <f t="shared" si="1376"/>
        <v>0</v>
      </c>
      <c r="H4149" s="101">
        <f>H5157+H4651</f>
        <v>0</v>
      </c>
      <c r="I4149" s="101">
        <f t="shared" si="1376"/>
        <v>0</v>
      </c>
      <c r="J4149" s="101">
        <f>J4215+J4458+J4580+J4652+J4718+J4801+J4872+J4967+J5157</f>
        <v>0</v>
      </c>
      <c r="K4149" s="101">
        <f t="shared" si="1376"/>
        <v>0</v>
      </c>
      <c r="L4149" s="101">
        <f t="shared" si="1376"/>
        <v>0</v>
      </c>
      <c r="M4149" s="101">
        <f t="shared" si="1376"/>
        <v>0</v>
      </c>
      <c r="N4149" s="23"/>
      <c r="O4149" s="23"/>
    </row>
    <row r="4150" spans="1:15" hidden="1">
      <c r="A4150" s="984"/>
      <c r="B4150" s="985"/>
      <c r="C4150" s="985"/>
      <c r="D4150" s="522"/>
      <c r="E4150" s="154">
        <f t="shared" si="1342"/>
        <v>0</v>
      </c>
      <c r="F4150" s="63"/>
      <c r="G4150" s="63"/>
      <c r="H4150" s="63"/>
      <c r="I4150" s="63"/>
      <c r="J4150" s="151"/>
      <c r="K4150" s="63"/>
      <c r="L4150" s="63"/>
      <c r="M4150" s="151"/>
      <c r="N4150" s="23"/>
      <c r="O4150" s="23"/>
    </row>
    <row r="4151" spans="1:15">
      <c r="A4151" s="1285" t="s">
        <v>740</v>
      </c>
      <c r="B4151" s="1286"/>
      <c r="C4151" s="1287"/>
      <c r="D4151" s="399" t="s">
        <v>741</v>
      </c>
      <c r="E4151" s="999">
        <f t="shared" si="1342"/>
        <v>165813</v>
      </c>
      <c r="F4151" s="401">
        <f>F4152+F4220+F4283+F4340</f>
        <v>0</v>
      </c>
      <c r="G4151" s="401">
        <f>G4152+G4220</f>
        <v>72416</v>
      </c>
      <c r="H4151" s="401">
        <f t="shared" ref="H4151:M4151" si="1377">H4152+H4220</f>
        <v>39763</v>
      </c>
      <c r="I4151" s="401">
        <f t="shared" si="1377"/>
        <v>34069</v>
      </c>
      <c r="J4151" s="401">
        <f t="shared" si="1377"/>
        <v>19565</v>
      </c>
      <c r="K4151" s="401">
        <f t="shared" si="1377"/>
        <v>25034</v>
      </c>
      <c r="L4151" s="401">
        <f t="shared" si="1377"/>
        <v>16398</v>
      </c>
      <c r="M4151" s="401">
        <f t="shared" si="1377"/>
        <v>0</v>
      </c>
      <c r="N4151" s="23"/>
      <c r="O4151" s="23"/>
    </row>
    <row r="4152" spans="1:15">
      <c r="A4152" s="402" t="s">
        <v>742</v>
      </c>
      <c r="B4152" s="403"/>
      <c r="C4152" s="404"/>
      <c r="D4152" s="405" t="s">
        <v>636</v>
      </c>
      <c r="E4152" s="406">
        <f t="shared" si="1342"/>
        <v>165811</v>
      </c>
      <c r="F4152" s="407">
        <f t="shared" ref="F4152:M4152" si="1378">F4217</f>
        <v>0</v>
      </c>
      <c r="G4152" s="407">
        <f t="shared" si="1378"/>
        <v>72414</v>
      </c>
      <c r="H4152" s="407">
        <f t="shared" si="1378"/>
        <v>39763</v>
      </c>
      <c r="I4152" s="407">
        <f t="shared" si="1378"/>
        <v>34069</v>
      </c>
      <c r="J4152" s="407">
        <f t="shared" si="1378"/>
        <v>19565</v>
      </c>
      <c r="K4152" s="407">
        <f t="shared" si="1378"/>
        <v>25034</v>
      </c>
      <c r="L4152" s="407">
        <f t="shared" si="1378"/>
        <v>16398</v>
      </c>
      <c r="M4152" s="407">
        <f t="shared" si="1378"/>
        <v>0</v>
      </c>
      <c r="N4152" s="23"/>
      <c r="O4152" s="23"/>
    </row>
    <row r="4153" spans="1:15">
      <c r="A4153" s="1300" t="s">
        <v>630</v>
      </c>
      <c r="B4153" s="1301"/>
      <c r="C4153" s="1302"/>
      <c r="D4153" s="481"/>
      <c r="E4153" s="154">
        <f t="shared" si="1342"/>
        <v>165811</v>
      </c>
      <c r="F4153" s="482">
        <f>F4154+F4165+F4178+F4199+F4210+F4214</f>
        <v>0</v>
      </c>
      <c r="G4153" s="482">
        <f>G4154+G4165+G4178+G4199+G4210+G4214+G4192+G4195</f>
        <v>72414</v>
      </c>
      <c r="H4153" s="482">
        <f t="shared" ref="H4153:M4153" si="1379">H4154+H4165+H4178+H4199+H4210+H4214+H4192+H4195</f>
        <v>39763</v>
      </c>
      <c r="I4153" s="482">
        <f t="shared" si="1379"/>
        <v>34069</v>
      </c>
      <c r="J4153" s="482">
        <f t="shared" si="1379"/>
        <v>19565</v>
      </c>
      <c r="K4153" s="482">
        <f t="shared" si="1379"/>
        <v>25034</v>
      </c>
      <c r="L4153" s="482">
        <f t="shared" si="1379"/>
        <v>16398</v>
      </c>
      <c r="M4153" s="482">
        <f t="shared" si="1379"/>
        <v>0</v>
      </c>
      <c r="N4153" s="23"/>
      <c r="O4153" s="23"/>
    </row>
    <row r="4154" spans="1:15">
      <c r="A4154" s="1035"/>
      <c r="B4154" s="1101" t="s">
        <v>633</v>
      </c>
      <c r="C4154" s="1102"/>
      <c r="D4154" s="1017" t="s">
        <v>634</v>
      </c>
      <c r="E4154" s="154">
        <f t="shared" si="1342"/>
        <v>0</v>
      </c>
      <c r="F4154" s="155">
        <f t="shared" ref="F4154:M4154" si="1380">F4155</f>
        <v>0</v>
      </c>
      <c r="G4154" s="155">
        <f t="shared" si="1380"/>
        <v>0</v>
      </c>
      <c r="H4154" s="155">
        <f t="shared" si="1380"/>
        <v>0</v>
      </c>
      <c r="I4154" s="155">
        <f t="shared" si="1380"/>
        <v>0</v>
      </c>
      <c r="J4154" s="155">
        <f t="shared" si="1380"/>
        <v>0</v>
      </c>
      <c r="K4154" s="155">
        <f t="shared" si="1380"/>
        <v>0</v>
      </c>
      <c r="L4154" s="155">
        <f t="shared" si="1380"/>
        <v>0</v>
      </c>
      <c r="M4154" s="155">
        <f t="shared" si="1380"/>
        <v>0</v>
      </c>
      <c r="N4154" s="23"/>
      <c r="O4154" s="23"/>
    </row>
    <row r="4155" spans="1:15">
      <c r="A4155" s="1035"/>
      <c r="B4155" s="356" t="s">
        <v>635</v>
      </c>
      <c r="C4155" s="386"/>
      <c r="D4155" s="335" t="s">
        <v>636</v>
      </c>
      <c r="E4155" s="154">
        <f t="shared" si="1342"/>
        <v>0</v>
      </c>
      <c r="F4155" s="155">
        <f t="shared" ref="F4155:M4155" si="1381">F4156+F4157+F4158+F4159+F4160+F4161+F4162+F4163</f>
        <v>0</v>
      </c>
      <c r="G4155" s="155">
        <f t="shared" si="1381"/>
        <v>0</v>
      </c>
      <c r="H4155" s="155">
        <f t="shared" si="1381"/>
        <v>0</v>
      </c>
      <c r="I4155" s="155">
        <f>I4156+I4157+I4158+I4159+I4160+I4161+I4162+I4163+I4164</f>
        <v>0</v>
      </c>
      <c r="J4155" s="155">
        <f>J4156+J4157+J4158+J4159+J4160+J4161+J4162+J4163+J4164</f>
        <v>0</v>
      </c>
      <c r="K4155" s="155">
        <f t="shared" si="1381"/>
        <v>0</v>
      </c>
      <c r="L4155" s="155">
        <f t="shared" si="1381"/>
        <v>0</v>
      </c>
      <c r="M4155" s="155">
        <f t="shared" si="1381"/>
        <v>0</v>
      </c>
      <c r="N4155" s="23"/>
      <c r="O4155" s="23"/>
    </row>
    <row r="4156" spans="1:15" hidden="1">
      <c r="A4156" s="417"/>
      <c r="B4156" s="545"/>
      <c r="C4156" s="546" t="s">
        <v>637</v>
      </c>
      <c r="D4156" s="543" t="s">
        <v>638</v>
      </c>
      <c r="E4156" s="154">
        <f t="shared" si="1342"/>
        <v>0</v>
      </c>
      <c r="F4156" s="63"/>
      <c r="G4156" s="63"/>
      <c r="H4156" s="63"/>
      <c r="I4156" s="63"/>
      <c r="J4156" s="158"/>
      <c r="K4156" s="63"/>
      <c r="L4156" s="63"/>
      <c r="M4156" s="158"/>
      <c r="N4156" s="23"/>
      <c r="O4156" s="23"/>
    </row>
    <row r="4157" spans="1:15" ht="31.35" hidden="1">
      <c r="A4157" s="417"/>
      <c r="B4157" s="545"/>
      <c r="C4157" s="547" t="s">
        <v>639</v>
      </c>
      <c r="D4157" s="548" t="s">
        <v>640</v>
      </c>
      <c r="E4157" s="154">
        <f t="shared" si="1342"/>
        <v>0</v>
      </c>
      <c r="F4157" s="63"/>
      <c r="G4157" s="63"/>
      <c r="H4157" s="63"/>
      <c r="I4157" s="63"/>
      <c r="J4157" s="158"/>
      <c r="K4157" s="63"/>
      <c r="L4157" s="63"/>
      <c r="M4157" s="158"/>
      <c r="N4157" s="23"/>
      <c r="O4157" s="23"/>
    </row>
    <row r="4158" spans="1:15" ht="21" hidden="1">
      <c r="A4158" s="417"/>
      <c r="B4158" s="545"/>
      <c r="C4158" s="547" t="s">
        <v>641</v>
      </c>
      <c r="D4158" s="548" t="s">
        <v>642</v>
      </c>
      <c r="E4158" s="154">
        <f t="shared" si="1342"/>
        <v>0</v>
      </c>
      <c r="F4158" s="63"/>
      <c r="G4158" s="63"/>
      <c r="H4158" s="63"/>
      <c r="I4158" s="63"/>
      <c r="J4158" s="158"/>
      <c r="K4158" s="63"/>
      <c r="L4158" s="63"/>
      <c r="M4158" s="158"/>
      <c r="N4158" s="23"/>
      <c r="O4158" s="23"/>
    </row>
    <row r="4159" spans="1:15" ht="20.65" hidden="1">
      <c r="A4159" s="417"/>
      <c r="B4159" s="545"/>
      <c r="C4159" s="546" t="s">
        <v>643</v>
      </c>
      <c r="D4159" s="543" t="s">
        <v>644</v>
      </c>
      <c r="E4159" s="154">
        <f t="shared" ref="E4159:E4230" si="1382">G4159+H4159+I4159+J4159</f>
        <v>0</v>
      </c>
      <c r="F4159" s="63"/>
      <c r="G4159" s="63"/>
      <c r="H4159" s="63"/>
      <c r="I4159" s="63"/>
      <c r="J4159" s="158"/>
      <c r="K4159" s="63"/>
      <c r="L4159" s="63"/>
      <c r="M4159" s="158"/>
      <c r="N4159" s="23"/>
      <c r="O4159" s="23"/>
    </row>
    <row r="4160" spans="1:15" ht="31.35" hidden="1">
      <c r="A4160" s="417"/>
      <c r="B4160" s="549"/>
      <c r="C4160" s="550" t="s">
        <v>645</v>
      </c>
      <c r="D4160" s="551" t="s">
        <v>646</v>
      </c>
      <c r="E4160" s="154">
        <f t="shared" si="1382"/>
        <v>0</v>
      </c>
      <c r="F4160" s="63"/>
      <c r="G4160" s="63"/>
      <c r="H4160" s="63"/>
      <c r="I4160" s="63"/>
      <c r="J4160" s="158"/>
      <c r="K4160" s="63"/>
      <c r="L4160" s="63"/>
      <c r="M4160" s="158"/>
      <c r="N4160" s="23"/>
      <c r="O4160" s="23"/>
    </row>
    <row r="4161" spans="1:15" ht="20.65" hidden="1">
      <c r="A4161" s="417"/>
      <c r="B4161" s="493"/>
      <c r="C4161" s="494" t="s">
        <v>647</v>
      </c>
      <c r="D4161" s="552" t="s">
        <v>648</v>
      </c>
      <c r="E4161" s="154">
        <f t="shared" si="1382"/>
        <v>0</v>
      </c>
      <c r="F4161" s="63"/>
      <c r="G4161" s="63"/>
      <c r="H4161" s="63"/>
      <c r="I4161" s="63"/>
      <c r="J4161" s="158"/>
      <c r="K4161" s="63"/>
      <c r="L4161" s="63"/>
      <c r="M4161" s="158"/>
      <c r="N4161" s="23"/>
      <c r="O4161" s="23"/>
    </row>
    <row r="4162" spans="1:15" ht="20.65" hidden="1">
      <c r="A4162" s="417"/>
      <c r="B4162" s="553"/>
      <c r="C4162" s="554" t="s">
        <v>649</v>
      </c>
      <c r="D4162" s="1114" t="s">
        <v>650</v>
      </c>
      <c r="E4162" s="154">
        <f t="shared" si="1382"/>
        <v>0</v>
      </c>
      <c r="F4162" s="63"/>
      <c r="G4162" s="63"/>
      <c r="H4162" s="63"/>
      <c r="I4162" s="63"/>
      <c r="J4162" s="158"/>
      <c r="K4162" s="63"/>
      <c r="L4162" s="63"/>
      <c r="M4162" s="158"/>
      <c r="N4162" s="23"/>
      <c r="O4162" s="23"/>
    </row>
    <row r="4163" spans="1:15" hidden="1">
      <c r="A4163" s="417"/>
      <c r="B4163" s="1115"/>
      <c r="C4163" s="1116" t="s">
        <v>651</v>
      </c>
      <c r="D4163" s="1117" t="s">
        <v>652</v>
      </c>
      <c r="E4163" s="154">
        <f t="shared" si="1382"/>
        <v>0</v>
      </c>
      <c r="F4163" s="63"/>
      <c r="G4163" s="63"/>
      <c r="H4163" s="63"/>
      <c r="I4163" s="63"/>
      <c r="J4163" s="158"/>
      <c r="K4163" s="63"/>
      <c r="L4163" s="63"/>
      <c r="M4163" s="158"/>
      <c r="N4163" s="23"/>
      <c r="O4163" s="23"/>
    </row>
    <row r="4164" spans="1:15" ht="15" hidden="1" customHeight="1">
      <c r="A4164" s="417"/>
      <c r="B4164" s="1118"/>
      <c r="C4164" s="1119" t="s">
        <v>655</v>
      </c>
      <c r="D4164" s="1120" t="s">
        <v>656</v>
      </c>
      <c r="E4164" s="154">
        <f t="shared" si="1382"/>
        <v>0</v>
      </c>
      <c r="F4164" s="63"/>
      <c r="G4164" s="63">
        <v>0</v>
      </c>
      <c r="H4164" s="63">
        <v>0</v>
      </c>
      <c r="I4164" s="63">
        <v>0</v>
      </c>
      <c r="J4164" s="158">
        <v>0</v>
      </c>
      <c r="K4164" s="63"/>
      <c r="L4164" s="63"/>
      <c r="M4164" s="158"/>
      <c r="N4164" s="23"/>
      <c r="O4164" s="23"/>
    </row>
    <row r="4165" spans="1:15">
      <c r="A4165" s="1035"/>
      <c r="B4165" s="356" t="s">
        <v>657</v>
      </c>
      <c r="C4165" s="1056"/>
      <c r="D4165" s="335" t="s">
        <v>658</v>
      </c>
      <c r="E4165" s="154">
        <f t="shared" si="1382"/>
        <v>0</v>
      </c>
      <c r="F4165" s="155">
        <f t="shared" ref="F4165:M4165" si="1383">F4166</f>
        <v>0</v>
      </c>
      <c r="G4165" s="155">
        <f t="shared" si="1383"/>
        <v>0</v>
      </c>
      <c r="H4165" s="155">
        <f t="shared" si="1383"/>
        <v>0</v>
      </c>
      <c r="I4165" s="155">
        <f t="shared" si="1383"/>
        <v>0</v>
      </c>
      <c r="J4165" s="155">
        <f t="shared" si="1383"/>
        <v>0</v>
      </c>
      <c r="K4165" s="155">
        <f t="shared" si="1383"/>
        <v>0</v>
      </c>
      <c r="L4165" s="155">
        <f t="shared" si="1383"/>
        <v>0</v>
      </c>
      <c r="M4165" s="155">
        <f t="shared" si="1383"/>
        <v>0</v>
      </c>
      <c r="N4165" s="23"/>
      <c r="O4165" s="23"/>
    </row>
    <row r="4166" spans="1:15" ht="12" customHeight="1">
      <c r="A4166" s="1035"/>
      <c r="B4166" s="1061" t="s">
        <v>659</v>
      </c>
      <c r="C4166" s="386"/>
      <c r="D4166" s="335" t="s">
        <v>565</v>
      </c>
      <c r="E4166" s="154">
        <f t="shared" si="1382"/>
        <v>0</v>
      </c>
      <c r="F4166" s="155">
        <f t="shared" ref="F4166:M4166" si="1384">F4170+F4171+F4172+F4173+F4174+F4175+F4176</f>
        <v>0</v>
      </c>
      <c r="G4166" s="155">
        <f t="shared" si="1384"/>
        <v>0</v>
      </c>
      <c r="H4166" s="155">
        <f t="shared" si="1384"/>
        <v>0</v>
      </c>
      <c r="I4166" s="155">
        <f t="shared" si="1384"/>
        <v>0</v>
      </c>
      <c r="J4166" s="155">
        <f t="shared" si="1384"/>
        <v>0</v>
      </c>
      <c r="K4166" s="155">
        <f t="shared" si="1384"/>
        <v>0</v>
      </c>
      <c r="L4166" s="155">
        <f t="shared" si="1384"/>
        <v>0</v>
      </c>
      <c r="M4166" s="155">
        <f t="shared" si="1384"/>
        <v>0</v>
      </c>
      <c r="N4166" s="23"/>
      <c r="O4166" s="23"/>
    </row>
    <row r="4167" spans="1:15" hidden="1">
      <c r="A4167" s="417"/>
      <c r="B4167" s="1058"/>
      <c r="C4167" s="1059" t="s">
        <v>660</v>
      </c>
      <c r="D4167" s="1121" t="s">
        <v>661</v>
      </c>
      <c r="E4167" s="154">
        <f t="shared" si="1382"/>
        <v>0</v>
      </c>
      <c r="F4167" s="63"/>
      <c r="G4167" s="63"/>
      <c r="H4167" s="63"/>
      <c r="I4167" s="63"/>
      <c r="J4167" s="158"/>
      <c r="K4167" s="63"/>
      <c r="L4167" s="63"/>
      <c r="M4167" s="158"/>
      <c r="N4167" s="23"/>
      <c r="O4167" s="23"/>
    </row>
    <row r="4168" spans="1:15" hidden="1">
      <c r="A4168" s="417"/>
      <c r="B4168" s="1058"/>
      <c r="C4168" s="1059" t="s">
        <v>662</v>
      </c>
      <c r="D4168" s="1121" t="s">
        <v>663</v>
      </c>
      <c r="E4168" s="154">
        <f t="shared" si="1382"/>
        <v>0</v>
      </c>
      <c r="F4168" s="63"/>
      <c r="G4168" s="63"/>
      <c r="H4168" s="63"/>
      <c r="I4168" s="63"/>
      <c r="J4168" s="158"/>
      <c r="K4168" s="63"/>
      <c r="L4168" s="63"/>
      <c r="M4168" s="158"/>
      <c r="N4168" s="23"/>
      <c r="O4168" s="23"/>
    </row>
    <row r="4169" spans="1:15" hidden="1">
      <c r="A4169" s="417"/>
      <c r="B4169" s="1058"/>
      <c r="C4169" s="1059" t="s">
        <v>664</v>
      </c>
      <c r="D4169" s="1121" t="s">
        <v>665</v>
      </c>
      <c r="E4169" s="154">
        <f t="shared" si="1382"/>
        <v>0</v>
      </c>
      <c r="F4169" s="63"/>
      <c r="G4169" s="63"/>
      <c r="H4169" s="63"/>
      <c r="I4169" s="63"/>
      <c r="J4169" s="158"/>
      <c r="K4169" s="63"/>
      <c r="L4169" s="63"/>
      <c r="M4169" s="158"/>
      <c r="N4169" s="23"/>
      <c r="O4169" s="23"/>
    </row>
    <row r="4170" spans="1:15" hidden="1">
      <c r="A4170" s="417"/>
      <c r="B4170" s="1061"/>
      <c r="C4170" s="386" t="s">
        <v>666</v>
      </c>
      <c r="D4170" s="335" t="s">
        <v>667</v>
      </c>
      <c r="E4170" s="154">
        <f t="shared" si="1382"/>
        <v>0</v>
      </c>
      <c r="F4170" s="63"/>
      <c r="G4170" s="63"/>
      <c r="H4170" s="63"/>
      <c r="I4170" s="63"/>
      <c r="J4170" s="158"/>
      <c r="K4170" s="63"/>
      <c r="L4170" s="63"/>
      <c r="M4170" s="158"/>
      <c r="N4170" s="23"/>
      <c r="O4170" s="23"/>
    </row>
    <row r="4171" spans="1:15" hidden="1">
      <c r="A4171" s="417"/>
      <c r="B4171" s="1061"/>
      <c r="C4171" s="386" t="s">
        <v>668</v>
      </c>
      <c r="D4171" s="335" t="s">
        <v>669</v>
      </c>
      <c r="E4171" s="154">
        <f t="shared" si="1382"/>
        <v>0</v>
      </c>
      <c r="F4171" s="63"/>
      <c r="G4171" s="63"/>
      <c r="H4171" s="63"/>
      <c r="I4171" s="63"/>
      <c r="J4171" s="158"/>
      <c r="K4171" s="63"/>
      <c r="L4171" s="63"/>
      <c r="M4171" s="158"/>
      <c r="N4171" s="23"/>
      <c r="O4171" s="23"/>
    </row>
    <row r="4172" spans="1:15" hidden="1">
      <c r="A4172" s="417"/>
      <c r="B4172" s="1061"/>
      <c r="C4172" s="386" t="s">
        <v>670</v>
      </c>
      <c r="D4172" s="335" t="s">
        <v>671</v>
      </c>
      <c r="E4172" s="154">
        <f t="shared" si="1382"/>
        <v>0</v>
      </c>
      <c r="F4172" s="63"/>
      <c r="G4172" s="63"/>
      <c r="H4172" s="63"/>
      <c r="I4172" s="63"/>
      <c r="J4172" s="158"/>
      <c r="K4172" s="63"/>
      <c r="L4172" s="63"/>
      <c r="M4172" s="158"/>
      <c r="N4172" s="23"/>
      <c r="O4172" s="23"/>
    </row>
    <row r="4173" spans="1:15" hidden="1">
      <c r="A4173" s="417"/>
      <c r="B4173" s="1061"/>
      <c r="C4173" s="386" t="s">
        <v>672</v>
      </c>
      <c r="D4173" s="335" t="s">
        <v>673</v>
      </c>
      <c r="E4173" s="154">
        <f t="shared" si="1382"/>
        <v>0</v>
      </c>
      <c r="F4173" s="63"/>
      <c r="G4173" s="63"/>
      <c r="H4173" s="63"/>
      <c r="I4173" s="63"/>
      <c r="J4173" s="158"/>
      <c r="K4173" s="63"/>
      <c r="L4173" s="63"/>
      <c r="M4173" s="158"/>
      <c r="N4173" s="23"/>
      <c r="O4173" s="23"/>
    </row>
    <row r="4174" spans="1:15">
      <c r="A4174" s="485"/>
      <c r="B4174" s="501"/>
      <c r="C4174" s="458" t="s">
        <v>670</v>
      </c>
      <c r="D4174" s="443" t="s">
        <v>671</v>
      </c>
      <c r="E4174" s="94">
        <f t="shared" si="1382"/>
        <v>0</v>
      </c>
      <c r="F4174" s="63"/>
      <c r="G4174" s="63">
        <v>0</v>
      </c>
      <c r="H4174" s="63"/>
      <c r="I4174" s="63">
        <v>0</v>
      </c>
      <c r="J4174" s="158">
        <v>0</v>
      </c>
      <c r="K4174" s="63">
        <v>0</v>
      </c>
      <c r="L4174" s="63">
        <v>0</v>
      </c>
      <c r="M4174" s="158">
        <v>0</v>
      </c>
      <c r="N4174" s="23"/>
      <c r="O4174" s="23"/>
    </row>
    <row r="4175" spans="1:15" hidden="1">
      <c r="A4175" s="417"/>
      <c r="B4175" s="1061"/>
      <c r="C4175" s="386" t="s">
        <v>675</v>
      </c>
      <c r="D4175" s="335" t="s">
        <v>676</v>
      </c>
      <c r="E4175" s="100">
        <f t="shared" si="1382"/>
        <v>0</v>
      </c>
      <c r="F4175" s="421"/>
      <c r="G4175" s="421"/>
      <c r="H4175" s="421"/>
      <c r="I4175" s="421"/>
      <c r="J4175" s="589"/>
      <c r="K4175" s="421"/>
      <c r="L4175" s="421"/>
      <c r="M4175" s="589"/>
      <c r="N4175" s="23"/>
      <c r="O4175" s="23"/>
    </row>
    <row r="4176" spans="1:15">
      <c r="A4176" s="417"/>
      <c r="B4176" s="1061"/>
      <c r="C4176" s="386" t="s">
        <v>677</v>
      </c>
      <c r="D4176" s="335" t="s">
        <v>678</v>
      </c>
      <c r="E4176" s="100">
        <f t="shared" si="1382"/>
        <v>0</v>
      </c>
      <c r="F4176" s="421"/>
      <c r="G4176" s="421"/>
      <c r="H4176" s="421"/>
      <c r="I4176" s="421"/>
      <c r="J4176" s="589"/>
      <c r="K4176" s="421"/>
      <c r="L4176" s="421"/>
      <c r="M4176" s="589"/>
      <c r="N4176" s="23"/>
      <c r="O4176" s="23"/>
    </row>
    <row r="4177" spans="1:15" ht="0.75" customHeight="1">
      <c r="A4177" s="417"/>
      <c r="B4177" s="356"/>
      <c r="C4177" s="385"/>
      <c r="D4177" s="335"/>
      <c r="E4177" s="100">
        <f t="shared" si="1382"/>
        <v>0</v>
      </c>
      <c r="F4177" s="421"/>
      <c r="G4177" s="421"/>
      <c r="H4177" s="421"/>
      <c r="I4177" s="421"/>
      <c r="J4177" s="589"/>
      <c r="K4177" s="421"/>
      <c r="L4177" s="421"/>
      <c r="M4177" s="589"/>
      <c r="N4177" s="23"/>
      <c r="O4177" s="23"/>
    </row>
    <row r="4178" spans="1:15">
      <c r="A4178" s="417"/>
      <c r="B4178" s="356" t="s">
        <v>679</v>
      </c>
      <c r="C4178" s="385"/>
      <c r="D4178" s="335" t="s">
        <v>680</v>
      </c>
      <c r="E4178" s="100">
        <f t="shared" si="1382"/>
        <v>5926</v>
      </c>
      <c r="F4178" s="101">
        <f t="shared" ref="F4178" si="1385">F4179+F4180+F4181+F4182+F4183+F4184+F4185+F4186+F4187+F4188+F4189</f>
        <v>0</v>
      </c>
      <c r="G4178" s="101">
        <f>G4179+G4180+G4181+G4182+G4183+G4184+G4185+G4186+G4187+G4188+G4189+G4191</f>
        <v>189</v>
      </c>
      <c r="H4178" s="101">
        <f t="shared" ref="H4178:M4178" si="1386">H4179+H4180+H4181+H4182+H4183+H4184+H4185+H4186+H4187+H4188+H4189+H4191</f>
        <v>57</v>
      </c>
      <c r="I4178" s="101">
        <f t="shared" si="1386"/>
        <v>57</v>
      </c>
      <c r="J4178" s="101">
        <f t="shared" si="1386"/>
        <v>5623</v>
      </c>
      <c r="K4178" s="101">
        <f t="shared" si="1386"/>
        <v>149</v>
      </c>
      <c r="L4178" s="101">
        <f t="shared" si="1386"/>
        <v>0</v>
      </c>
      <c r="M4178" s="101">
        <f t="shared" si="1386"/>
        <v>0</v>
      </c>
      <c r="N4178" s="23"/>
      <c r="O4178" s="23"/>
    </row>
    <row r="4179" spans="1:15">
      <c r="A4179" s="417"/>
      <c r="B4179" s="438" t="s">
        <v>681</v>
      </c>
      <c r="C4179" s="506"/>
      <c r="D4179" s="427" t="s">
        <v>682</v>
      </c>
      <c r="E4179" s="94">
        <f t="shared" si="1382"/>
        <v>0</v>
      </c>
      <c r="F4179" s="63"/>
      <c r="G4179" s="63"/>
      <c r="H4179" s="63">
        <v>0</v>
      </c>
      <c r="I4179" s="63">
        <f>2000-2000</f>
        <v>0</v>
      </c>
      <c r="J4179" s="158">
        <v>0</v>
      </c>
      <c r="K4179" s="63"/>
      <c r="L4179" s="63"/>
      <c r="M4179" s="158"/>
      <c r="N4179" s="23"/>
      <c r="O4179" s="23"/>
    </row>
    <row r="4180" spans="1:15">
      <c r="A4180" s="417"/>
      <c r="B4180" s="438" t="s">
        <v>683</v>
      </c>
      <c r="C4180" s="458"/>
      <c r="D4180" s="427" t="s">
        <v>684</v>
      </c>
      <c r="E4180" s="94">
        <f t="shared" si="1382"/>
        <v>0</v>
      </c>
      <c r="F4180" s="63"/>
      <c r="G4180" s="63">
        <v>0</v>
      </c>
      <c r="H4180" s="63"/>
      <c r="I4180" s="63"/>
      <c r="J4180" s="158"/>
      <c r="K4180" s="63"/>
      <c r="L4180" s="63"/>
      <c r="M4180" s="158"/>
      <c r="N4180" s="23"/>
      <c r="O4180" s="23"/>
    </row>
    <row r="4181" spans="1:15" ht="12" customHeight="1">
      <c r="A4181" s="417"/>
      <c r="B4181" s="438" t="s">
        <v>685</v>
      </c>
      <c r="C4181" s="506"/>
      <c r="D4181" s="427" t="s">
        <v>686</v>
      </c>
      <c r="E4181" s="94">
        <f t="shared" si="1382"/>
        <v>0</v>
      </c>
      <c r="F4181" s="63"/>
      <c r="G4181" s="63"/>
      <c r="H4181" s="63"/>
      <c r="I4181" s="63"/>
      <c r="J4181" s="158"/>
      <c r="K4181" s="63"/>
      <c r="L4181" s="63"/>
      <c r="M4181" s="158"/>
      <c r="N4181" s="23"/>
      <c r="O4181" s="23"/>
    </row>
    <row r="4182" spans="1:15" hidden="1">
      <c r="A4182" s="417"/>
      <c r="B4182" s="438" t="s">
        <v>687</v>
      </c>
      <c r="C4182" s="507"/>
      <c r="D4182" s="427" t="s">
        <v>688</v>
      </c>
      <c r="E4182" s="94">
        <f t="shared" si="1382"/>
        <v>0</v>
      </c>
      <c r="F4182" s="63"/>
      <c r="G4182" s="63"/>
      <c r="H4182" s="63"/>
      <c r="I4182" s="63"/>
      <c r="J4182" s="158"/>
      <c r="K4182" s="63"/>
      <c r="L4182" s="63"/>
      <c r="M4182" s="158"/>
      <c r="N4182" s="23"/>
      <c r="O4182" s="23"/>
    </row>
    <row r="4183" spans="1:15" hidden="1">
      <c r="A4183" s="417"/>
      <c r="B4183" s="508" t="s">
        <v>689</v>
      </c>
      <c r="C4183" s="509"/>
      <c r="D4183" s="427" t="s">
        <v>690</v>
      </c>
      <c r="E4183" s="94">
        <f t="shared" si="1382"/>
        <v>0</v>
      </c>
      <c r="F4183" s="63"/>
      <c r="G4183" s="63"/>
      <c r="H4183" s="63"/>
      <c r="I4183" s="63"/>
      <c r="J4183" s="158"/>
      <c r="K4183" s="63"/>
      <c r="L4183" s="63"/>
      <c r="M4183" s="158"/>
      <c r="N4183" s="23"/>
      <c r="O4183" s="23"/>
    </row>
    <row r="4184" spans="1:15" hidden="1">
      <c r="A4184" s="417"/>
      <c r="B4184" s="510" t="s">
        <v>691</v>
      </c>
      <c r="C4184" s="458"/>
      <c r="D4184" s="427" t="s">
        <v>692</v>
      </c>
      <c r="E4184" s="94">
        <f t="shared" si="1382"/>
        <v>0</v>
      </c>
      <c r="F4184" s="63"/>
      <c r="G4184" s="63"/>
      <c r="H4184" s="63"/>
      <c r="I4184" s="63"/>
      <c r="J4184" s="158"/>
      <c r="K4184" s="63"/>
      <c r="L4184" s="63"/>
      <c r="M4184" s="158"/>
      <c r="N4184" s="23"/>
      <c r="O4184" s="23"/>
    </row>
    <row r="4185" spans="1:15" hidden="1">
      <c r="A4185" s="417"/>
      <c r="B4185" s="508" t="s">
        <v>693</v>
      </c>
      <c r="C4185" s="506"/>
      <c r="D4185" s="427" t="s">
        <v>694</v>
      </c>
      <c r="E4185" s="94">
        <f t="shared" si="1382"/>
        <v>0</v>
      </c>
      <c r="F4185" s="63"/>
      <c r="G4185" s="63"/>
      <c r="H4185" s="63"/>
      <c r="I4185" s="63"/>
      <c r="J4185" s="158"/>
      <c r="K4185" s="63"/>
      <c r="L4185" s="63"/>
      <c r="M4185" s="158"/>
      <c r="N4185" s="23"/>
      <c r="O4185" s="23"/>
    </row>
    <row r="4186" spans="1:15" hidden="1">
      <c r="A4186" s="417"/>
      <c r="B4186" s="508" t="s">
        <v>695</v>
      </c>
      <c r="C4186" s="506"/>
      <c r="D4186" s="427" t="s">
        <v>696</v>
      </c>
      <c r="E4186" s="94">
        <f t="shared" si="1382"/>
        <v>0</v>
      </c>
      <c r="F4186" s="63"/>
      <c r="G4186" s="63"/>
      <c r="H4186" s="63"/>
      <c r="I4186" s="63"/>
      <c r="J4186" s="158"/>
      <c r="K4186" s="63"/>
      <c r="L4186" s="63"/>
      <c r="M4186" s="158"/>
      <c r="N4186" s="23"/>
      <c r="O4186" s="23"/>
    </row>
    <row r="4187" spans="1:15" hidden="1">
      <c r="A4187" s="417"/>
      <c r="B4187" s="438" t="s">
        <v>697</v>
      </c>
      <c r="C4187" s="458"/>
      <c r="D4187" s="427" t="s">
        <v>698</v>
      </c>
      <c r="E4187" s="94">
        <f t="shared" si="1382"/>
        <v>0</v>
      </c>
      <c r="F4187" s="63"/>
      <c r="G4187" s="63"/>
      <c r="H4187" s="63"/>
      <c r="I4187" s="63"/>
      <c r="J4187" s="158"/>
      <c r="K4187" s="63"/>
      <c r="L4187" s="63"/>
      <c r="M4187" s="158"/>
      <c r="N4187" s="23"/>
      <c r="O4187" s="23"/>
    </row>
    <row r="4188" spans="1:15" hidden="1">
      <c r="A4188" s="417"/>
      <c r="B4188" s="508" t="s">
        <v>699</v>
      </c>
      <c r="C4188" s="506"/>
      <c r="D4188" s="427" t="s">
        <v>700</v>
      </c>
      <c r="E4188" s="94">
        <f t="shared" si="1382"/>
        <v>0</v>
      </c>
      <c r="F4188" s="63"/>
      <c r="G4188" s="63"/>
      <c r="H4188" s="63"/>
      <c r="I4188" s="63"/>
      <c r="J4188" s="158"/>
      <c r="K4188" s="63"/>
      <c r="L4188" s="63"/>
      <c r="M4188" s="158"/>
      <c r="N4188" s="23"/>
      <c r="O4188" s="23"/>
    </row>
    <row r="4189" spans="1:15" ht="12" hidden="1" customHeight="1">
      <c r="A4189" s="417"/>
      <c r="B4189" s="511" t="s">
        <v>701</v>
      </c>
      <c r="C4189" s="458"/>
      <c r="D4189" s="427" t="s">
        <v>702</v>
      </c>
      <c r="E4189" s="94">
        <f t="shared" si="1382"/>
        <v>0</v>
      </c>
      <c r="F4189" s="63"/>
      <c r="G4189" s="63"/>
      <c r="H4189" s="63"/>
      <c r="I4189" s="63"/>
      <c r="J4189" s="158"/>
      <c r="K4189" s="63"/>
      <c r="L4189" s="63"/>
      <c r="M4189" s="158"/>
      <c r="N4189" s="23"/>
      <c r="O4189" s="23"/>
    </row>
    <row r="4190" spans="1:15" hidden="1">
      <c r="A4190" s="417"/>
      <c r="B4190" s="1000"/>
      <c r="C4190" s="393"/>
      <c r="D4190" s="332"/>
      <c r="E4190" s="94">
        <f t="shared" si="1382"/>
        <v>0</v>
      </c>
      <c r="F4190" s="421"/>
      <c r="G4190" s="421"/>
      <c r="H4190" s="421"/>
      <c r="I4190" s="421"/>
      <c r="J4190" s="158"/>
      <c r="K4190" s="421"/>
      <c r="L4190" s="421"/>
      <c r="M4190" s="158"/>
      <c r="N4190" s="23"/>
      <c r="O4190" s="23"/>
    </row>
    <row r="4191" spans="1:15" ht="21" customHeight="1">
      <c r="A4191" s="417"/>
      <c r="B4191" s="1305" t="s">
        <v>703</v>
      </c>
      <c r="C4191" s="1306"/>
      <c r="D4191" s="973" t="s">
        <v>704</v>
      </c>
      <c r="E4191" s="94">
        <f t="shared" si="1382"/>
        <v>5926</v>
      </c>
      <c r="F4191" s="421"/>
      <c r="G4191" s="421">
        <f>G829</f>
        <v>189</v>
      </c>
      <c r="H4191" s="421">
        <f t="shared" ref="H4191:M4191" si="1387">H829</f>
        <v>57</v>
      </c>
      <c r="I4191" s="421">
        <f t="shared" si="1387"/>
        <v>57</v>
      </c>
      <c r="J4191" s="421">
        <f t="shared" si="1387"/>
        <v>5623</v>
      </c>
      <c r="K4191" s="421">
        <f t="shared" si="1387"/>
        <v>149</v>
      </c>
      <c r="L4191" s="421">
        <f t="shared" si="1387"/>
        <v>0</v>
      </c>
      <c r="M4191" s="421">
        <f t="shared" si="1387"/>
        <v>0</v>
      </c>
      <c r="N4191" s="23"/>
      <c r="O4191" s="23"/>
    </row>
    <row r="4192" spans="1:15">
      <c r="A4192" s="417"/>
      <c r="B4192" s="357" t="s">
        <v>1040</v>
      </c>
      <c r="C4192" s="342"/>
      <c r="D4192" s="332" t="s">
        <v>706</v>
      </c>
      <c r="E4192" s="94">
        <f t="shared" si="1382"/>
        <v>8046</v>
      </c>
      <c r="F4192" s="421"/>
      <c r="G4192" s="421">
        <f>G4193+G4194</f>
        <v>8046</v>
      </c>
      <c r="H4192" s="421">
        <f t="shared" ref="H4192:M4192" si="1388">H4193+H4194</f>
        <v>0</v>
      </c>
      <c r="I4192" s="421">
        <f t="shared" si="1388"/>
        <v>0</v>
      </c>
      <c r="J4192" s="421">
        <f t="shared" si="1388"/>
        <v>0</v>
      </c>
      <c r="K4192" s="421">
        <f t="shared" si="1388"/>
        <v>0</v>
      </c>
      <c r="L4192" s="421">
        <f t="shared" si="1388"/>
        <v>0</v>
      </c>
      <c r="M4192" s="421">
        <f t="shared" si="1388"/>
        <v>0</v>
      </c>
      <c r="N4192" s="23"/>
      <c r="O4192" s="23"/>
    </row>
    <row r="4193" spans="1:15">
      <c r="A4193" s="417"/>
      <c r="B4193" s="357" t="s">
        <v>1039</v>
      </c>
      <c r="C4193" s="393"/>
      <c r="D4193" s="332" t="s">
        <v>707</v>
      </c>
      <c r="E4193" s="94">
        <f t="shared" si="1382"/>
        <v>8046</v>
      </c>
      <c r="F4193" s="421"/>
      <c r="G4193" s="421">
        <f t="shared" ref="G4193:M4198" si="1389">G831</f>
        <v>8046</v>
      </c>
      <c r="H4193" s="421">
        <f t="shared" si="1389"/>
        <v>0</v>
      </c>
      <c r="I4193" s="421">
        <f t="shared" si="1389"/>
        <v>0</v>
      </c>
      <c r="J4193" s="421">
        <f t="shared" si="1389"/>
        <v>0</v>
      </c>
      <c r="K4193" s="421">
        <f t="shared" si="1389"/>
        <v>0</v>
      </c>
      <c r="L4193" s="421">
        <f t="shared" si="1389"/>
        <v>0</v>
      </c>
      <c r="M4193" s="421">
        <f t="shared" si="1389"/>
        <v>0</v>
      </c>
      <c r="N4193" s="23"/>
      <c r="O4193" s="23"/>
    </row>
    <row r="4194" spans="1:15">
      <c r="A4194" s="417"/>
      <c r="B4194" s="396" t="s">
        <v>683</v>
      </c>
      <c r="C4194" s="393"/>
      <c r="D4194" s="332" t="s">
        <v>709</v>
      </c>
      <c r="E4194" s="94">
        <f t="shared" si="1382"/>
        <v>0</v>
      </c>
      <c r="F4194" s="421"/>
      <c r="G4194" s="421">
        <f t="shared" si="1389"/>
        <v>0</v>
      </c>
      <c r="H4194" s="421">
        <f t="shared" si="1389"/>
        <v>0</v>
      </c>
      <c r="I4194" s="421">
        <f t="shared" si="1389"/>
        <v>0</v>
      </c>
      <c r="J4194" s="421">
        <f t="shared" si="1389"/>
        <v>0</v>
      </c>
      <c r="K4194" s="421">
        <f t="shared" si="1389"/>
        <v>0</v>
      </c>
      <c r="L4194" s="421">
        <f t="shared" si="1389"/>
        <v>0</v>
      </c>
      <c r="M4194" s="421">
        <f t="shared" si="1389"/>
        <v>0</v>
      </c>
      <c r="N4194" s="23"/>
      <c r="O4194" s="23"/>
    </row>
    <row r="4195" spans="1:15" ht="12.95">
      <c r="A4195" s="417"/>
      <c r="B4195" s="1360" t="s">
        <v>712</v>
      </c>
      <c r="C4195" s="1361"/>
      <c r="D4195" s="1113">
        <v>60</v>
      </c>
      <c r="E4195" s="94">
        <f t="shared" si="1382"/>
        <v>101454</v>
      </c>
      <c r="F4195" s="421"/>
      <c r="G4195" s="421">
        <f t="shared" si="1389"/>
        <v>46722</v>
      </c>
      <c r="H4195" s="421">
        <f t="shared" si="1389"/>
        <v>26812</v>
      </c>
      <c r="I4195" s="421">
        <f t="shared" si="1389"/>
        <v>13978</v>
      </c>
      <c r="J4195" s="421">
        <f t="shared" si="1389"/>
        <v>13942</v>
      </c>
      <c r="K4195" s="421">
        <f t="shared" si="1389"/>
        <v>288</v>
      </c>
      <c r="L4195" s="421">
        <f t="shared" si="1389"/>
        <v>0</v>
      </c>
      <c r="M4195" s="421">
        <f t="shared" si="1389"/>
        <v>0</v>
      </c>
      <c r="N4195" s="23"/>
      <c r="O4195" s="23"/>
    </row>
    <row r="4196" spans="1:15" ht="12.95">
      <c r="A4196" s="417"/>
      <c r="B4196" s="1362" t="s">
        <v>319</v>
      </c>
      <c r="C4196" s="1363"/>
      <c r="D4196" s="1113" t="s">
        <v>751</v>
      </c>
      <c r="E4196" s="94">
        <f t="shared" si="1382"/>
        <v>85255</v>
      </c>
      <c r="F4196" s="421"/>
      <c r="G4196" s="63">
        <f t="shared" si="1389"/>
        <v>39261</v>
      </c>
      <c r="H4196" s="63">
        <f t="shared" si="1389"/>
        <v>22531</v>
      </c>
      <c r="I4196" s="63">
        <f t="shared" si="1389"/>
        <v>11746</v>
      </c>
      <c r="J4196" s="63">
        <f t="shared" si="1389"/>
        <v>11717</v>
      </c>
      <c r="K4196" s="63">
        <f t="shared" si="1389"/>
        <v>288</v>
      </c>
      <c r="L4196" s="63">
        <f t="shared" si="1389"/>
        <v>0</v>
      </c>
      <c r="M4196" s="63">
        <f t="shared" si="1389"/>
        <v>0</v>
      </c>
      <c r="N4196" s="23"/>
      <c r="O4196" s="23"/>
    </row>
    <row r="4197" spans="1:15" ht="12.95">
      <c r="A4197" s="417"/>
      <c r="B4197" s="1362" t="s">
        <v>321</v>
      </c>
      <c r="C4197" s="1363"/>
      <c r="D4197" s="1113" t="s">
        <v>752</v>
      </c>
      <c r="E4197" s="94">
        <f t="shared" si="1382"/>
        <v>0</v>
      </c>
      <c r="F4197" s="421"/>
      <c r="G4197" s="63">
        <f t="shared" si="1389"/>
        <v>0</v>
      </c>
      <c r="H4197" s="63">
        <f t="shared" si="1389"/>
        <v>0</v>
      </c>
      <c r="I4197" s="63">
        <f t="shared" si="1389"/>
        <v>0</v>
      </c>
      <c r="J4197" s="63">
        <f t="shared" si="1389"/>
        <v>0</v>
      </c>
      <c r="K4197" s="63">
        <f t="shared" si="1389"/>
        <v>0</v>
      </c>
      <c r="L4197" s="63">
        <f t="shared" si="1389"/>
        <v>0</v>
      </c>
      <c r="M4197" s="63">
        <f t="shared" si="1389"/>
        <v>0</v>
      </c>
      <c r="N4197" s="23"/>
      <c r="O4197" s="23"/>
    </row>
    <row r="4198" spans="1:15" ht="12.95">
      <c r="A4198" s="417"/>
      <c r="B4198" s="1362" t="s">
        <v>323</v>
      </c>
      <c r="C4198" s="1363"/>
      <c r="D4198" s="1113" t="s">
        <v>753</v>
      </c>
      <c r="E4198" s="94">
        <f t="shared" si="1382"/>
        <v>16199</v>
      </c>
      <c r="F4198" s="421"/>
      <c r="G4198" s="63">
        <f>G836</f>
        <v>7461</v>
      </c>
      <c r="H4198" s="63">
        <f t="shared" si="1389"/>
        <v>4281</v>
      </c>
      <c r="I4198" s="63">
        <f t="shared" si="1389"/>
        <v>2232</v>
      </c>
      <c r="J4198" s="63">
        <f t="shared" si="1389"/>
        <v>2225</v>
      </c>
      <c r="K4198" s="63">
        <f t="shared" si="1389"/>
        <v>0</v>
      </c>
      <c r="L4198" s="63">
        <f t="shared" si="1389"/>
        <v>0</v>
      </c>
      <c r="M4198" s="63">
        <f t="shared" si="1389"/>
        <v>0</v>
      </c>
      <c r="N4198" s="23"/>
      <c r="O4198" s="23"/>
    </row>
    <row r="4199" spans="1:15">
      <c r="A4199" s="1035"/>
      <c r="B4199" s="1007" t="s">
        <v>714</v>
      </c>
      <c r="C4199" s="1018"/>
      <c r="D4199" s="335" t="s">
        <v>715</v>
      </c>
      <c r="E4199" s="154">
        <f t="shared" si="1382"/>
        <v>50385</v>
      </c>
      <c r="F4199" s="101">
        <f t="shared" ref="F4199:M4199" si="1390">F4200+F4210</f>
        <v>0</v>
      </c>
      <c r="G4199" s="101">
        <f t="shared" si="1390"/>
        <v>17457</v>
      </c>
      <c r="H4199" s="101">
        <f t="shared" si="1390"/>
        <v>12894</v>
      </c>
      <c r="I4199" s="101">
        <f t="shared" si="1390"/>
        <v>20034</v>
      </c>
      <c r="J4199" s="101">
        <f t="shared" si="1390"/>
        <v>0</v>
      </c>
      <c r="K4199" s="101">
        <f t="shared" si="1390"/>
        <v>24597</v>
      </c>
      <c r="L4199" s="101">
        <f t="shared" si="1390"/>
        <v>16398</v>
      </c>
      <c r="M4199" s="101">
        <f t="shared" si="1390"/>
        <v>0</v>
      </c>
      <c r="N4199" s="23"/>
      <c r="O4199" s="23"/>
    </row>
    <row r="4200" spans="1:15">
      <c r="A4200" s="1035"/>
      <c r="B4200" s="336" t="s">
        <v>716</v>
      </c>
      <c r="C4200" s="393"/>
      <c r="D4200" s="332" t="s">
        <v>717</v>
      </c>
      <c r="E4200" s="154">
        <f t="shared" si="1382"/>
        <v>50385</v>
      </c>
      <c r="F4200" s="101">
        <f t="shared" ref="F4200:M4200" si="1391">F4201+F4206+F4208</f>
        <v>0</v>
      </c>
      <c r="G4200" s="101">
        <f t="shared" si="1391"/>
        <v>17457</v>
      </c>
      <c r="H4200" s="101">
        <f t="shared" si="1391"/>
        <v>12894</v>
      </c>
      <c r="I4200" s="101">
        <f t="shared" si="1391"/>
        <v>20034</v>
      </c>
      <c r="J4200" s="101">
        <f t="shared" si="1391"/>
        <v>0</v>
      </c>
      <c r="K4200" s="101">
        <f t="shared" si="1391"/>
        <v>24597</v>
      </c>
      <c r="L4200" s="101">
        <f t="shared" si="1391"/>
        <v>16398</v>
      </c>
      <c r="M4200" s="101">
        <f t="shared" si="1391"/>
        <v>0</v>
      </c>
      <c r="N4200" s="23"/>
      <c r="O4200" s="23"/>
    </row>
    <row r="4201" spans="1:15">
      <c r="A4201" s="1035"/>
      <c r="B4201" s="1000" t="s">
        <v>718</v>
      </c>
      <c r="C4201" s="393"/>
      <c r="D4201" s="332" t="s">
        <v>719</v>
      </c>
      <c r="E4201" s="154">
        <f t="shared" si="1382"/>
        <v>46581</v>
      </c>
      <c r="F4201" s="101">
        <f t="shared" ref="F4201:M4201" si="1392">F4202+F4203+F4204+F4205</f>
        <v>0</v>
      </c>
      <c r="G4201" s="101">
        <f t="shared" si="1392"/>
        <v>13653</v>
      </c>
      <c r="H4201" s="101">
        <f t="shared" si="1392"/>
        <v>12894</v>
      </c>
      <c r="I4201" s="101">
        <f t="shared" si="1392"/>
        <v>20034</v>
      </c>
      <c r="J4201" s="101">
        <f t="shared" si="1392"/>
        <v>0</v>
      </c>
      <c r="K4201" s="101">
        <f t="shared" si="1392"/>
        <v>24597</v>
      </c>
      <c r="L4201" s="101">
        <f t="shared" si="1392"/>
        <v>16398</v>
      </c>
      <c r="M4201" s="101">
        <f t="shared" si="1392"/>
        <v>0</v>
      </c>
      <c r="N4201" s="23"/>
      <c r="O4201" s="23"/>
    </row>
    <row r="4202" spans="1:15">
      <c r="A4202" s="417"/>
      <c r="B4202" s="429"/>
      <c r="C4202" s="426" t="s">
        <v>720</v>
      </c>
      <c r="D4202" s="427" t="s">
        <v>721</v>
      </c>
      <c r="E4202" s="94">
        <f t="shared" si="1382"/>
        <v>16963</v>
      </c>
      <c r="F4202" s="452"/>
      <c r="G4202" s="218">
        <f>G840</f>
        <v>9072</v>
      </c>
      <c r="H4202" s="218">
        <f t="shared" ref="H4202:M4205" si="1393">H840</f>
        <v>5891</v>
      </c>
      <c r="I4202" s="218">
        <f t="shared" si="1393"/>
        <v>2000</v>
      </c>
      <c r="J4202" s="218">
        <f t="shared" si="1393"/>
        <v>0</v>
      </c>
      <c r="K4202" s="218">
        <f t="shared" si="1393"/>
        <v>24597</v>
      </c>
      <c r="L4202" s="218">
        <f t="shared" si="1393"/>
        <v>16398</v>
      </c>
      <c r="M4202" s="218">
        <f t="shared" si="1393"/>
        <v>0</v>
      </c>
      <c r="N4202" s="23"/>
      <c r="O4202" s="23"/>
    </row>
    <row r="4203" spans="1:15">
      <c r="A4203" s="417"/>
      <c r="B4203" s="429"/>
      <c r="C4203" s="426" t="s">
        <v>722</v>
      </c>
      <c r="D4203" s="427" t="s">
        <v>723</v>
      </c>
      <c r="E4203" s="94">
        <f t="shared" si="1382"/>
        <v>26531</v>
      </c>
      <c r="F4203" s="452"/>
      <c r="G4203" s="218">
        <f>G841</f>
        <v>1498</v>
      </c>
      <c r="H4203" s="218">
        <f t="shared" si="1393"/>
        <v>7002</v>
      </c>
      <c r="I4203" s="218">
        <f t="shared" si="1393"/>
        <v>18031</v>
      </c>
      <c r="J4203" s="218">
        <f t="shared" si="1393"/>
        <v>0</v>
      </c>
      <c r="K4203" s="218">
        <f t="shared" si="1393"/>
        <v>0</v>
      </c>
      <c r="L4203" s="218">
        <f t="shared" si="1393"/>
        <v>0</v>
      </c>
      <c r="M4203" s="218">
        <f t="shared" si="1393"/>
        <v>0</v>
      </c>
      <c r="N4203" s="23"/>
      <c r="O4203" s="23"/>
    </row>
    <row r="4204" spans="1:15">
      <c r="A4204" s="417"/>
      <c r="B4204" s="429"/>
      <c r="C4204" s="432" t="s">
        <v>724</v>
      </c>
      <c r="D4204" s="427" t="s">
        <v>725</v>
      </c>
      <c r="E4204" s="94">
        <f t="shared" si="1382"/>
        <v>0</v>
      </c>
      <c r="F4204" s="452"/>
      <c r="G4204" s="218">
        <f>G842</f>
        <v>0</v>
      </c>
      <c r="H4204" s="218">
        <f t="shared" si="1393"/>
        <v>0</v>
      </c>
      <c r="I4204" s="218">
        <f t="shared" si="1393"/>
        <v>0</v>
      </c>
      <c r="J4204" s="218">
        <f t="shared" si="1393"/>
        <v>0</v>
      </c>
      <c r="K4204" s="218">
        <f t="shared" si="1393"/>
        <v>0</v>
      </c>
      <c r="L4204" s="218">
        <f t="shared" si="1393"/>
        <v>0</v>
      </c>
      <c r="M4204" s="218">
        <f t="shared" si="1393"/>
        <v>0</v>
      </c>
      <c r="N4204" s="23"/>
      <c r="O4204" s="23"/>
    </row>
    <row r="4205" spans="1:15">
      <c r="A4205" s="417"/>
      <c r="B4205" s="429"/>
      <c r="C4205" s="432" t="s">
        <v>726</v>
      </c>
      <c r="D4205" s="427" t="s">
        <v>727</v>
      </c>
      <c r="E4205" s="94">
        <f t="shared" si="1382"/>
        <v>3087</v>
      </c>
      <c r="F4205" s="452"/>
      <c r="G4205" s="218">
        <f>G843</f>
        <v>3083</v>
      </c>
      <c r="H4205" s="218">
        <f t="shared" si="1393"/>
        <v>1</v>
      </c>
      <c r="I4205" s="218">
        <f t="shared" si="1393"/>
        <v>3</v>
      </c>
      <c r="J4205" s="218">
        <f t="shared" si="1393"/>
        <v>0</v>
      </c>
      <c r="K4205" s="218">
        <f t="shared" si="1393"/>
        <v>0</v>
      </c>
      <c r="L4205" s="218">
        <f t="shared" si="1393"/>
        <v>0</v>
      </c>
      <c r="M4205" s="218">
        <f t="shared" si="1393"/>
        <v>0</v>
      </c>
      <c r="N4205" s="23"/>
      <c r="O4205" s="23"/>
    </row>
    <row r="4206" spans="1:15">
      <c r="A4206" s="1035"/>
      <c r="B4206" s="396" t="s">
        <v>728</v>
      </c>
      <c r="C4206" s="1018"/>
      <c r="D4206" s="335" t="s">
        <v>729</v>
      </c>
      <c r="E4206" s="154">
        <f t="shared" si="1382"/>
        <v>0</v>
      </c>
      <c r="F4206" s="101">
        <f t="shared" ref="F4206:M4206" si="1394">F4207</f>
        <v>0</v>
      </c>
      <c r="G4206" s="101">
        <f t="shared" si="1394"/>
        <v>0</v>
      </c>
      <c r="H4206" s="101">
        <f t="shared" si="1394"/>
        <v>0</v>
      </c>
      <c r="I4206" s="101">
        <f t="shared" si="1394"/>
        <v>0</v>
      </c>
      <c r="J4206" s="101">
        <f t="shared" si="1394"/>
        <v>0</v>
      </c>
      <c r="K4206" s="101">
        <f t="shared" si="1394"/>
        <v>0</v>
      </c>
      <c r="L4206" s="101">
        <f t="shared" si="1394"/>
        <v>0</v>
      </c>
      <c r="M4206" s="101">
        <f t="shared" si="1394"/>
        <v>0</v>
      </c>
      <c r="N4206" s="23"/>
      <c r="O4206" s="23"/>
    </row>
    <row r="4207" spans="1:15">
      <c r="A4207" s="417"/>
      <c r="B4207" s="429"/>
      <c r="C4207" s="432" t="s">
        <v>730</v>
      </c>
      <c r="D4207" s="427" t="s">
        <v>731</v>
      </c>
      <c r="E4207" s="94">
        <f t="shared" si="1382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>
      <c r="A4208" s="417"/>
      <c r="B4208" s="434" t="s">
        <v>732</v>
      </c>
      <c r="C4208" s="466"/>
      <c r="D4208" s="443" t="s">
        <v>733</v>
      </c>
      <c r="E4208" s="94">
        <f t="shared" si="1382"/>
        <v>3804</v>
      </c>
      <c r="F4208" s="421"/>
      <c r="G4208" s="218">
        <f>G846</f>
        <v>3804</v>
      </c>
      <c r="H4208" s="218">
        <f t="shared" ref="H4208:M4208" si="1395">H846</f>
        <v>0</v>
      </c>
      <c r="I4208" s="218">
        <f t="shared" si="1395"/>
        <v>0</v>
      </c>
      <c r="J4208" s="218">
        <f t="shared" si="1395"/>
        <v>0</v>
      </c>
      <c r="K4208" s="218">
        <f t="shared" si="1395"/>
        <v>0</v>
      </c>
      <c r="L4208" s="218">
        <f t="shared" si="1395"/>
        <v>0</v>
      </c>
      <c r="M4208" s="218">
        <f t="shared" si="1395"/>
        <v>0</v>
      </c>
      <c r="N4208" s="23"/>
      <c r="O4208" s="23"/>
    </row>
    <row r="4209" spans="1:15" ht="0.75" customHeight="1">
      <c r="A4209" s="417"/>
      <c r="B4209" s="396"/>
      <c r="C4209" s="1018"/>
      <c r="D4209" s="335"/>
      <c r="E4209" s="154">
        <f t="shared" si="1382"/>
        <v>0</v>
      </c>
      <c r="F4209" s="421"/>
      <c r="G4209" s="421"/>
      <c r="H4209" s="421"/>
      <c r="I4209" s="421"/>
      <c r="J4209" s="158"/>
      <c r="K4209" s="421"/>
      <c r="L4209" s="421"/>
      <c r="M4209" s="158"/>
      <c r="N4209" s="23"/>
      <c r="O4209" s="23"/>
    </row>
    <row r="4210" spans="1:15">
      <c r="A4210" s="1035"/>
      <c r="B4210" s="396" t="s">
        <v>734</v>
      </c>
      <c r="C4210" s="1018"/>
      <c r="D4210" s="335" t="s">
        <v>735</v>
      </c>
      <c r="E4210" s="154">
        <f t="shared" si="1382"/>
        <v>0</v>
      </c>
      <c r="F4210" s="101">
        <f t="shared" ref="F4210:M4211" si="1396">F4211</f>
        <v>0</v>
      </c>
      <c r="G4210" s="101">
        <f t="shared" si="1396"/>
        <v>0</v>
      </c>
      <c r="H4210" s="101">
        <f t="shared" si="1396"/>
        <v>0</v>
      </c>
      <c r="I4210" s="101">
        <f t="shared" si="1396"/>
        <v>0</v>
      </c>
      <c r="J4210" s="101">
        <f t="shared" si="1396"/>
        <v>0</v>
      </c>
      <c r="K4210" s="101">
        <f t="shared" si="1396"/>
        <v>0</v>
      </c>
      <c r="L4210" s="101">
        <f t="shared" si="1396"/>
        <v>0</v>
      </c>
      <c r="M4210" s="101">
        <f t="shared" si="1396"/>
        <v>0</v>
      </c>
      <c r="N4210" s="23"/>
      <c r="O4210" s="23"/>
    </row>
    <row r="4211" spans="1:15">
      <c r="A4211" s="1035"/>
      <c r="B4211" s="1067" t="s">
        <v>736</v>
      </c>
      <c r="C4211" s="1068"/>
      <c r="D4211" s="335" t="s">
        <v>737</v>
      </c>
      <c r="E4211" s="154">
        <f t="shared" si="1382"/>
        <v>0</v>
      </c>
      <c r="F4211" s="101">
        <f t="shared" si="1396"/>
        <v>0</v>
      </c>
      <c r="G4211" s="101">
        <f t="shared" si="1396"/>
        <v>0</v>
      </c>
      <c r="H4211" s="101">
        <f t="shared" si="1396"/>
        <v>0</v>
      </c>
      <c r="I4211" s="101">
        <f t="shared" si="1396"/>
        <v>0</v>
      </c>
      <c r="J4211" s="101">
        <f t="shared" si="1396"/>
        <v>0</v>
      </c>
      <c r="K4211" s="101">
        <f t="shared" si="1396"/>
        <v>0</v>
      </c>
      <c r="L4211" s="101">
        <f t="shared" si="1396"/>
        <v>0</v>
      </c>
      <c r="M4211" s="101">
        <f t="shared" si="1396"/>
        <v>0</v>
      </c>
      <c r="N4211" s="23"/>
      <c r="O4211" s="23"/>
    </row>
    <row r="4212" spans="1:15">
      <c r="A4212" s="417"/>
      <c r="B4212" s="429"/>
      <c r="C4212" s="432" t="s">
        <v>738</v>
      </c>
      <c r="D4212" s="427" t="s">
        <v>739</v>
      </c>
      <c r="E4212" s="94">
        <f t="shared" si="1382"/>
        <v>0</v>
      </c>
      <c r="F4212" s="452"/>
      <c r="G4212" s="452"/>
      <c r="H4212" s="452"/>
      <c r="I4212" s="452"/>
      <c r="J4212" s="430"/>
      <c r="K4212" s="452"/>
      <c r="L4212" s="452"/>
      <c r="M4212" s="430"/>
      <c r="N4212" s="23"/>
      <c r="O4212" s="23"/>
    </row>
    <row r="4213" spans="1:15" hidden="1">
      <c r="A4213" s="417"/>
      <c r="B4213" s="396"/>
      <c r="C4213" s="1018"/>
      <c r="D4213" s="335"/>
      <c r="E4213" s="154">
        <f t="shared" si="1382"/>
        <v>0</v>
      </c>
      <c r="F4213" s="421"/>
      <c r="G4213" s="421"/>
      <c r="H4213" s="421"/>
      <c r="I4213" s="421"/>
      <c r="J4213" s="158"/>
      <c r="K4213" s="421"/>
      <c r="L4213" s="421"/>
      <c r="M4213" s="158"/>
      <c r="N4213" s="23"/>
      <c r="O4213" s="23"/>
    </row>
    <row r="4214" spans="1:15">
      <c r="A4214" s="1035"/>
      <c r="B4214" s="396" t="s">
        <v>626</v>
      </c>
      <c r="C4214" s="1018"/>
      <c r="D4214" s="335" t="s">
        <v>627</v>
      </c>
      <c r="E4214" s="154">
        <f t="shared" si="1382"/>
        <v>0</v>
      </c>
      <c r="F4214" s="101">
        <f t="shared" ref="F4214:M4214" si="1397">F4215</f>
        <v>0</v>
      </c>
      <c r="G4214" s="101">
        <f t="shared" si="1397"/>
        <v>0</v>
      </c>
      <c r="H4214" s="101">
        <f t="shared" si="1397"/>
        <v>0</v>
      </c>
      <c r="I4214" s="101">
        <f t="shared" si="1397"/>
        <v>0</v>
      </c>
      <c r="J4214" s="101">
        <f t="shared" si="1397"/>
        <v>0</v>
      </c>
      <c r="K4214" s="101">
        <f t="shared" si="1397"/>
        <v>0</v>
      </c>
      <c r="L4214" s="101">
        <f t="shared" si="1397"/>
        <v>0</v>
      </c>
      <c r="M4214" s="101">
        <f t="shared" si="1397"/>
        <v>0</v>
      </c>
      <c r="N4214" s="23"/>
      <c r="O4214" s="23"/>
    </row>
    <row r="4215" spans="1:15">
      <c r="A4215" s="1035"/>
      <c r="B4215" s="429" t="s">
        <v>628</v>
      </c>
      <c r="C4215" s="466"/>
      <c r="D4215" s="443" t="s">
        <v>629</v>
      </c>
      <c r="E4215" s="94">
        <f t="shared" si="1382"/>
        <v>0</v>
      </c>
      <c r="F4215" s="428"/>
      <c r="G4215" s="428"/>
      <c r="H4215" s="428"/>
      <c r="I4215" s="428"/>
      <c r="J4215" s="430"/>
      <c r="K4215" s="428"/>
      <c r="L4215" s="428"/>
      <c r="M4215" s="430"/>
      <c r="N4215" s="23"/>
      <c r="O4215" s="23"/>
    </row>
    <row r="4216" spans="1:15">
      <c r="A4216" s="520" t="s">
        <v>755</v>
      </c>
      <c r="B4216" s="521"/>
      <c r="C4216" s="521"/>
      <c r="D4216" s="522"/>
      <c r="E4216" s="94">
        <f t="shared" si="1382"/>
        <v>0</v>
      </c>
      <c r="F4216" s="63"/>
      <c r="G4216" s="63"/>
      <c r="H4216" s="63"/>
      <c r="I4216" s="63"/>
      <c r="J4216" s="151"/>
      <c r="K4216" s="63"/>
      <c r="L4216" s="63"/>
      <c r="M4216" s="151"/>
      <c r="N4216" s="23"/>
      <c r="O4216" s="23"/>
    </row>
    <row r="4217" spans="1:15">
      <c r="A4217" s="1048"/>
      <c r="B4217" s="524" t="s">
        <v>756</v>
      </c>
      <c r="C4217" s="525"/>
      <c r="D4217" s="526" t="s">
        <v>757</v>
      </c>
      <c r="E4217" s="154">
        <f t="shared" si="1382"/>
        <v>165811</v>
      </c>
      <c r="F4217" s="155">
        <f t="shared" ref="F4217:M4217" si="1398">F4218</f>
        <v>0</v>
      </c>
      <c r="G4217" s="155">
        <f t="shared" si="1398"/>
        <v>72414</v>
      </c>
      <c r="H4217" s="155">
        <f t="shared" si="1398"/>
        <v>39763</v>
      </c>
      <c r="I4217" s="155">
        <f t="shared" si="1398"/>
        <v>34069</v>
      </c>
      <c r="J4217" s="155">
        <f t="shared" si="1398"/>
        <v>19565</v>
      </c>
      <c r="K4217" s="155">
        <f t="shared" si="1398"/>
        <v>25034</v>
      </c>
      <c r="L4217" s="155">
        <f t="shared" si="1398"/>
        <v>16398</v>
      </c>
      <c r="M4217" s="155">
        <f t="shared" si="1398"/>
        <v>0</v>
      </c>
      <c r="N4217" s="23"/>
      <c r="O4217" s="23"/>
    </row>
    <row r="4218" spans="1:15">
      <c r="A4218" s="523"/>
      <c r="B4218" s="527"/>
      <c r="C4218" s="527" t="s">
        <v>758</v>
      </c>
      <c r="D4218" s="528" t="s">
        <v>759</v>
      </c>
      <c r="E4218" s="94">
        <f t="shared" si="1382"/>
        <v>165811</v>
      </c>
      <c r="F4218" s="63"/>
      <c r="G4218" s="218">
        <f>G4153</f>
        <v>72414</v>
      </c>
      <c r="H4218" s="218">
        <f t="shared" ref="H4218:M4218" si="1399">H4153</f>
        <v>39763</v>
      </c>
      <c r="I4218" s="218">
        <f t="shared" si="1399"/>
        <v>34069</v>
      </c>
      <c r="J4218" s="218">
        <f t="shared" si="1399"/>
        <v>19565</v>
      </c>
      <c r="K4218" s="218">
        <f t="shared" si="1399"/>
        <v>25034</v>
      </c>
      <c r="L4218" s="218">
        <f t="shared" si="1399"/>
        <v>16398</v>
      </c>
      <c r="M4218" s="218">
        <f t="shared" si="1399"/>
        <v>0</v>
      </c>
      <c r="N4218" s="23"/>
      <c r="O4218" s="23"/>
    </row>
    <row r="4219" spans="1:15" ht="0.75" customHeight="1">
      <c r="A4219" s="529"/>
      <c r="B4219" s="530"/>
      <c r="C4219" s="530"/>
      <c r="D4219" s="522"/>
      <c r="E4219" s="154">
        <f t="shared" si="1382"/>
        <v>0</v>
      </c>
      <c r="F4219" s="63"/>
      <c r="G4219" s="63"/>
      <c r="H4219" s="63"/>
      <c r="I4219" s="63"/>
      <c r="J4219" s="151"/>
      <c r="K4219" s="63"/>
      <c r="L4219" s="63"/>
      <c r="M4219" s="151"/>
      <c r="N4219" s="23"/>
      <c r="O4219" s="23"/>
    </row>
    <row r="4220" spans="1:15">
      <c r="A4220" s="531" t="s">
        <v>760</v>
      </c>
      <c r="B4220" s="532"/>
      <c r="C4220" s="533"/>
      <c r="D4220" s="534" t="s">
        <v>761</v>
      </c>
      <c r="E4220" s="535">
        <f t="shared" si="1382"/>
        <v>2</v>
      </c>
      <c r="F4220" s="536">
        <f t="shared" ref="F4220:M4220" si="1400">F4277+F4278+F4279+F4280+F4281</f>
        <v>0</v>
      </c>
      <c r="G4220" s="536">
        <f t="shared" si="1400"/>
        <v>2</v>
      </c>
      <c r="H4220" s="536">
        <f t="shared" si="1400"/>
        <v>0</v>
      </c>
      <c r="I4220" s="536">
        <f t="shared" si="1400"/>
        <v>0</v>
      </c>
      <c r="J4220" s="536">
        <f t="shared" si="1400"/>
        <v>0</v>
      </c>
      <c r="K4220" s="536">
        <f t="shared" si="1400"/>
        <v>0</v>
      </c>
      <c r="L4220" s="536">
        <f t="shared" si="1400"/>
        <v>0</v>
      </c>
      <c r="M4220" s="536">
        <f t="shared" si="1400"/>
        <v>0</v>
      </c>
      <c r="N4220" s="23"/>
      <c r="O4220" s="23"/>
    </row>
    <row r="4221" spans="1:15">
      <c r="A4221" s="1300" t="s">
        <v>630</v>
      </c>
      <c r="B4221" s="1301"/>
      <c r="C4221" s="1302"/>
      <c r="D4221" s="481"/>
      <c r="E4221" s="154">
        <f t="shared" si="1382"/>
        <v>2</v>
      </c>
      <c r="F4221" s="482">
        <f t="shared" ref="F4221:M4221" si="1401">F4222+F4233+F4246+F4259</f>
        <v>0</v>
      </c>
      <c r="G4221" s="482">
        <f t="shared" si="1401"/>
        <v>2</v>
      </c>
      <c r="H4221" s="482">
        <f t="shared" si="1401"/>
        <v>0</v>
      </c>
      <c r="I4221" s="482">
        <f t="shared" si="1401"/>
        <v>0</v>
      </c>
      <c r="J4221" s="482">
        <f t="shared" si="1401"/>
        <v>0</v>
      </c>
      <c r="K4221" s="482">
        <f t="shared" si="1401"/>
        <v>0</v>
      </c>
      <c r="L4221" s="482">
        <f t="shared" si="1401"/>
        <v>0</v>
      </c>
      <c r="M4221" s="482">
        <f t="shared" si="1401"/>
        <v>0</v>
      </c>
      <c r="N4221" s="23"/>
      <c r="O4221" s="23"/>
    </row>
    <row r="4222" spans="1:15">
      <c r="A4222" s="1035"/>
      <c r="B4222" s="558" t="s">
        <v>633</v>
      </c>
      <c r="C4222" s="1102"/>
      <c r="D4222" s="1017" t="s">
        <v>634</v>
      </c>
      <c r="E4222" s="154">
        <f t="shared" si="1382"/>
        <v>2</v>
      </c>
      <c r="F4222" s="155">
        <f t="shared" ref="F4222:M4222" si="1402">F4223</f>
        <v>0</v>
      </c>
      <c r="G4222" s="155">
        <f t="shared" si="1402"/>
        <v>2</v>
      </c>
      <c r="H4222" s="155">
        <f t="shared" si="1402"/>
        <v>0</v>
      </c>
      <c r="I4222" s="155">
        <f t="shared" si="1402"/>
        <v>0</v>
      </c>
      <c r="J4222" s="155">
        <f t="shared" si="1402"/>
        <v>0</v>
      </c>
      <c r="K4222" s="155">
        <f t="shared" si="1402"/>
        <v>0</v>
      </c>
      <c r="L4222" s="155">
        <f t="shared" si="1402"/>
        <v>0</v>
      </c>
      <c r="M4222" s="155">
        <f t="shared" si="1402"/>
        <v>0</v>
      </c>
      <c r="N4222" s="23"/>
      <c r="O4222" s="23"/>
    </row>
    <row r="4223" spans="1:15">
      <c r="A4223" s="1035"/>
      <c r="B4223" s="357" t="s">
        <v>635</v>
      </c>
      <c r="C4223" s="386"/>
      <c r="D4223" s="335" t="s">
        <v>636</v>
      </c>
      <c r="E4223" s="154">
        <f t="shared" si="1382"/>
        <v>2</v>
      </c>
      <c r="F4223" s="155">
        <f>F4224+F4225+F4226+F4227+F4228+F4229+F4230+F4231</f>
        <v>0</v>
      </c>
      <c r="G4223" s="155">
        <f>G4224+G4225+G4226+G4227+G4228+G4229+G4230+G4231+G4232</f>
        <v>2</v>
      </c>
      <c r="H4223" s="155">
        <f t="shared" ref="H4223:M4223" si="1403">H4224+H4225+H4226+H4227+H4228+H4229+H4230+H4231+H4232</f>
        <v>0</v>
      </c>
      <c r="I4223" s="155">
        <f t="shared" si="1403"/>
        <v>0</v>
      </c>
      <c r="J4223" s="155">
        <f t="shared" si="1403"/>
        <v>0</v>
      </c>
      <c r="K4223" s="155">
        <f t="shared" si="1403"/>
        <v>0</v>
      </c>
      <c r="L4223" s="155">
        <f t="shared" si="1403"/>
        <v>0</v>
      </c>
      <c r="M4223" s="155">
        <f t="shared" si="1403"/>
        <v>0</v>
      </c>
      <c r="N4223" s="23"/>
      <c r="O4223" s="23"/>
    </row>
    <row r="4224" spans="1:15" ht="0.75" customHeight="1">
      <c r="A4224" s="1035"/>
      <c r="B4224" s="1103"/>
      <c r="C4224" s="1104" t="s">
        <v>637</v>
      </c>
      <c r="D4224" s="1017" t="s">
        <v>638</v>
      </c>
      <c r="E4224" s="154">
        <f t="shared" si="1382"/>
        <v>0</v>
      </c>
      <c r="F4224" s="155"/>
      <c r="G4224" s="155"/>
      <c r="H4224" s="155"/>
      <c r="I4224" s="155"/>
      <c r="J4224" s="315"/>
      <c r="K4224" s="155"/>
      <c r="L4224" s="155"/>
      <c r="M4224" s="315"/>
      <c r="N4224" s="23"/>
      <c r="O4224" s="23"/>
    </row>
    <row r="4225" spans="1:15" ht="31.35" hidden="1">
      <c r="A4225" s="1035"/>
      <c r="B4225" s="1103"/>
      <c r="C4225" s="1106" t="s">
        <v>639</v>
      </c>
      <c r="D4225" s="1122" t="s">
        <v>640</v>
      </c>
      <c r="E4225" s="154">
        <f t="shared" si="1382"/>
        <v>0</v>
      </c>
      <c r="F4225" s="155"/>
      <c r="G4225" s="155"/>
      <c r="H4225" s="155"/>
      <c r="I4225" s="155"/>
      <c r="J4225" s="315"/>
      <c r="K4225" s="155"/>
      <c r="L4225" s="155"/>
      <c r="M4225" s="315"/>
      <c r="N4225" s="23"/>
      <c r="O4225" s="23"/>
    </row>
    <row r="4226" spans="1:15" ht="21" hidden="1">
      <c r="A4226" s="1035"/>
      <c r="B4226" s="1103"/>
      <c r="C4226" s="1106" t="s">
        <v>641</v>
      </c>
      <c r="D4226" s="1122" t="s">
        <v>642</v>
      </c>
      <c r="E4226" s="154">
        <f t="shared" si="1382"/>
        <v>0</v>
      </c>
      <c r="F4226" s="155"/>
      <c r="G4226" s="155"/>
      <c r="H4226" s="155"/>
      <c r="I4226" s="155"/>
      <c r="J4226" s="315"/>
      <c r="K4226" s="155"/>
      <c r="L4226" s="155"/>
      <c r="M4226" s="315"/>
      <c r="N4226" s="23"/>
      <c r="O4226" s="23"/>
    </row>
    <row r="4227" spans="1:15" ht="20.65" hidden="1">
      <c r="A4227" s="1035"/>
      <c r="B4227" s="1103"/>
      <c r="C4227" s="1104" t="s">
        <v>643</v>
      </c>
      <c r="D4227" s="1017" t="s">
        <v>644</v>
      </c>
      <c r="E4227" s="154">
        <f t="shared" si="1382"/>
        <v>0</v>
      </c>
      <c r="F4227" s="155"/>
      <c r="G4227" s="155"/>
      <c r="H4227" s="155"/>
      <c r="I4227" s="155"/>
      <c r="J4227" s="315"/>
      <c r="K4227" s="155"/>
      <c r="L4227" s="155"/>
      <c r="M4227" s="315"/>
      <c r="N4227" s="23"/>
      <c r="O4227" s="23"/>
    </row>
    <row r="4228" spans="1:15" ht="31.35" hidden="1">
      <c r="A4228" s="1035"/>
      <c r="B4228" s="1071"/>
      <c r="C4228" s="1107" t="s">
        <v>645</v>
      </c>
      <c r="D4228" s="338" t="s">
        <v>646</v>
      </c>
      <c r="E4228" s="154">
        <f t="shared" si="1382"/>
        <v>0</v>
      </c>
      <c r="F4228" s="155"/>
      <c r="G4228" s="155"/>
      <c r="H4228" s="155"/>
      <c r="I4228" s="155"/>
      <c r="J4228" s="315"/>
      <c r="K4228" s="155"/>
      <c r="L4228" s="155"/>
      <c r="M4228" s="315"/>
      <c r="N4228" s="23"/>
      <c r="O4228" s="23"/>
    </row>
    <row r="4229" spans="1:15" ht="13.5" customHeight="1">
      <c r="A4229" s="1035"/>
      <c r="B4229" s="1123"/>
      <c r="C4229" s="1109" t="s">
        <v>647</v>
      </c>
      <c r="D4229" s="555" t="s">
        <v>648</v>
      </c>
      <c r="E4229" s="154">
        <f t="shared" si="1382"/>
        <v>0</v>
      </c>
      <c r="F4229" s="155"/>
      <c r="G4229" s="155"/>
      <c r="H4229" s="155"/>
      <c r="I4229" s="155"/>
      <c r="J4229" s="315"/>
      <c r="K4229" s="155"/>
      <c r="L4229" s="155"/>
      <c r="M4229" s="315"/>
      <c r="N4229" s="23"/>
      <c r="O4229" s="23"/>
    </row>
    <row r="4230" spans="1:15" ht="16.5" customHeight="1">
      <c r="A4230" s="1035"/>
      <c r="B4230" s="1124"/>
      <c r="C4230" s="1109" t="s">
        <v>649</v>
      </c>
      <c r="D4230" s="555" t="s">
        <v>650</v>
      </c>
      <c r="E4230" s="154">
        <f t="shared" si="1382"/>
        <v>0</v>
      </c>
      <c r="F4230" s="155"/>
      <c r="G4230" s="155"/>
      <c r="H4230" s="155"/>
      <c r="I4230" s="155"/>
      <c r="J4230" s="315"/>
      <c r="K4230" s="155"/>
      <c r="L4230" s="155"/>
      <c r="M4230" s="315"/>
      <c r="N4230" s="23"/>
      <c r="O4230" s="23"/>
    </row>
    <row r="4231" spans="1:15" ht="15.75" customHeight="1">
      <c r="A4231" s="1035"/>
      <c r="B4231" s="556"/>
      <c r="C4231" s="557" t="s">
        <v>651</v>
      </c>
      <c r="D4231" s="335" t="s">
        <v>652</v>
      </c>
      <c r="E4231" s="154">
        <f t="shared" ref="E4231:E4283" si="1404">G4231+H4231+I4231+J4231</f>
        <v>0</v>
      </c>
      <c r="F4231" s="155"/>
      <c r="G4231" s="155"/>
      <c r="H4231" s="155"/>
      <c r="I4231" s="155"/>
      <c r="J4231" s="315"/>
      <c r="K4231" s="155"/>
      <c r="L4231" s="155"/>
      <c r="M4231" s="315"/>
      <c r="N4231" s="23"/>
      <c r="O4231" s="23"/>
    </row>
    <row r="4232" spans="1:15" ht="17.25" customHeight="1">
      <c r="A4232" s="1125"/>
      <c r="B4232" s="556"/>
      <c r="C4232" s="557" t="s">
        <v>1037</v>
      </c>
      <c r="D4232" s="335" t="s">
        <v>654</v>
      </c>
      <c r="E4232" s="1126">
        <f t="shared" si="1404"/>
        <v>2</v>
      </c>
      <c r="F4232" s="219"/>
      <c r="G4232" s="218">
        <f>G931</f>
        <v>2</v>
      </c>
      <c r="H4232" s="218">
        <f t="shared" ref="H4232:M4232" si="1405">H931</f>
        <v>0</v>
      </c>
      <c r="I4232" s="218">
        <f t="shared" si="1405"/>
        <v>0</v>
      </c>
      <c r="J4232" s="218">
        <f t="shared" si="1405"/>
        <v>0</v>
      </c>
      <c r="K4232" s="218">
        <f t="shared" si="1405"/>
        <v>0</v>
      </c>
      <c r="L4232" s="218">
        <f t="shared" si="1405"/>
        <v>0</v>
      </c>
      <c r="M4232" s="218">
        <f t="shared" si="1405"/>
        <v>0</v>
      </c>
      <c r="N4232" s="23"/>
      <c r="O4232" s="23"/>
    </row>
    <row r="4233" spans="1:15">
      <c r="A4233" s="1035"/>
      <c r="B4233" s="356" t="s">
        <v>657</v>
      </c>
      <c r="C4233" s="1056"/>
      <c r="D4233" s="335" t="s">
        <v>658</v>
      </c>
      <c r="E4233" s="154">
        <f t="shared" si="1404"/>
        <v>0</v>
      </c>
      <c r="F4233" s="155">
        <f t="shared" ref="F4233:M4233" si="1406">F4234</f>
        <v>0</v>
      </c>
      <c r="G4233" s="155">
        <f t="shared" si="1406"/>
        <v>0</v>
      </c>
      <c r="H4233" s="155">
        <f t="shared" si="1406"/>
        <v>0</v>
      </c>
      <c r="I4233" s="155">
        <f t="shared" si="1406"/>
        <v>0</v>
      </c>
      <c r="J4233" s="155">
        <f t="shared" si="1406"/>
        <v>0</v>
      </c>
      <c r="K4233" s="155">
        <f t="shared" si="1406"/>
        <v>0</v>
      </c>
      <c r="L4233" s="155">
        <f t="shared" si="1406"/>
        <v>0</v>
      </c>
      <c r="M4233" s="155">
        <f t="shared" si="1406"/>
        <v>0</v>
      </c>
      <c r="N4233" s="23"/>
      <c r="O4233" s="23"/>
    </row>
    <row r="4234" spans="1:15" ht="12" customHeight="1">
      <c r="A4234" s="1035"/>
      <c r="B4234" s="1057" t="s">
        <v>659</v>
      </c>
      <c r="C4234" s="386"/>
      <c r="D4234" s="332" t="s">
        <v>565</v>
      </c>
      <c r="E4234" s="154">
        <f t="shared" si="1404"/>
        <v>0</v>
      </c>
      <c r="F4234" s="155">
        <f t="shared" ref="F4234:M4234" si="1407">F4238+F4239+F4240+F4241+F4242+F4243+F4244</f>
        <v>0</v>
      </c>
      <c r="G4234" s="155">
        <f t="shared" si="1407"/>
        <v>0</v>
      </c>
      <c r="H4234" s="155">
        <f t="shared" si="1407"/>
        <v>0</v>
      </c>
      <c r="I4234" s="155">
        <f t="shared" si="1407"/>
        <v>0</v>
      </c>
      <c r="J4234" s="155">
        <f t="shared" si="1407"/>
        <v>0</v>
      </c>
      <c r="K4234" s="155">
        <f t="shared" si="1407"/>
        <v>0</v>
      </c>
      <c r="L4234" s="155">
        <f t="shared" si="1407"/>
        <v>0</v>
      </c>
      <c r="M4234" s="155">
        <f t="shared" si="1407"/>
        <v>0</v>
      </c>
      <c r="N4234" s="23"/>
      <c r="O4234" s="23"/>
    </row>
    <row r="4235" spans="1:15" hidden="1">
      <c r="A4235" s="1035"/>
      <c r="B4235" s="1058"/>
      <c r="C4235" s="1059" t="s">
        <v>660</v>
      </c>
      <c r="D4235" s="1060" t="s">
        <v>661</v>
      </c>
      <c r="E4235" s="154">
        <f t="shared" si="1404"/>
        <v>0</v>
      </c>
      <c r="F4235" s="155"/>
      <c r="G4235" s="155"/>
      <c r="H4235" s="155"/>
      <c r="I4235" s="155"/>
      <c r="J4235" s="315"/>
      <c r="K4235" s="155"/>
      <c r="L4235" s="155"/>
      <c r="M4235" s="315"/>
      <c r="N4235" s="23"/>
      <c r="O4235" s="23"/>
    </row>
    <row r="4236" spans="1:15" hidden="1">
      <c r="A4236" s="1035"/>
      <c r="B4236" s="1058"/>
      <c r="C4236" s="1059" t="s">
        <v>662</v>
      </c>
      <c r="D4236" s="1060" t="s">
        <v>663</v>
      </c>
      <c r="E4236" s="154">
        <f t="shared" si="1404"/>
        <v>0</v>
      </c>
      <c r="F4236" s="155"/>
      <c r="G4236" s="155"/>
      <c r="H4236" s="155"/>
      <c r="I4236" s="155"/>
      <c r="J4236" s="315"/>
      <c r="K4236" s="155"/>
      <c r="L4236" s="155"/>
      <c r="M4236" s="315"/>
      <c r="N4236" s="23"/>
      <c r="O4236" s="23"/>
    </row>
    <row r="4237" spans="1:15" hidden="1">
      <c r="A4237" s="1035"/>
      <c r="B4237" s="1058"/>
      <c r="C4237" s="1059" t="s">
        <v>664</v>
      </c>
      <c r="D4237" s="1060" t="s">
        <v>665</v>
      </c>
      <c r="E4237" s="154">
        <f t="shared" si="1404"/>
        <v>0</v>
      </c>
      <c r="F4237" s="155"/>
      <c r="G4237" s="155"/>
      <c r="H4237" s="155"/>
      <c r="I4237" s="155"/>
      <c r="J4237" s="315"/>
      <c r="K4237" s="155"/>
      <c r="L4237" s="155"/>
      <c r="M4237" s="315"/>
      <c r="N4237" s="23"/>
      <c r="O4237" s="23"/>
    </row>
    <row r="4238" spans="1:15" hidden="1">
      <c r="A4238" s="1035"/>
      <c r="B4238" s="1061"/>
      <c r="C4238" s="386" t="s">
        <v>666</v>
      </c>
      <c r="D4238" s="332" t="s">
        <v>667</v>
      </c>
      <c r="E4238" s="154">
        <f t="shared" si="1404"/>
        <v>0</v>
      </c>
      <c r="F4238" s="155"/>
      <c r="G4238" s="155"/>
      <c r="H4238" s="155"/>
      <c r="I4238" s="155"/>
      <c r="J4238" s="315"/>
      <c r="K4238" s="155"/>
      <c r="L4238" s="155"/>
      <c r="M4238" s="315"/>
      <c r="N4238" s="23"/>
      <c r="O4238" s="23"/>
    </row>
    <row r="4239" spans="1:15" hidden="1">
      <c r="A4239" s="1035"/>
      <c r="B4239" s="1061"/>
      <c r="C4239" s="386" t="s">
        <v>668</v>
      </c>
      <c r="D4239" s="332" t="s">
        <v>669</v>
      </c>
      <c r="E4239" s="154">
        <f t="shared" si="1404"/>
        <v>0</v>
      </c>
      <c r="F4239" s="155"/>
      <c r="G4239" s="155"/>
      <c r="H4239" s="155"/>
      <c r="I4239" s="155"/>
      <c r="J4239" s="315"/>
      <c r="K4239" s="155"/>
      <c r="L4239" s="155"/>
      <c r="M4239" s="315"/>
      <c r="N4239" s="23"/>
      <c r="O4239" s="23"/>
    </row>
    <row r="4240" spans="1:15" hidden="1">
      <c r="A4240" s="1035"/>
      <c r="B4240" s="1061"/>
      <c r="C4240" s="386" t="s">
        <v>670</v>
      </c>
      <c r="D4240" s="332" t="s">
        <v>671</v>
      </c>
      <c r="E4240" s="154">
        <f t="shared" si="1404"/>
        <v>0</v>
      </c>
      <c r="F4240" s="155"/>
      <c r="G4240" s="155"/>
      <c r="H4240" s="155"/>
      <c r="I4240" s="155"/>
      <c r="J4240" s="315"/>
      <c r="K4240" s="155"/>
      <c r="L4240" s="155"/>
      <c r="M4240" s="315"/>
      <c r="N4240" s="23"/>
      <c r="O4240" s="23"/>
    </row>
    <row r="4241" spans="1:15" hidden="1">
      <c r="A4241" s="1035"/>
      <c r="B4241" s="1061"/>
      <c r="C4241" s="386" t="s">
        <v>672</v>
      </c>
      <c r="D4241" s="332" t="s">
        <v>673</v>
      </c>
      <c r="E4241" s="154">
        <f t="shared" si="1404"/>
        <v>0</v>
      </c>
      <c r="F4241" s="155"/>
      <c r="G4241" s="155"/>
      <c r="H4241" s="155"/>
      <c r="I4241" s="155"/>
      <c r="J4241" s="315"/>
      <c r="K4241" s="155"/>
      <c r="L4241" s="155"/>
      <c r="M4241" s="315"/>
      <c r="N4241" s="23"/>
      <c r="O4241" s="23"/>
    </row>
    <row r="4242" spans="1:15" hidden="1">
      <c r="A4242" s="1035"/>
      <c r="B4242" s="1061"/>
      <c r="C4242" s="386" t="s">
        <v>674</v>
      </c>
      <c r="D4242" s="332" t="s">
        <v>567</v>
      </c>
      <c r="E4242" s="154">
        <f t="shared" si="1404"/>
        <v>0</v>
      </c>
      <c r="F4242" s="155"/>
      <c r="G4242" s="155"/>
      <c r="H4242" s="155"/>
      <c r="I4242" s="155"/>
      <c r="J4242" s="315"/>
      <c r="K4242" s="155"/>
      <c r="L4242" s="155"/>
      <c r="M4242" s="315"/>
      <c r="N4242" s="23"/>
      <c r="O4242" s="23"/>
    </row>
    <row r="4243" spans="1:15" hidden="1">
      <c r="A4243" s="1035"/>
      <c r="B4243" s="1061"/>
      <c r="C4243" s="386" t="s">
        <v>675</v>
      </c>
      <c r="D4243" s="332" t="s">
        <v>676</v>
      </c>
      <c r="E4243" s="154">
        <f t="shared" si="1404"/>
        <v>0</v>
      </c>
      <c r="F4243" s="155"/>
      <c r="G4243" s="155"/>
      <c r="H4243" s="155"/>
      <c r="I4243" s="155"/>
      <c r="J4243" s="315"/>
      <c r="K4243" s="155"/>
      <c r="L4243" s="155"/>
      <c r="M4243" s="315"/>
      <c r="N4243" s="23"/>
      <c r="O4243" s="23"/>
    </row>
    <row r="4244" spans="1:15" hidden="1">
      <c r="A4244" s="1035"/>
      <c r="B4244" s="1061"/>
      <c r="C4244" s="386" t="s">
        <v>677</v>
      </c>
      <c r="D4244" s="332" t="s">
        <v>678</v>
      </c>
      <c r="E4244" s="154">
        <f t="shared" si="1404"/>
        <v>0</v>
      </c>
      <c r="F4244" s="155"/>
      <c r="G4244" s="155"/>
      <c r="H4244" s="155"/>
      <c r="I4244" s="155"/>
      <c r="J4244" s="315"/>
      <c r="K4244" s="155"/>
      <c r="L4244" s="155"/>
      <c r="M4244" s="315"/>
      <c r="N4244" s="23"/>
      <c r="O4244" s="23"/>
    </row>
    <row r="4245" spans="1:15" hidden="1">
      <c r="A4245" s="1035"/>
      <c r="B4245" s="356"/>
      <c r="C4245" s="385"/>
      <c r="D4245" s="332"/>
      <c r="E4245" s="154">
        <f t="shared" si="1404"/>
        <v>0</v>
      </c>
      <c r="F4245" s="155"/>
      <c r="G4245" s="155"/>
      <c r="H4245" s="155"/>
      <c r="I4245" s="155"/>
      <c r="J4245" s="315"/>
      <c r="K4245" s="155"/>
      <c r="L4245" s="155"/>
      <c r="M4245" s="315"/>
      <c r="N4245" s="23"/>
      <c r="O4245" s="23"/>
    </row>
    <row r="4246" spans="1:15" ht="12" customHeight="1">
      <c r="A4246" s="1035"/>
      <c r="B4246" s="357" t="s">
        <v>679</v>
      </c>
      <c r="C4246" s="385"/>
      <c r="D4246" s="332" t="s">
        <v>680</v>
      </c>
      <c r="E4246" s="154">
        <f t="shared" si="1404"/>
        <v>0</v>
      </c>
      <c r="F4246" s="155">
        <f t="shared" ref="F4246:M4246" si="1408">F4247+F4248+F4249+F4250+F4251+F4252+F4253+F4254+F4255+F4256+F4257</f>
        <v>0</v>
      </c>
      <c r="G4246" s="155">
        <f t="shared" si="1408"/>
        <v>0</v>
      </c>
      <c r="H4246" s="155">
        <f t="shared" si="1408"/>
        <v>0</v>
      </c>
      <c r="I4246" s="155">
        <f t="shared" si="1408"/>
        <v>0</v>
      </c>
      <c r="J4246" s="155">
        <f t="shared" si="1408"/>
        <v>0</v>
      </c>
      <c r="K4246" s="155">
        <f t="shared" si="1408"/>
        <v>0</v>
      </c>
      <c r="L4246" s="155">
        <f t="shared" si="1408"/>
        <v>0</v>
      </c>
      <c r="M4246" s="155">
        <f t="shared" si="1408"/>
        <v>0</v>
      </c>
      <c r="N4246" s="23"/>
      <c r="O4246" s="23"/>
    </row>
    <row r="4247" spans="1:15" hidden="1">
      <c r="A4247" s="1035"/>
      <c r="B4247" s="356" t="s">
        <v>681</v>
      </c>
      <c r="C4247" s="385"/>
      <c r="D4247" s="332" t="s">
        <v>682</v>
      </c>
      <c r="E4247" s="154">
        <f t="shared" si="1404"/>
        <v>0</v>
      </c>
      <c r="F4247" s="155"/>
      <c r="G4247" s="155"/>
      <c r="H4247" s="155"/>
      <c r="I4247" s="155"/>
      <c r="J4247" s="315"/>
      <c r="K4247" s="155"/>
      <c r="L4247" s="155"/>
      <c r="M4247" s="315"/>
      <c r="N4247" s="23"/>
      <c r="O4247" s="23"/>
    </row>
    <row r="4248" spans="1:15" hidden="1">
      <c r="A4248" s="1035"/>
      <c r="B4248" s="356" t="s">
        <v>683</v>
      </c>
      <c r="C4248" s="386"/>
      <c r="D4248" s="332" t="s">
        <v>684</v>
      </c>
      <c r="E4248" s="154">
        <f t="shared" si="1404"/>
        <v>0</v>
      </c>
      <c r="F4248" s="155"/>
      <c r="G4248" s="155"/>
      <c r="H4248" s="155"/>
      <c r="I4248" s="155"/>
      <c r="J4248" s="315"/>
      <c r="K4248" s="155"/>
      <c r="L4248" s="155"/>
      <c r="M4248" s="315"/>
      <c r="N4248" s="23"/>
      <c r="O4248" s="23"/>
    </row>
    <row r="4249" spans="1:15" hidden="1">
      <c r="A4249" s="1035"/>
      <c r="B4249" s="356" t="s">
        <v>685</v>
      </c>
      <c r="C4249" s="385"/>
      <c r="D4249" s="332" t="s">
        <v>686</v>
      </c>
      <c r="E4249" s="154">
        <f t="shared" si="1404"/>
        <v>0</v>
      </c>
      <c r="F4249" s="155"/>
      <c r="G4249" s="155"/>
      <c r="H4249" s="155"/>
      <c r="I4249" s="155"/>
      <c r="J4249" s="315"/>
      <c r="K4249" s="155"/>
      <c r="L4249" s="155"/>
      <c r="M4249" s="315"/>
      <c r="N4249" s="23"/>
      <c r="O4249" s="23"/>
    </row>
    <row r="4250" spans="1:15" hidden="1">
      <c r="A4250" s="1035"/>
      <c r="B4250" s="356" t="s">
        <v>687</v>
      </c>
      <c r="C4250" s="387"/>
      <c r="D4250" s="332" t="s">
        <v>688</v>
      </c>
      <c r="E4250" s="154">
        <f t="shared" si="1404"/>
        <v>0</v>
      </c>
      <c r="F4250" s="155"/>
      <c r="G4250" s="155"/>
      <c r="H4250" s="155"/>
      <c r="I4250" s="155"/>
      <c r="J4250" s="315"/>
      <c r="K4250" s="155"/>
      <c r="L4250" s="155"/>
      <c r="M4250" s="315"/>
      <c r="N4250" s="23"/>
      <c r="O4250" s="23"/>
    </row>
    <row r="4251" spans="1:15" hidden="1">
      <c r="A4251" s="1035"/>
      <c r="B4251" s="1062" t="s">
        <v>689</v>
      </c>
      <c r="C4251" s="389"/>
      <c r="D4251" s="332" t="s">
        <v>690</v>
      </c>
      <c r="E4251" s="154">
        <f t="shared" si="1404"/>
        <v>0</v>
      </c>
      <c r="F4251" s="155"/>
      <c r="G4251" s="155"/>
      <c r="H4251" s="155"/>
      <c r="I4251" s="155"/>
      <c r="J4251" s="315"/>
      <c r="K4251" s="155"/>
      <c r="L4251" s="155"/>
      <c r="M4251" s="315"/>
      <c r="N4251" s="23"/>
      <c r="O4251" s="23"/>
    </row>
    <row r="4252" spans="1:15" hidden="1">
      <c r="A4252" s="1035"/>
      <c r="B4252" s="1063" t="s">
        <v>691</v>
      </c>
      <c r="C4252" s="386"/>
      <c r="D4252" s="335" t="s">
        <v>692</v>
      </c>
      <c r="E4252" s="154">
        <f t="shared" si="1404"/>
        <v>0</v>
      </c>
      <c r="F4252" s="155"/>
      <c r="G4252" s="155"/>
      <c r="H4252" s="155"/>
      <c r="I4252" s="155"/>
      <c r="J4252" s="315"/>
      <c r="K4252" s="155"/>
      <c r="L4252" s="155"/>
      <c r="M4252" s="315"/>
      <c r="N4252" s="23"/>
      <c r="O4252" s="23"/>
    </row>
    <row r="4253" spans="1:15" hidden="1">
      <c r="A4253" s="1035"/>
      <c r="B4253" s="1062" t="s">
        <v>693</v>
      </c>
      <c r="C4253" s="385"/>
      <c r="D4253" s="332" t="s">
        <v>694</v>
      </c>
      <c r="E4253" s="154">
        <f t="shared" si="1404"/>
        <v>0</v>
      </c>
      <c r="F4253" s="155"/>
      <c r="G4253" s="155"/>
      <c r="H4253" s="155"/>
      <c r="I4253" s="155"/>
      <c r="J4253" s="315"/>
      <c r="K4253" s="155"/>
      <c r="L4253" s="155"/>
      <c r="M4253" s="315"/>
      <c r="N4253" s="23"/>
      <c r="O4253" s="23"/>
    </row>
    <row r="4254" spans="1:15" hidden="1">
      <c r="A4254" s="1035"/>
      <c r="B4254" s="1062" t="s">
        <v>695</v>
      </c>
      <c r="C4254" s="385"/>
      <c r="D4254" s="332" t="s">
        <v>696</v>
      </c>
      <c r="E4254" s="154">
        <f t="shared" si="1404"/>
        <v>0</v>
      </c>
      <c r="F4254" s="155"/>
      <c r="G4254" s="155"/>
      <c r="H4254" s="155"/>
      <c r="I4254" s="155"/>
      <c r="J4254" s="315"/>
      <c r="K4254" s="155"/>
      <c r="L4254" s="155"/>
      <c r="M4254" s="315"/>
      <c r="N4254" s="23"/>
      <c r="O4254" s="23"/>
    </row>
    <row r="4255" spans="1:15" hidden="1">
      <c r="A4255" s="1035"/>
      <c r="B4255" s="356" t="s">
        <v>697</v>
      </c>
      <c r="C4255" s="1064"/>
      <c r="D4255" s="335" t="s">
        <v>698</v>
      </c>
      <c r="E4255" s="154">
        <f t="shared" si="1404"/>
        <v>0</v>
      </c>
      <c r="F4255" s="155"/>
      <c r="G4255" s="155"/>
      <c r="H4255" s="155"/>
      <c r="I4255" s="155"/>
      <c r="J4255" s="315"/>
      <c r="K4255" s="155"/>
      <c r="L4255" s="155"/>
      <c r="M4255" s="315"/>
      <c r="N4255" s="23"/>
      <c r="O4255" s="23"/>
    </row>
    <row r="4256" spans="1:15" hidden="1">
      <c r="A4256" s="1035"/>
      <c r="B4256" s="1062" t="s">
        <v>699</v>
      </c>
      <c r="C4256" s="385"/>
      <c r="D4256" s="332" t="s">
        <v>700</v>
      </c>
      <c r="E4256" s="154">
        <f t="shared" si="1404"/>
        <v>0</v>
      </c>
      <c r="F4256" s="155"/>
      <c r="G4256" s="155"/>
      <c r="H4256" s="155"/>
      <c r="I4256" s="155"/>
      <c r="J4256" s="315"/>
      <c r="K4256" s="155"/>
      <c r="L4256" s="155"/>
      <c r="M4256" s="315"/>
      <c r="N4256" s="23"/>
      <c r="O4256" s="23"/>
    </row>
    <row r="4257" spans="1:15" hidden="1">
      <c r="A4257" s="1035"/>
      <c r="B4257" s="1065" t="s">
        <v>701</v>
      </c>
      <c r="C4257" s="1064"/>
      <c r="D4257" s="335" t="s">
        <v>702</v>
      </c>
      <c r="E4257" s="154">
        <f t="shared" si="1404"/>
        <v>0</v>
      </c>
      <c r="F4257" s="155"/>
      <c r="G4257" s="155"/>
      <c r="H4257" s="155"/>
      <c r="I4257" s="155"/>
      <c r="J4257" s="315"/>
      <c r="K4257" s="155"/>
      <c r="L4257" s="155"/>
      <c r="M4257" s="315"/>
      <c r="N4257" s="23"/>
      <c r="O4257" s="23"/>
    </row>
    <row r="4258" spans="1:15" hidden="1">
      <c r="A4258" s="1035"/>
      <c r="B4258" s="1000"/>
      <c r="C4258" s="393"/>
      <c r="D4258" s="332"/>
      <c r="E4258" s="154">
        <f t="shared" si="1404"/>
        <v>0</v>
      </c>
      <c r="F4258" s="155"/>
      <c r="G4258" s="155"/>
      <c r="H4258" s="155"/>
      <c r="I4258" s="155"/>
      <c r="J4258" s="315"/>
      <c r="K4258" s="155"/>
      <c r="L4258" s="155"/>
      <c r="M4258" s="315"/>
      <c r="N4258" s="23"/>
      <c r="O4258" s="23"/>
    </row>
    <row r="4259" spans="1:15">
      <c r="A4259" s="1035"/>
      <c r="B4259" s="1007" t="s">
        <v>714</v>
      </c>
      <c r="C4259" s="1018"/>
      <c r="D4259" s="335" t="s">
        <v>715</v>
      </c>
      <c r="E4259" s="154">
        <f t="shared" si="1404"/>
        <v>0</v>
      </c>
      <c r="F4259" s="155">
        <f t="shared" ref="F4259:M4259" si="1409">F4260+F4270</f>
        <v>0</v>
      </c>
      <c r="G4259" s="155">
        <f t="shared" si="1409"/>
        <v>0</v>
      </c>
      <c r="H4259" s="155">
        <f t="shared" si="1409"/>
        <v>0</v>
      </c>
      <c r="I4259" s="155">
        <f t="shared" si="1409"/>
        <v>0</v>
      </c>
      <c r="J4259" s="155">
        <f t="shared" si="1409"/>
        <v>0</v>
      </c>
      <c r="K4259" s="155">
        <f t="shared" si="1409"/>
        <v>0</v>
      </c>
      <c r="L4259" s="155">
        <f t="shared" si="1409"/>
        <v>0</v>
      </c>
      <c r="M4259" s="155">
        <f t="shared" si="1409"/>
        <v>0</v>
      </c>
      <c r="N4259" s="23"/>
      <c r="O4259" s="23"/>
    </row>
    <row r="4260" spans="1:15">
      <c r="A4260" s="1035"/>
      <c r="B4260" s="336" t="s">
        <v>716</v>
      </c>
      <c r="C4260" s="393"/>
      <c r="D4260" s="332" t="s">
        <v>717</v>
      </c>
      <c r="E4260" s="154">
        <f t="shared" si="1404"/>
        <v>0</v>
      </c>
      <c r="F4260" s="155">
        <f t="shared" ref="F4260:M4260" si="1410">F4261+F4266+F4268</f>
        <v>0</v>
      </c>
      <c r="G4260" s="155">
        <f t="shared" si="1410"/>
        <v>0</v>
      </c>
      <c r="H4260" s="155">
        <f t="shared" si="1410"/>
        <v>0</v>
      </c>
      <c r="I4260" s="155">
        <f t="shared" si="1410"/>
        <v>0</v>
      </c>
      <c r="J4260" s="155">
        <f t="shared" si="1410"/>
        <v>0</v>
      </c>
      <c r="K4260" s="155">
        <f t="shared" si="1410"/>
        <v>0</v>
      </c>
      <c r="L4260" s="155">
        <f t="shared" si="1410"/>
        <v>0</v>
      </c>
      <c r="M4260" s="155">
        <f t="shared" si="1410"/>
        <v>0</v>
      </c>
      <c r="N4260" s="23"/>
      <c r="O4260" s="23"/>
    </row>
    <row r="4261" spans="1:15">
      <c r="A4261" s="1035"/>
      <c r="B4261" s="1000" t="s">
        <v>718</v>
      </c>
      <c r="C4261" s="393"/>
      <c r="D4261" s="332" t="s">
        <v>719</v>
      </c>
      <c r="E4261" s="154">
        <f t="shared" si="1404"/>
        <v>0</v>
      </c>
      <c r="F4261" s="155">
        <f t="shared" ref="F4261:M4261" si="1411">F4262+F4263+F4264+F4265</f>
        <v>0</v>
      </c>
      <c r="G4261" s="155">
        <f t="shared" si="1411"/>
        <v>0</v>
      </c>
      <c r="H4261" s="155">
        <f t="shared" si="1411"/>
        <v>0</v>
      </c>
      <c r="I4261" s="155">
        <f t="shared" si="1411"/>
        <v>0</v>
      </c>
      <c r="J4261" s="155">
        <f t="shared" si="1411"/>
        <v>0</v>
      </c>
      <c r="K4261" s="155">
        <f t="shared" si="1411"/>
        <v>0</v>
      </c>
      <c r="L4261" s="155">
        <f t="shared" si="1411"/>
        <v>0</v>
      </c>
      <c r="M4261" s="155">
        <f t="shared" si="1411"/>
        <v>0</v>
      </c>
      <c r="N4261" s="23"/>
      <c r="O4261" s="23"/>
    </row>
    <row r="4262" spans="1:15">
      <c r="A4262" s="417"/>
      <c r="B4262" s="429"/>
      <c r="C4262" s="426" t="s">
        <v>720</v>
      </c>
      <c r="D4262" s="427" t="s">
        <v>721</v>
      </c>
      <c r="E4262" s="94">
        <f t="shared" si="1404"/>
        <v>0</v>
      </c>
      <c r="F4262" s="452"/>
      <c r="G4262" s="452"/>
      <c r="H4262" s="452"/>
      <c r="I4262" s="452"/>
      <c r="J4262" s="430"/>
      <c r="K4262" s="452"/>
      <c r="L4262" s="452"/>
      <c r="M4262" s="430"/>
      <c r="N4262" s="23"/>
      <c r="O4262" s="23"/>
    </row>
    <row r="4263" spans="1:15">
      <c r="A4263" s="417"/>
      <c r="B4263" s="429"/>
      <c r="C4263" s="426" t="s">
        <v>722</v>
      </c>
      <c r="D4263" s="427" t="s">
        <v>723</v>
      </c>
      <c r="E4263" s="94">
        <f t="shared" si="1404"/>
        <v>0</v>
      </c>
      <c r="F4263" s="452"/>
      <c r="G4263" s="452"/>
      <c r="H4263" s="452"/>
      <c r="I4263" s="452"/>
      <c r="J4263" s="430"/>
      <c r="K4263" s="452"/>
      <c r="L4263" s="452"/>
      <c r="M4263" s="430"/>
      <c r="N4263" s="23"/>
      <c r="O4263" s="23"/>
    </row>
    <row r="4264" spans="1:15">
      <c r="A4264" s="417"/>
      <c r="B4264" s="429"/>
      <c r="C4264" s="432" t="s">
        <v>724</v>
      </c>
      <c r="D4264" s="427" t="s">
        <v>725</v>
      </c>
      <c r="E4264" s="94">
        <f t="shared" si="1404"/>
        <v>0</v>
      </c>
      <c r="F4264" s="452"/>
      <c r="G4264" s="452"/>
      <c r="H4264" s="452"/>
      <c r="I4264" s="452"/>
      <c r="J4264" s="430"/>
      <c r="K4264" s="452"/>
      <c r="L4264" s="452"/>
      <c r="M4264" s="430"/>
      <c r="N4264" s="23"/>
      <c r="O4264" s="23"/>
    </row>
    <row r="4265" spans="1:15">
      <c r="A4265" s="417"/>
      <c r="B4265" s="429"/>
      <c r="C4265" s="432" t="s">
        <v>726</v>
      </c>
      <c r="D4265" s="427" t="s">
        <v>727</v>
      </c>
      <c r="E4265" s="94">
        <f t="shared" si="1404"/>
        <v>0</v>
      </c>
      <c r="F4265" s="452"/>
      <c r="G4265" s="452"/>
      <c r="H4265" s="452"/>
      <c r="I4265" s="452"/>
      <c r="J4265" s="430"/>
      <c r="K4265" s="452"/>
      <c r="L4265" s="452"/>
      <c r="M4265" s="430"/>
      <c r="N4265" s="23"/>
      <c r="O4265" s="23"/>
    </row>
    <row r="4266" spans="1:15">
      <c r="A4266" s="1035"/>
      <c r="B4266" s="396" t="s">
        <v>728</v>
      </c>
      <c r="C4266" s="1018"/>
      <c r="D4266" s="335" t="s">
        <v>729</v>
      </c>
      <c r="E4266" s="154">
        <f t="shared" si="1404"/>
        <v>0</v>
      </c>
      <c r="F4266" s="101">
        <f t="shared" ref="F4266:M4266" si="1412">F4267</f>
        <v>0</v>
      </c>
      <c r="G4266" s="101">
        <f t="shared" si="1412"/>
        <v>0</v>
      </c>
      <c r="H4266" s="101">
        <f t="shared" si="1412"/>
        <v>0</v>
      </c>
      <c r="I4266" s="101">
        <f t="shared" si="1412"/>
        <v>0</v>
      </c>
      <c r="J4266" s="101">
        <f t="shared" si="1412"/>
        <v>0</v>
      </c>
      <c r="K4266" s="101">
        <f t="shared" si="1412"/>
        <v>0</v>
      </c>
      <c r="L4266" s="101">
        <f t="shared" si="1412"/>
        <v>0</v>
      </c>
      <c r="M4266" s="101">
        <f t="shared" si="1412"/>
        <v>0</v>
      </c>
      <c r="N4266" s="23"/>
      <c r="O4266" s="23"/>
    </row>
    <row r="4267" spans="1:15">
      <c r="A4267" s="417"/>
      <c r="B4267" s="429"/>
      <c r="C4267" s="432" t="s">
        <v>730</v>
      </c>
      <c r="D4267" s="427" t="s">
        <v>731</v>
      </c>
      <c r="E4267" s="94">
        <f t="shared" si="1404"/>
        <v>0</v>
      </c>
      <c r="F4267" s="452"/>
      <c r="G4267" s="452"/>
      <c r="H4267" s="452"/>
      <c r="I4267" s="452"/>
      <c r="J4267" s="430"/>
      <c r="K4267" s="452"/>
      <c r="L4267" s="452"/>
      <c r="M4267" s="430"/>
      <c r="N4267" s="23"/>
      <c r="O4267" s="23"/>
    </row>
    <row r="4268" spans="1:15" ht="12" customHeight="1">
      <c r="A4268" s="417"/>
      <c r="B4268" s="434" t="s">
        <v>732</v>
      </c>
      <c r="C4268" s="466"/>
      <c r="D4268" s="443" t="s">
        <v>733</v>
      </c>
      <c r="E4268" s="94">
        <f t="shared" si="1404"/>
        <v>0</v>
      </c>
      <c r="F4268" s="421"/>
      <c r="G4268" s="421"/>
      <c r="H4268" s="421"/>
      <c r="I4268" s="421"/>
      <c r="J4268" s="158"/>
      <c r="K4268" s="421"/>
      <c r="L4268" s="421"/>
      <c r="M4268" s="158"/>
      <c r="N4268" s="23"/>
      <c r="O4268" s="23"/>
    </row>
    <row r="4269" spans="1:15" hidden="1">
      <c r="A4269" s="417"/>
      <c r="B4269" s="396"/>
      <c r="C4269" s="1018"/>
      <c r="D4269" s="335"/>
      <c r="E4269" s="154">
        <f t="shared" si="1404"/>
        <v>0</v>
      </c>
      <c r="F4269" s="421"/>
      <c r="G4269" s="421"/>
      <c r="H4269" s="421"/>
      <c r="I4269" s="421"/>
      <c r="J4269" s="158"/>
      <c r="K4269" s="421"/>
      <c r="L4269" s="421"/>
      <c r="M4269" s="158"/>
      <c r="N4269" s="23"/>
      <c r="O4269" s="23"/>
    </row>
    <row r="4270" spans="1:15">
      <c r="A4270" s="1035"/>
      <c r="B4270" s="341" t="s">
        <v>734</v>
      </c>
      <c r="C4270" s="1018"/>
      <c r="D4270" s="335" t="s">
        <v>735</v>
      </c>
      <c r="E4270" s="154">
        <f t="shared" si="1404"/>
        <v>0</v>
      </c>
      <c r="F4270" s="101">
        <f t="shared" ref="F4270:M4271" si="1413">F4271</f>
        <v>0</v>
      </c>
      <c r="G4270" s="101">
        <f t="shared" si="1413"/>
        <v>0</v>
      </c>
      <c r="H4270" s="101">
        <f t="shared" si="1413"/>
        <v>0</v>
      </c>
      <c r="I4270" s="101">
        <f t="shared" si="1413"/>
        <v>0</v>
      </c>
      <c r="J4270" s="101">
        <f t="shared" si="1413"/>
        <v>0</v>
      </c>
      <c r="K4270" s="101">
        <f t="shared" si="1413"/>
        <v>0</v>
      </c>
      <c r="L4270" s="101">
        <f t="shared" si="1413"/>
        <v>0</v>
      </c>
      <c r="M4270" s="101">
        <f t="shared" si="1413"/>
        <v>0</v>
      </c>
      <c r="N4270" s="23"/>
      <c r="O4270" s="23"/>
    </row>
    <row r="4271" spans="1:15">
      <c r="A4271" s="1035"/>
      <c r="B4271" s="1067" t="s">
        <v>736</v>
      </c>
      <c r="C4271" s="1068"/>
      <c r="D4271" s="335" t="s">
        <v>737</v>
      </c>
      <c r="E4271" s="154">
        <f t="shared" si="1404"/>
        <v>0</v>
      </c>
      <c r="F4271" s="101">
        <f t="shared" si="1413"/>
        <v>0</v>
      </c>
      <c r="G4271" s="101">
        <f t="shared" si="1413"/>
        <v>0</v>
      </c>
      <c r="H4271" s="101">
        <f t="shared" si="1413"/>
        <v>0</v>
      </c>
      <c r="I4271" s="101">
        <f t="shared" si="1413"/>
        <v>0</v>
      </c>
      <c r="J4271" s="101">
        <f t="shared" si="1413"/>
        <v>0</v>
      </c>
      <c r="K4271" s="101">
        <f t="shared" si="1413"/>
        <v>0</v>
      </c>
      <c r="L4271" s="101">
        <f t="shared" si="1413"/>
        <v>0</v>
      </c>
      <c r="M4271" s="101">
        <f t="shared" si="1413"/>
        <v>0</v>
      </c>
      <c r="N4271" s="23"/>
      <c r="O4271" s="23"/>
    </row>
    <row r="4272" spans="1:15" ht="12" customHeight="1">
      <c r="A4272" s="417"/>
      <c r="B4272" s="429"/>
      <c r="C4272" s="432" t="s">
        <v>738</v>
      </c>
      <c r="D4272" s="427" t="s">
        <v>739</v>
      </c>
      <c r="E4272" s="94">
        <f t="shared" si="1404"/>
        <v>0</v>
      </c>
      <c r="F4272" s="452"/>
      <c r="G4272" s="452"/>
      <c r="H4272" s="452"/>
      <c r="I4272" s="452"/>
      <c r="J4272" s="430"/>
      <c r="K4272" s="452"/>
      <c r="L4272" s="452"/>
      <c r="M4272" s="430"/>
      <c r="N4272" s="23"/>
      <c r="O4272" s="23"/>
    </row>
    <row r="4273" spans="1:15" hidden="1">
      <c r="A4273" s="417"/>
      <c r="B4273" s="396"/>
      <c r="C4273" s="1018"/>
      <c r="D4273" s="335"/>
      <c r="E4273" s="154">
        <f t="shared" si="1404"/>
        <v>0</v>
      </c>
      <c r="F4273" s="421"/>
      <c r="G4273" s="421"/>
      <c r="H4273" s="421"/>
      <c r="I4273" s="421"/>
      <c r="J4273" s="158"/>
      <c r="K4273" s="421"/>
      <c r="L4273" s="421"/>
      <c r="M4273" s="158"/>
      <c r="N4273" s="23"/>
      <c r="O4273" s="23"/>
    </row>
    <row r="4274" spans="1:15">
      <c r="A4274" s="1035"/>
      <c r="B4274" s="396" t="s">
        <v>626</v>
      </c>
      <c r="C4274" s="1018"/>
      <c r="D4274" s="335" t="s">
        <v>627</v>
      </c>
      <c r="E4274" s="154">
        <f t="shared" si="1404"/>
        <v>0</v>
      </c>
      <c r="F4274" s="101">
        <f t="shared" ref="F4274:M4274" si="1414">F4275</f>
        <v>0</v>
      </c>
      <c r="G4274" s="101">
        <f t="shared" si="1414"/>
        <v>0</v>
      </c>
      <c r="H4274" s="101">
        <f t="shared" si="1414"/>
        <v>0</v>
      </c>
      <c r="I4274" s="101">
        <f t="shared" si="1414"/>
        <v>0</v>
      </c>
      <c r="J4274" s="101">
        <f t="shared" si="1414"/>
        <v>0</v>
      </c>
      <c r="K4274" s="101">
        <f t="shared" si="1414"/>
        <v>0</v>
      </c>
      <c r="L4274" s="101">
        <f t="shared" si="1414"/>
        <v>0</v>
      </c>
      <c r="M4274" s="101">
        <f t="shared" si="1414"/>
        <v>0</v>
      </c>
      <c r="N4274" s="23"/>
      <c r="O4274" s="23"/>
    </row>
    <row r="4275" spans="1:15">
      <c r="A4275" s="417"/>
      <c r="B4275" s="429" t="s">
        <v>628</v>
      </c>
      <c r="C4275" s="466"/>
      <c r="D4275" s="443" t="s">
        <v>629</v>
      </c>
      <c r="E4275" s="94">
        <f t="shared" si="1404"/>
        <v>0</v>
      </c>
      <c r="F4275" s="421"/>
      <c r="G4275" s="421"/>
      <c r="H4275" s="421"/>
      <c r="I4275" s="421"/>
      <c r="J4275" s="158"/>
      <c r="K4275" s="421"/>
      <c r="L4275" s="421"/>
      <c r="M4275" s="158"/>
      <c r="N4275" s="23"/>
      <c r="O4275" s="23"/>
    </row>
    <row r="4276" spans="1:15">
      <c r="A4276" s="520" t="s">
        <v>755</v>
      </c>
      <c r="B4276" s="521"/>
      <c r="C4276" s="521"/>
      <c r="D4276" s="522"/>
      <c r="E4276" s="94">
        <f t="shared" si="1404"/>
        <v>0</v>
      </c>
      <c r="F4276" s="63"/>
      <c r="G4276" s="63"/>
      <c r="H4276" s="63"/>
      <c r="I4276" s="63"/>
      <c r="J4276" s="151"/>
      <c r="K4276" s="63"/>
      <c r="L4276" s="63"/>
      <c r="M4276" s="151"/>
      <c r="N4276" s="23"/>
      <c r="O4276" s="23"/>
    </row>
    <row r="4277" spans="1:15">
      <c r="A4277" s="567"/>
      <c r="B4277" s="568" t="s">
        <v>765</v>
      </c>
      <c r="C4277" s="569"/>
      <c r="D4277" s="522" t="s">
        <v>766</v>
      </c>
      <c r="E4277" s="94">
        <f t="shared" si="1404"/>
        <v>0</v>
      </c>
      <c r="F4277" s="63"/>
      <c r="G4277" s="63"/>
      <c r="H4277" s="63"/>
      <c r="I4277" s="63"/>
      <c r="J4277" s="151"/>
      <c r="K4277" s="63"/>
      <c r="L4277" s="63"/>
      <c r="M4277" s="151"/>
      <c r="N4277" s="23"/>
      <c r="O4277" s="23"/>
    </row>
    <row r="4278" spans="1:15">
      <c r="A4278" s="570"/>
      <c r="B4278" s="571" t="s">
        <v>767</v>
      </c>
      <c r="C4278" s="569"/>
      <c r="D4278" s="522" t="s">
        <v>768</v>
      </c>
      <c r="E4278" s="94">
        <f t="shared" si="1404"/>
        <v>0</v>
      </c>
      <c r="F4278" s="63"/>
      <c r="G4278" s="63"/>
      <c r="H4278" s="63"/>
      <c r="I4278" s="63"/>
      <c r="J4278" s="151"/>
      <c r="K4278" s="63"/>
      <c r="L4278" s="63"/>
      <c r="M4278" s="151"/>
      <c r="N4278" s="23"/>
      <c r="O4278" s="23"/>
    </row>
    <row r="4279" spans="1:15">
      <c r="A4279" s="570"/>
      <c r="B4279" s="1315" t="s">
        <v>769</v>
      </c>
      <c r="C4279" s="1315"/>
      <c r="D4279" s="522" t="s">
        <v>770</v>
      </c>
      <c r="E4279" s="94">
        <f t="shared" si="1404"/>
        <v>0</v>
      </c>
      <c r="F4279" s="63"/>
      <c r="G4279" s="63"/>
      <c r="H4279" s="63"/>
      <c r="I4279" s="63"/>
      <c r="J4279" s="151"/>
      <c r="K4279" s="63"/>
      <c r="L4279" s="63"/>
      <c r="M4279" s="151"/>
      <c r="N4279" s="23"/>
      <c r="O4279" s="23"/>
    </row>
    <row r="4280" spans="1:15">
      <c r="A4280" s="570"/>
      <c r="B4280" s="571" t="s">
        <v>771</v>
      </c>
      <c r="C4280" s="569"/>
      <c r="D4280" s="522" t="s">
        <v>772</v>
      </c>
      <c r="E4280" s="94">
        <f t="shared" si="1404"/>
        <v>2</v>
      </c>
      <c r="F4280" s="63"/>
      <c r="G4280" s="218">
        <f>G4232</f>
        <v>2</v>
      </c>
      <c r="H4280" s="218">
        <f t="shared" ref="H4280:M4280" si="1415">H4232</f>
        <v>0</v>
      </c>
      <c r="I4280" s="218">
        <f t="shared" si="1415"/>
        <v>0</v>
      </c>
      <c r="J4280" s="218">
        <f t="shared" si="1415"/>
        <v>0</v>
      </c>
      <c r="K4280" s="218">
        <f t="shared" si="1415"/>
        <v>0</v>
      </c>
      <c r="L4280" s="218">
        <f t="shared" si="1415"/>
        <v>0</v>
      </c>
      <c r="M4280" s="218">
        <f t="shared" si="1415"/>
        <v>0</v>
      </c>
      <c r="N4280" s="23"/>
      <c r="O4280" s="23"/>
    </row>
    <row r="4281" spans="1:15">
      <c r="A4281" s="523"/>
      <c r="B4281" s="527" t="s">
        <v>773</v>
      </c>
      <c r="C4281" s="572"/>
      <c r="D4281" s="522" t="s">
        <v>774</v>
      </c>
      <c r="E4281" s="94">
        <f t="shared" si="1404"/>
        <v>0</v>
      </c>
      <c r="F4281" s="63"/>
      <c r="G4281" s="63"/>
      <c r="H4281" s="63"/>
      <c r="I4281" s="63"/>
      <c r="J4281" s="151"/>
      <c r="K4281" s="63"/>
      <c r="L4281" s="63"/>
      <c r="M4281" s="151"/>
      <c r="N4281" s="23"/>
      <c r="O4281" s="23"/>
    </row>
    <row r="4282" spans="1:15" ht="0.75" customHeight="1">
      <c r="A4282" s="529"/>
      <c r="B4282" s="573"/>
      <c r="C4282" s="573"/>
      <c r="D4282" s="522"/>
      <c r="E4282" s="154">
        <f t="shared" si="1404"/>
        <v>0</v>
      </c>
      <c r="F4282" s="63"/>
      <c r="G4282" s="63"/>
      <c r="H4282" s="63"/>
      <c r="I4282" s="63"/>
      <c r="J4282" s="151"/>
      <c r="K4282" s="63"/>
      <c r="L4282" s="63"/>
      <c r="M4282" s="151"/>
      <c r="N4282" s="23"/>
      <c r="O4282" s="23"/>
    </row>
    <row r="4283" spans="1:15">
      <c r="A4283" s="574" t="s">
        <v>775</v>
      </c>
      <c r="B4283" s="575"/>
      <c r="C4283" s="576"/>
      <c r="D4283" s="577" t="s">
        <v>571</v>
      </c>
      <c r="E4283" s="578">
        <f t="shared" si="1404"/>
        <v>0</v>
      </c>
      <c r="F4283" s="579">
        <f t="shared" ref="F4283:M4284" si="1416">F4284</f>
        <v>0</v>
      </c>
      <c r="G4283" s="579">
        <f t="shared" si="1416"/>
        <v>0</v>
      </c>
      <c r="H4283" s="579">
        <f t="shared" si="1416"/>
        <v>0</v>
      </c>
      <c r="I4283" s="579">
        <f t="shared" si="1416"/>
        <v>0</v>
      </c>
      <c r="J4283" s="579">
        <f t="shared" si="1416"/>
        <v>0</v>
      </c>
      <c r="K4283" s="579">
        <f t="shared" si="1416"/>
        <v>0</v>
      </c>
      <c r="L4283" s="579">
        <f t="shared" si="1416"/>
        <v>0</v>
      </c>
      <c r="M4283" s="579">
        <f t="shared" si="1416"/>
        <v>0</v>
      </c>
      <c r="N4283" s="23"/>
      <c r="O4283" s="23"/>
    </row>
    <row r="4284" spans="1:15">
      <c r="A4284" s="1127"/>
      <c r="B4284" s="1300" t="s">
        <v>630</v>
      </c>
      <c r="C4284" s="1301"/>
      <c r="D4284" s="1302"/>
      <c r="E4284" s="359">
        <f>E4285</f>
        <v>0</v>
      </c>
      <c r="F4284" s="359">
        <f t="shared" si="1416"/>
        <v>0</v>
      </c>
      <c r="G4284" s="359">
        <f t="shared" si="1416"/>
        <v>0</v>
      </c>
      <c r="H4284" s="359">
        <f t="shared" si="1416"/>
        <v>0</v>
      </c>
      <c r="I4284" s="359">
        <f t="shared" si="1416"/>
        <v>0</v>
      </c>
      <c r="J4284" s="359">
        <f t="shared" si="1416"/>
        <v>0</v>
      </c>
      <c r="K4284" s="359">
        <f t="shared" si="1416"/>
        <v>0</v>
      </c>
      <c r="L4284" s="359">
        <f t="shared" si="1416"/>
        <v>0</v>
      </c>
      <c r="M4284" s="359">
        <f t="shared" si="1416"/>
        <v>0</v>
      </c>
      <c r="N4284" s="23"/>
      <c r="O4284" s="23"/>
    </row>
    <row r="4285" spans="1:15">
      <c r="A4285" s="1364" t="s">
        <v>630</v>
      </c>
      <c r="B4285" s="1365"/>
      <c r="C4285" s="1366"/>
      <c r="D4285" s="1096"/>
      <c r="E4285" s="154">
        <f>G4285+H4285+I4285+J4285</f>
        <v>0</v>
      </c>
      <c r="F4285" s="154">
        <f>H4285+I4285+J4285+K4285</f>
        <v>0</v>
      </c>
      <c r="G4285" s="154">
        <f t="shared" ref="G4285:M4285" si="1417">I4285+J4285+K4285+L4285</f>
        <v>0</v>
      </c>
      <c r="H4285" s="154">
        <f t="shared" si="1417"/>
        <v>0</v>
      </c>
      <c r="I4285" s="154">
        <f t="shared" si="1417"/>
        <v>0</v>
      </c>
      <c r="J4285" s="154">
        <f t="shared" si="1417"/>
        <v>0</v>
      </c>
      <c r="K4285" s="154">
        <f t="shared" si="1417"/>
        <v>0</v>
      </c>
      <c r="L4285" s="154">
        <f t="shared" si="1417"/>
        <v>0</v>
      </c>
      <c r="M4285" s="154">
        <f t="shared" si="1417"/>
        <v>0</v>
      </c>
      <c r="N4285" s="23"/>
      <c r="O4285" s="23"/>
    </row>
    <row r="4286" spans="1:15">
      <c r="A4286" s="417"/>
      <c r="B4286" s="791" t="s">
        <v>633</v>
      </c>
      <c r="C4286" s="542"/>
      <c r="D4286" s="543" t="s">
        <v>634</v>
      </c>
      <c r="E4286" s="154">
        <f t="shared" ref="E4286:E4349" si="1418">G4286+H4286+I4286+J4286</f>
        <v>0</v>
      </c>
      <c r="F4286" s="63">
        <f t="shared" ref="F4286:M4286" si="1419">F4287</f>
        <v>0</v>
      </c>
      <c r="G4286" s="63">
        <f t="shared" si="1419"/>
        <v>0</v>
      </c>
      <c r="H4286" s="63">
        <f t="shared" si="1419"/>
        <v>0</v>
      </c>
      <c r="I4286" s="63">
        <f t="shared" si="1419"/>
        <v>0</v>
      </c>
      <c r="J4286" s="63">
        <f t="shared" si="1419"/>
        <v>0</v>
      </c>
      <c r="K4286" s="63">
        <f t="shared" si="1419"/>
        <v>0</v>
      </c>
      <c r="L4286" s="63">
        <f t="shared" si="1419"/>
        <v>0</v>
      </c>
      <c r="M4286" s="63">
        <f t="shared" si="1419"/>
        <v>0</v>
      </c>
      <c r="N4286" s="23"/>
      <c r="O4286" s="23"/>
    </row>
    <row r="4287" spans="1:15" ht="12" customHeight="1">
      <c r="A4287" s="417"/>
      <c r="B4287" s="785" t="s">
        <v>635</v>
      </c>
      <c r="C4287" s="480"/>
      <c r="D4287" s="544" t="s">
        <v>636</v>
      </c>
      <c r="E4287" s="154">
        <f t="shared" si="1418"/>
        <v>0</v>
      </c>
      <c r="F4287" s="63">
        <f t="shared" ref="F4287:M4287" si="1420">F4288+F4289+F4290+F4291+F4292+F4293+F4294+F4295</f>
        <v>0</v>
      </c>
      <c r="G4287" s="63">
        <f t="shared" si="1420"/>
        <v>0</v>
      </c>
      <c r="H4287" s="63">
        <f t="shared" si="1420"/>
        <v>0</v>
      </c>
      <c r="I4287" s="63">
        <f t="shared" si="1420"/>
        <v>0</v>
      </c>
      <c r="J4287" s="63">
        <f t="shared" si="1420"/>
        <v>0</v>
      </c>
      <c r="K4287" s="63">
        <f t="shared" si="1420"/>
        <v>0</v>
      </c>
      <c r="L4287" s="63">
        <f t="shared" si="1420"/>
        <v>0</v>
      </c>
      <c r="M4287" s="63">
        <f t="shared" si="1420"/>
        <v>0</v>
      </c>
      <c r="N4287" s="23"/>
      <c r="O4287" s="23"/>
    </row>
    <row r="4288" spans="1:15" hidden="1">
      <c r="A4288" s="417"/>
      <c r="B4288" s="545"/>
      <c r="C4288" s="546" t="s">
        <v>637</v>
      </c>
      <c r="D4288" s="543" t="s">
        <v>638</v>
      </c>
      <c r="E4288" s="154">
        <f t="shared" si="1418"/>
        <v>0</v>
      </c>
      <c r="F4288" s="63"/>
      <c r="G4288" s="63"/>
      <c r="H4288" s="63"/>
      <c r="I4288" s="63"/>
      <c r="J4288" s="158"/>
      <c r="K4288" s="63"/>
      <c r="L4288" s="63"/>
      <c r="M4288" s="158"/>
      <c r="N4288" s="23"/>
      <c r="O4288" s="23"/>
    </row>
    <row r="4289" spans="1:15" ht="31.35" hidden="1">
      <c r="A4289" s="417"/>
      <c r="B4289" s="545"/>
      <c r="C4289" s="547" t="s">
        <v>639</v>
      </c>
      <c r="D4289" s="548" t="s">
        <v>640</v>
      </c>
      <c r="E4289" s="154">
        <f t="shared" si="1418"/>
        <v>0</v>
      </c>
      <c r="F4289" s="63"/>
      <c r="G4289" s="63"/>
      <c r="H4289" s="63"/>
      <c r="I4289" s="63"/>
      <c r="J4289" s="158"/>
      <c r="K4289" s="63"/>
      <c r="L4289" s="63"/>
      <c r="M4289" s="158"/>
      <c r="N4289" s="23"/>
      <c r="O4289" s="23"/>
    </row>
    <row r="4290" spans="1:15" ht="21" hidden="1">
      <c r="A4290" s="417"/>
      <c r="B4290" s="545"/>
      <c r="C4290" s="547" t="s">
        <v>641</v>
      </c>
      <c r="D4290" s="548" t="s">
        <v>642</v>
      </c>
      <c r="E4290" s="154">
        <f t="shared" si="1418"/>
        <v>0</v>
      </c>
      <c r="F4290" s="63"/>
      <c r="G4290" s="63"/>
      <c r="H4290" s="63"/>
      <c r="I4290" s="63"/>
      <c r="J4290" s="158"/>
      <c r="K4290" s="63"/>
      <c r="L4290" s="63"/>
      <c r="M4290" s="158"/>
      <c r="N4290" s="23"/>
      <c r="O4290" s="23"/>
    </row>
    <row r="4291" spans="1:15" ht="20.65" hidden="1">
      <c r="A4291" s="417"/>
      <c r="B4291" s="545"/>
      <c r="C4291" s="546" t="s">
        <v>643</v>
      </c>
      <c r="D4291" s="543" t="s">
        <v>644</v>
      </c>
      <c r="E4291" s="154">
        <f t="shared" si="1418"/>
        <v>0</v>
      </c>
      <c r="F4291" s="63"/>
      <c r="G4291" s="63"/>
      <c r="H4291" s="63"/>
      <c r="I4291" s="63"/>
      <c r="J4291" s="158"/>
      <c r="K4291" s="63"/>
      <c r="L4291" s="63"/>
      <c r="M4291" s="158"/>
      <c r="N4291" s="23"/>
      <c r="O4291" s="23"/>
    </row>
    <row r="4292" spans="1:15" ht="31.35" hidden="1">
      <c r="A4292" s="417"/>
      <c r="B4292" s="549"/>
      <c r="C4292" s="550" t="s">
        <v>645</v>
      </c>
      <c r="D4292" s="551" t="s">
        <v>646</v>
      </c>
      <c r="E4292" s="154">
        <f t="shared" si="1418"/>
        <v>0</v>
      </c>
      <c r="F4292" s="63"/>
      <c r="G4292" s="63"/>
      <c r="H4292" s="63"/>
      <c r="I4292" s="63"/>
      <c r="J4292" s="158"/>
      <c r="K4292" s="63"/>
      <c r="L4292" s="63"/>
      <c r="M4292" s="158"/>
      <c r="N4292" s="23"/>
      <c r="O4292" s="23"/>
    </row>
    <row r="4293" spans="1:15" ht="20.65" hidden="1">
      <c r="A4293" s="417"/>
      <c r="B4293" s="493"/>
      <c r="C4293" s="494" t="s">
        <v>647</v>
      </c>
      <c r="D4293" s="552" t="s">
        <v>648</v>
      </c>
      <c r="E4293" s="154">
        <f t="shared" si="1418"/>
        <v>0</v>
      </c>
      <c r="F4293" s="63"/>
      <c r="G4293" s="63"/>
      <c r="H4293" s="63"/>
      <c r="I4293" s="63"/>
      <c r="J4293" s="158"/>
      <c r="K4293" s="63"/>
      <c r="L4293" s="63"/>
      <c r="M4293" s="158"/>
      <c r="N4293" s="23"/>
      <c r="O4293" s="23"/>
    </row>
    <row r="4294" spans="1:15" ht="20.65" hidden="1">
      <c r="A4294" s="417"/>
      <c r="B4294" s="553"/>
      <c r="C4294" s="554" t="s">
        <v>649</v>
      </c>
      <c r="D4294" s="555" t="s">
        <v>650</v>
      </c>
      <c r="E4294" s="154">
        <f t="shared" si="1418"/>
        <v>0</v>
      </c>
      <c r="F4294" s="63"/>
      <c r="G4294" s="63"/>
      <c r="H4294" s="63"/>
      <c r="I4294" s="63"/>
      <c r="J4294" s="158"/>
      <c r="K4294" s="63"/>
      <c r="L4294" s="63"/>
      <c r="M4294" s="158"/>
      <c r="N4294" s="23"/>
      <c r="O4294" s="23"/>
    </row>
    <row r="4295" spans="1:15" hidden="1">
      <c r="A4295" s="417"/>
      <c r="B4295" s="556"/>
      <c r="C4295" s="557" t="s">
        <v>651</v>
      </c>
      <c r="D4295" s="335" t="s">
        <v>652</v>
      </c>
      <c r="E4295" s="154">
        <f t="shared" si="1418"/>
        <v>0</v>
      </c>
      <c r="F4295" s="63"/>
      <c r="G4295" s="63"/>
      <c r="H4295" s="63"/>
      <c r="I4295" s="63"/>
      <c r="J4295" s="158"/>
      <c r="K4295" s="63"/>
      <c r="L4295" s="63"/>
      <c r="M4295" s="158"/>
      <c r="N4295" s="23"/>
      <c r="O4295" s="23"/>
    </row>
    <row r="4296" spans="1:15" hidden="1">
      <c r="A4296" s="417"/>
      <c r="B4296" s="558"/>
      <c r="C4296" s="1055"/>
      <c r="D4296" s="1017"/>
      <c r="E4296" s="154">
        <f t="shared" si="1418"/>
        <v>0</v>
      </c>
      <c r="F4296" s="63"/>
      <c r="G4296" s="63"/>
      <c r="H4296" s="63"/>
      <c r="I4296" s="63"/>
      <c r="J4296" s="158"/>
      <c r="K4296" s="63"/>
      <c r="L4296" s="63"/>
      <c r="M4296" s="158"/>
      <c r="N4296" s="23"/>
      <c r="O4296" s="23"/>
    </row>
    <row r="4297" spans="1:15">
      <c r="A4297" s="417"/>
      <c r="B4297" s="357" t="s">
        <v>657</v>
      </c>
      <c r="C4297" s="1056"/>
      <c r="D4297" s="335" t="s">
        <v>658</v>
      </c>
      <c r="E4297" s="154">
        <f t="shared" si="1418"/>
        <v>0</v>
      </c>
      <c r="F4297" s="63">
        <f t="shared" ref="F4297:M4297" si="1421">F4298</f>
        <v>0</v>
      </c>
      <c r="G4297" s="63">
        <f t="shared" si="1421"/>
        <v>0</v>
      </c>
      <c r="H4297" s="63">
        <f t="shared" si="1421"/>
        <v>0</v>
      </c>
      <c r="I4297" s="63">
        <f t="shared" si="1421"/>
        <v>0</v>
      </c>
      <c r="J4297" s="63">
        <f t="shared" si="1421"/>
        <v>0</v>
      </c>
      <c r="K4297" s="63">
        <f t="shared" si="1421"/>
        <v>0</v>
      </c>
      <c r="L4297" s="63">
        <f t="shared" si="1421"/>
        <v>0</v>
      </c>
      <c r="M4297" s="63">
        <f t="shared" si="1421"/>
        <v>0</v>
      </c>
      <c r="N4297" s="23"/>
      <c r="O4297" s="23"/>
    </row>
    <row r="4298" spans="1:15">
      <c r="A4298" s="417"/>
      <c r="B4298" s="1057" t="s">
        <v>659</v>
      </c>
      <c r="C4298" s="386"/>
      <c r="D4298" s="332" t="s">
        <v>565</v>
      </c>
      <c r="E4298" s="154">
        <f t="shared" si="1418"/>
        <v>0</v>
      </c>
      <c r="F4298" s="63">
        <f t="shared" ref="F4298:M4298" si="1422">F4302+F4303+F4304+F4305+F4306+F4307+F4308</f>
        <v>0</v>
      </c>
      <c r="G4298" s="63">
        <f t="shared" si="1422"/>
        <v>0</v>
      </c>
      <c r="H4298" s="63">
        <f t="shared" si="1422"/>
        <v>0</v>
      </c>
      <c r="I4298" s="63">
        <f t="shared" si="1422"/>
        <v>0</v>
      </c>
      <c r="J4298" s="63">
        <f t="shared" si="1422"/>
        <v>0</v>
      </c>
      <c r="K4298" s="63">
        <f t="shared" si="1422"/>
        <v>0</v>
      </c>
      <c r="L4298" s="63">
        <f t="shared" si="1422"/>
        <v>0</v>
      </c>
      <c r="M4298" s="63">
        <f t="shared" si="1422"/>
        <v>0</v>
      </c>
      <c r="N4298" s="23"/>
      <c r="O4298" s="23"/>
    </row>
    <row r="4299" spans="1:15" hidden="1">
      <c r="A4299" s="417"/>
      <c r="B4299" s="1058"/>
      <c r="C4299" s="1059" t="s">
        <v>660</v>
      </c>
      <c r="D4299" s="1060" t="s">
        <v>661</v>
      </c>
      <c r="E4299" s="154">
        <f t="shared" si="1418"/>
        <v>0</v>
      </c>
      <c r="F4299" s="63"/>
      <c r="G4299" s="63"/>
      <c r="H4299" s="63"/>
      <c r="I4299" s="63"/>
      <c r="J4299" s="158"/>
      <c r="K4299" s="63"/>
      <c r="L4299" s="63"/>
      <c r="M4299" s="158"/>
      <c r="N4299" s="23"/>
      <c r="O4299" s="23"/>
    </row>
    <row r="4300" spans="1:15" hidden="1">
      <c r="A4300" s="417"/>
      <c r="B4300" s="1058"/>
      <c r="C4300" s="1059" t="s">
        <v>662</v>
      </c>
      <c r="D4300" s="1060" t="s">
        <v>663</v>
      </c>
      <c r="E4300" s="154">
        <f t="shared" si="1418"/>
        <v>0</v>
      </c>
      <c r="F4300" s="63"/>
      <c r="G4300" s="63"/>
      <c r="H4300" s="63"/>
      <c r="I4300" s="63"/>
      <c r="J4300" s="158"/>
      <c r="K4300" s="63"/>
      <c r="L4300" s="63"/>
      <c r="M4300" s="158"/>
      <c r="N4300" s="23"/>
      <c r="O4300" s="23"/>
    </row>
    <row r="4301" spans="1:15" hidden="1">
      <c r="A4301" s="417"/>
      <c r="B4301" s="1058"/>
      <c r="C4301" s="1059" t="s">
        <v>664</v>
      </c>
      <c r="D4301" s="1060" t="s">
        <v>665</v>
      </c>
      <c r="E4301" s="154">
        <f t="shared" si="1418"/>
        <v>0</v>
      </c>
      <c r="F4301" s="63"/>
      <c r="G4301" s="63"/>
      <c r="H4301" s="63"/>
      <c r="I4301" s="63"/>
      <c r="J4301" s="158"/>
      <c r="K4301" s="63"/>
      <c r="L4301" s="63"/>
      <c r="M4301" s="158"/>
      <c r="N4301" s="23"/>
      <c r="O4301" s="23"/>
    </row>
    <row r="4302" spans="1:15" hidden="1">
      <c r="A4302" s="417"/>
      <c r="B4302" s="1061"/>
      <c r="C4302" s="386" t="s">
        <v>666</v>
      </c>
      <c r="D4302" s="332" t="s">
        <v>667</v>
      </c>
      <c r="E4302" s="154">
        <f t="shared" si="1418"/>
        <v>0</v>
      </c>
      <c r="F4302" s="63"/>
      <c r="G4302" s="63"/>
      <c r="H4302" s="63"/>
      <c r="I4302" s="63"/>
      <c r="J4302" s="158"/>
      <c r="K4302" s="63"/>
      <c r="L4302" s="63"/>
      <c r="M4302" s="158"/>
      <c r="N4302" s="23"/>
      <c r="O4302" s="23"/>
    </row>
    <row r="4303" spans="1:15" hidden="1">
      <c r="A4303" s="417"/>
      <c r="B4303" s="1061"/>
      <c r="C4303" s="386" t="s">
        <v>668</v>
      </c>
      <c r="D4303" s="332" t="s">
        <v>669</v>
      </c>
      <c r="E4303" s="154">
        <f t="shared" si="1418"/>
        <v>0</v>
      </c>
      <c r="F4303" s="63"/>
      <c r="G4303" s="63"/>
      <c r="H4303" s="63"/>
      <c r="I4303" s="63"/>
      <c r="J4303" s="158"/>
      <c r="K4303" s="63"/>
      <c r="L4303" s="63"/>
      <c r="M4303" s="158"/>
      <c r="N4303" s="23"/>
      <c r="O4303" s="23"/>
    </row>
    <row r="4304" spans="1:15" hidden="1">
      <c r="A4304" s="417"/>
      <c r="B4304" s="1061"/>
      <c r="C4304" s="386" t="s">
        <v>670</v>
      </c>
      <c r="D4304" s="332" t="s">
        <v>671</v>
      </c>
      <c r="E4304" s="154">
        <f t="shared" si="1418"/>
        <v>0</v>
      </c>
      <c r="F4304" s="63"/>
      <c r="G4304" s="63"/>
      <c r="H4304" s="63"/>
      <c r="I4304" s="63"/>
      <c r="J4304" s="158"/>
      <c r="K4304" s="63"/>
      <c r="L4304" s="63"/>
      <c r="M4304" s="158"/>
      <c r="N4304" s="23"/>
      <c r="O4304" s="23"/>
    </row>
    <row r="4305" spans="1:15" hidden="1">
      <c r="A4305" s="417"/>
      <c r="B4305" s="1061"/>
      <c r="C4305" s="386" t="s">
        <v>672</v>
      </c>
      <c r="D4305" s="332" t="s">
        <v>673</v>
      </c>
      <c r="E4305" s="154">
        <f t="shared" si="1418"/>
        <v>0</v>
      </c>
      <c r="F4305" s="63"/>
      <c r="G4305" s="63"/>
      <c r="H4305" s="63"/>
      <c r="I4305" s="63"/>
      <c r="J4305" s="158"/>
      <c r="K4305" s="63"/>
      <c r="L4305" s="63"/>
      <c r="M4305" s="158"/>
      <c r="N4305" s="23"/>
      <c r="O4305" s="23"/>
    </row>
    <row r="4306" spans="1:15" hidden="1">
      <c r="A4306" s="417"/>
      <c r="B4306" s="1061"/>
      <c r="C4306" s="386" t="s">
        <v>674</v>
      </c>
      <c r="D4306" s="332" t="s">
        <v>567</v>
      </c>
      <c r="E4306" s="154">
        <f t="shared" si="1418"/>
        <v>0</v>
      </c>
      <c r="F4306" s="63"/>
      <c r="G4306" s="63"/>
      <c r="H4306" s="63"/>
      <c r="I4306" s="63"/>
      <c r="J4306" s="158"/>
      <c r="K4306" s="63"/>
      <c r="L4306" s="63"/>
      <c r="M4306" s="158"/>
      <c r="N4306" s="23"/>
      <c r="O4306" s="23"/>
    </row>
    <row r="4307" spans="1:15" hidden="1">
      <c r="A4307" s="417"/>
      <c r="B4307" s="1061"/>
      <c r="C4307" s="386" t="s">
        <v>675</v>
      </c>
      <c r="D4307" s="332" t="s">
        <v>676</v>
      </c>
      <c r="E4307" s="154">
        <f t="shared" si="1418"/>
        <v>0</v>
      </c>
      <c r="F4307" s="63"/>
      <c r="G4307" s="63"/>
      <c r="H4307" s="63"/>
      <c r="I4307" s="63"/>
      <c r="J4307" s="158"/>
      <c r="K4307" s="63"/>
      <c r="L4307" s="63"/>
      <c r="M4307" s="158"/>
      <c r="N4307" s="23"/>
      <c r="O4307" s="23"/>
    </row>
    <row r="4308" spans="1:15" hidden="1">
      <c r="A4308" s="417"/>
      <c r="B4308" s="1061"/>
      <c r="C4308" s="386" t="s">
        <v>677</v>
      </c>
      <c r="D4308" s="332" t="s">
        <v>678</v>
      </c>
      <c r="E4308" s="154">
        <f t="shared" si="1418"/>
        <v>0</v>
      </c>
      <c r="F4308" s="63"/>
      <c r="G4308" s="63"/>
      <c r="H4308" s="63"/>
      <c r="I4308" s="63"/>
      <c r="J4308" s="158"/>
      <c r="K4308" s="63"/>
      <c r="L4308" s="63"/>
      <c r="M4308" s="158"/>
      <c r="N4308" s="23"/>
      <c r="O4308" s="23"/>
    </row>
    <row r="4309" spans="1:15" hidden="1">
      <c r="A4309" s="417"/>
      <c r="B4309" s="356"/>
      <c r="C4309" s="385"/>
      <c r="D4309" s="332"/>
      <c r="E4309" s="154">
        <f t="shared" si="1418"/>
        <v>0</v>
      </c>
      <c r="F4309" s="63"/>
      <c r="G4309" s="63"/>
      <c r="H4309" s="63"/>
      <c r="I4309" s="63"/>
      <c r="J4309" s="158"/>
      <c r="K4309" s="63"/>
      <c r="L4309" s="63"/>
      <c r="M4309" s="158"/>
      <c r="N4309" s="23"/>
      <c r="O4309" s="23"/>
    </row>
    <row r="4310" spans="1:15" ht="12" customHeight="1">
      <c r="A4310" s="417"/>
      <c r="B4310" s="357" t="s">
        <v>679</v>
      </c>
      <c r="C4310" s="385"/>
      <c r="D4310" s="332" t="s">
        <v>680</v>
      </c>
      <c r="E4310" s="154">
        <f t="shared" si="1418"/>
        <v>0</v>
      </c>
      <c r="F4310" s="63">
        <f t="shared" ref="F4310:M4310" si="1423">F4311+F4312+F4313+F4314+F4315+F4316+F4317+F4318+F4319+F4320+F4321</f>
        <v>0</v>
      </c>
      <c r="G4310" s="63">
        <f t="shared" si="1423"/>
        <v>0</v>
      </c>
      <c r="H4310" s="63">
        <f t="shared" si="1423"/>
        <v>0</v>
      </c>
      <c r="I4310" s="63">
        <f t="shared" si="1423"/>
        <v>0</v>
      </c>
      <c r="J4310" s="63">
        <f t="shared" si="1423"/>
        <v>0</v>
      </c>
      <c r="K4310" s="63">
        <f t="shared" si="1423"/>
        <v>0</v>
      </c>
      <c r="L4310" s="63">
        <f t="shared" si="1423"/>
        <v>0</v>
      </c>
      <c r="M4310" s="63">
        <f t="shared" si="1423"/>
        <v>0</v>
      </c>
      <c r="N4310" s="23"/>
      <c r="O4310" s="23"/>
    </row>
    <row r="4311" spans="1:15" hidden="1">
      <c r="A4311" s="417"/>
      <c r="B4311" s="356" t="s">
        <v>681</v>
      </c>
      <c r="C4311" s="385"/>
      <c r="D4311" s="332" t="s">
        <v>682</v>
      </c>
      <c r="E4311" s="154">
        <f t="shared" si="1418"/>
        <v>0</v>
      </c>
      <c r="F4311" s="63"/>
      <c r="G4311" s="63"/>
      <c r="H4311" s="63"/>
      <c r="I4311" s="63"/>
      <c r="J4311" s="158"/>
      <c r="K4311" s="63"/>
      <c r="L4311" s="63"/>
      <c r="M4311" s="158"/>
      <c r="N4311" s="23"/>
      <c r="O4311" s="23"/>
    </row>
    <row r="4312" spans="1:15" hidden="1">
      <c r="A4312" s="417"/>
      <c r="B4312" s="356" t="s">
        <v>683</v>
      </c>
      <c r="C4312" s="386"/>
      <c r="D4312" s="332" t="s">
        <v>684</v>
      </c>
      <c r="E4312" s="154">
        <f t="shared" si="1418"/>
        <v>0</v>
      </c>
      <c r="F4312" s="63"/>
      <c r="G4312" s="63"/>
      <c r="H4312" s="63"/>
      <c r="I4312" s="63"/>
      <c r="J4312" s="158"/>
      <c r="K4312" s="63"/>
      <c r="L4312" s="63"/>
      <c r="M4312" s="158"/>
      <c r="N4312" s="23"/>
      <c r="O4312" s="23"/>
    </row>
    <row r="4313" spans="1:15" hidden="1">
      <c r="A4313" s="417"/>
      <c r="B4313" s="356" t="s">
        <v>685</v>
      </c>
      <c r="C4313" s="385"/>
      <c r="D4313" s="332" t="s">
        <v>686</v>
      </c>
      <c r="E4313" s="154">
        <f t="shared" si="1418"/>
        <v>0</v>
      </c>
      <c r="F4313" s="63"/>
      <c r="G4313" s="63"/>
      <c r="H4313" s="63"/>
      <c r="I4313" s="63"/>
      <c r="J4313" s="158"/>
      <c r="K4313" s="63"/>
      <c r="L4313" s="63"/>
      <c r="M4313" s="158"/>
      <c r="N4313" s="23"/>
      <c r="O4313" s="23"/>
    </row>
    <row r="4314" spans="1:15" hidden="1">
      <c r="A4314" s="417"/>
      <c r="B4314" s="356" t="s">
        <v>687</v>
      </c>
      <c r="C4314" s="387"/>
      <c r="D4314" s="332" t="s">
        <v>688</v>
      </c>
      <c r="E4314" s="154">
        <f t="shared" si="1418"/>
        <v>0</v>
      </c>
      <c r="F4314" s="63"/>
      <c r="G4314" s="63"/>
      <c r="H4314" s="63"/>
      <c r="I4314" s="63"/>
      <c r="J4314" s="158"/>
      <c r="K4314" s="63"/>
      <c r="L4314" s="63"/>
      <c r="M4314" s="158"/>
      <c r="N4314" s="23"/>
      <c r="O4314" s="23"/>
    </row>
    <row r="4315" spans="1:15" hidden="1">
      <c r="A4315" s="417"/>
      <c r="B4315" s="1062" t="s">
        <v>689</v>
      </c>
      <c r="C4315" s="389"/>
      <c r="D4315" s="332" t="s">
        <v>690</v>
      </c>
      <c r="E4315" s="154">
        <f t="shared" si="1418"/>
        <v>0</v>
      </c>
      <c r="F4315" s="63"/>
      <c r="G4315" s="63"/>
      <c r="H4315" s="63"/>
      <c r="I4315" s="63"/>
      <c r="J4315" s="158"/>
      <c r="K4315" s="63"/>
      <c r="L4315" s="63"/>
      <c r="M4315" s="158"/>
      <c r="N4315" s="23"/>
      <c r="O4315" s="23"/>
    </row>
    <row r="4316" spans="1:15" hidden="1">
      <c r="A4316" s="417"/>
      <c r="B4316" s="1063" t="s">
        <v>691</v>
      </c>
      <c r="C4316" s="386"/>
      <c r="D4316" s="335" t="s">
        <v>692</v>
      </c>
      <c r="E4316" s="154">
        <f t="shared" si="1418"/>
        <v>0</v>
      </c>
      <c r="F4316" s="63"/>
      <c r="G4316" s="63"/>
      <c r="H4316" s="63"/>
      <c r="I4316" s="63"/>
      <c r="J4316" s="158"/>
      <c r="K4316" s="63"/>
      <c r="L4316" s="63"/>
      <c r="M4316" s="158"/>
      <c r="N4316" s="23"/>
      <c r="O4316" s="23"/>
    </row>
    <row r="4317" spans="1:15" hidden="1">
      <c r="A4317" s="417"/>
      <c r="B4317" s="1062" t="s">
        <v>693</v>
      </c>
      <c r="C4317" s="385"/>
      <c r="D4317" s="332" t="s">
        <v>694</v>
      </c>
      <c r="E4317" s="154">
        <f t="shared" si="1418"/>
        <v>0</v>
      </c>
      <c r="F4317" s="63"/>
      <c r="G4317" s="63"/>
      <c r="H4317" s="63"/>
      <c r="I4317" s="63"/>
      <c r="J4317" s="158"/>
      <c r="K4317" s="63"/>
      <c r="L4317" s="63"/>
      <c r="M4317" s="158"/>
      <c r="N4317" s="23"/>
      <c r="O4317" s="23"/>
    </row>
    <row r="4318" spans="1:15" hidden="1">
      <c r="A4318" s="417"/>
      <c r="B4318" s="1062" t="s">
        <v>695</v>
      </c>
      <c r="C4318" s="385"/>
      <c r="D4318" s="332" t="s">
        <v>696</v>
      </c>
      <c r="E4318" s="154">
        <f t="shared" si="1418"/>
        <v>0</v>
      </c>
      <c r="F4318" s="63"/>
      <c r="G4318" s="63"/>
      <c r="H4318" s="63"/>
      <c r="I4318" s="63"/>
      <c r="J4318" s="158"/>
      <c r="K4318" s="63"/>
      <c r="L4318" s="63"/>
      <c r="M4318" s="158"/>
      <c r="N4318" s="23"/>
      <c r="O4318" s="23"/>
    </row>
    <row r="4319" spans="1:15" hidden="1">
      <c r="A4319" s="417"/>
      <c r="B4319" s="356" t="s">
        <v>697</v>
      </c>
      <c r="C4319" s="1064"/>
      <c r="D4319" s="335" t="s">
        <v>698</v>
      </c>
      <c r="E4319" s="154">
        <f t="shared" si="1418"/>
        <v>0</v>
      </c>
      <c r="F4319" s="63"/>
      <c r="G4319" s="63"/>
      <c r="H4319" s="63"/>
      <c r="I4319" s="63"/>
      <c r="J4319" s="158"/>
      <c r="K4319" s="63"/>
      <c r="L4319" s="63"/>
      <c r="M4319" s="158"/>
      <c r="N4319" s="23"/>
      <c r="O4319" s="23"/>
    </row>
    <row r="4320" spans="1:15" hidden="1">
      <c r="A4320" s="417"/>
      <c r="B4320" s="1062" t="s">
        <v>699</v>
      </c>
      <c r="C4320" s="385"/>
      <c r="D4320" s="332" t="s">
        <v>700</v>
      </c>
      <c r="E4320" s="154">
        <f t="shared" si="1418"/>
        <v>0</v>
      </c>
      <c r="F4320" s="63"/>
      <c r="G4320" s="63"/>
      <c r="H4320" s="63"/>
      <c r="I4320" s="63"/>
      <c r="J4320" s="158"/>
      <c r="K4320" s="63"/>
      <c r="L4320" s="63"/>
      <c r="M4320" s="158"/>
      <c r="N4320" s="23"/>
      <c r="O4320" s="23"/>
    </row>
    <row r="4321" spans="1:15" hidden="1">
      <c r="A4321" s="417"/>
      <c r="B4321" s="1065" t="s">
        <v>701</v>
      </c>
      <c r="C4321" s="1064"/>
      <c r="D4321" s="335" t="s">
        <v>702</v>
      </c>
      <c r="E4321" s="154">
        <f t="shared" si="1418"/>
        <v>0</v>
      </c>
      <c r="F4321" s="63"/>
      <c r="G4321" s="63"/>
      <c r="H4321" s="63"/>
      <c r="I4321" s="63"/>
      <c r="J4321" s="158"/>
      <c r="K4321" s="63"/>
      <c r="L4321" s="63"/>
      <c r="M4321" s="158"/>
      <c r="N4321" s="23"/>
      <c r="O4321" s="23"/>
    </row>
    <row r="4322" spans="1:15" hidden="1">
      <c r="A4322" s="417"/>
      <c r="B4322" s="1000"/>
      <c r="C4322" s="393"/>
      <c r="D4322" s="332"/>
      <c r="E4322" s="154">
        <f t="shared" si="1418"/>
        <v>0</v>
      </c>
      <c r="F4322" s="63"/>
      <c r="G4322" s="63"/>
      <c r="H4322" s="63"/>
      <c r="I4322" s="63"/>
      <c r="J4322" s="158"/>
      <c r="K4322" s="63"/>
      <c r="L4322" s="63"/>
      <c r="M4322" s="158"/>
      <c r="N4322" s="23"/>
      <c r="O4322" s="23"/>
    </row>
    <row r="4323" spans="1:15" ht="12" customHeight="1">
      <c r="A4323" s="417"/>
      <c r="B4323" s="1007" t="s">
        <v>714</v>
      </c>
      <c r="C4323" s="1018"/>
      <c r="D4323" s="335" t="s">
        <v>715</v>
      </c>
      <c r="E4323" s="154">
        <f t="shared" si="1418"/>
        <v>0</v>
      </c>
      <c r="F4323" s="63">
        <f t="shared" ref="F4323:M4323" si="1424">F4324+F4334</f>
        <v>0</v>
      </c>
      <c r="G4323" s="63">
        <f t="shared" si="1424"/>
        <v>0</v>
      </c>
      <c r="H4323" s="63">
        <f t="shared" si="1424"/>
        <v>0</v>
      </c>
      <c r="I4323" s="63">
        <f t="shared" si="1424"/>
        <v>0</v>
      </c>
      <c r="J4323" s="63">
        <f t="shared" si="1424"/>
        <v>0</v>
      </c>
      <c r="K4323" s="63">
        <f t="shared" si="1424"/>
        <v>0</v>
      </c>
      <c r="L4323" s="63">
        <f t="shared" si="1424"/>
        <v>0</v>
      </c>
      <c r="M4323" s="63">
        <f t="shared" si="1424"/>
        <v>0</v>
      </c>
      <c r="N4323" s="23"/>
      <c r="O4323" s="23"/>
    </row>
    <row r="4324" spans="1:15" hidden="1">
      <c r="A4324" s="417"/>
      <c r="B4324" s="336" t="s">
        <v>780</v>
      </c>
      <c r="C4324" s="393"/>
      <c r="D4324" s="332" t="s">
        <v>717</v>
      </c>
      <c r="E4324" s="154">
        <f t="shared" si="1418"/>
        <v>0</v>
      </c>
      <c r="F4324" s="63">
        <f t="shared" ref="F4324:M4324" si="1425">F4325+F4330+F4332</f>
        <v>0</v>
      </c>
      <c r="G4324" s="63">
        <f t="shared" si="1425"/>
        <v>0</v>
      </c>
      <c r="H4324" s="63">
        <f t="shared" si="1425"/>
        <v>0</v>
      </c>
      <c r="I4324" s="63">
        <f t="shared" si="1425"/>
        <v>0</v>
      </c>
      <c r="J4324" s="63">
        <f t="shared" si="1425"/>
        <v>0</v>
      </c>
      <c r="K4324" s="63">
        <f t="shared" si="1425"/>
        <v>0</v>
      </c>
      <c r="L4324" s="63">
        <f t="shared" si="1425"/>
        <v>0</v>
      </c>
      <c r="M4324" s="63">
        <f t="shared" si="1425"/>
        <v>0</v>
      </c>
      <c r="N4324" s="23"/>
      <c r="O4324" s="23"/>
    </row>
    <row r="4325" spans="1:15" hidden="1">
      <c r="A4325" s="417"/>
      <c r="B4325" s="1000" t="s">
        <v>718</v>
      </c>
      <c r="C4325" s="393"/>
      <c r="D4325" s="332" t="s">
        <v>719</v>
      </c>
      <c r="E4325" s="154">
        <f t="shared" si="1418"/>
        <v>0</v>
      </c>
      <c r="F4325" s="63">
        <f t="shared" ref="F4325:M4325" si="1426">F4326+F4327+F4328+F4329</f>
        <v>0</v>
      </c>
      <c r="G4325" s="63">
        <f t="shared" si="1426"/>
        <v>0</v>
      </c>
      <c r="H4325" s="63">
        <f t="shared" si="1426"/>
        <v>0</v>
      </c>
      <c r="I4325" s="63">
        <f t="shared" si="1426"/>
        <v>0</v>
      </c>
      <c r="J4325" s="63">
        <f t="shared" si="1426"/>
        <v>0</v>
      </c>
      <c r="K4325" s="63">
        <f t="shared" si="1426"/>
        <v>0</v>
      </c>
      <c r="L4325" s="63">
        <f t="shared" si="1426"/>
        <v>0</v>
      </c>
      <c r="M4325" s="63">
        <f t="shared" si="1426"/>
        <v>0</v>
      </c>
      <c r="N4325" s="23"/>
      <c r="O4325" s="23"/>
    </row>
    <row r="4326" spans="1:15" hidden="1">
      <c r="A4326" s="417"/>
      <c r="B4326" s="396"/>
      <c r="C4326" s="1066" t="s">
        <v>720</v>
      </c>
      <c r="D4326" s="335" t="s">
        <v>721</v>
      </c>
      <c r="E4326" s="154">
        <f t="shared" si="1418"/>
        <v>0</v>
      </c>
      <c r="F4326" s="63"/>
      <c r="G4326" s="63"/>
      <c r="H4326" s="63"/>
      <c r="I4326" s="63"/>
      <c r="J4326" s="158"/>
      <c r="K4326" s="63"/>
      <c r="L4326" s="63"/>
      <c r="M4326" s="158"/>
      <c r="N4326" s="23"/>
      <c r="O4326" s="23"/>
    </row>
    <row r="4327" spans="1:15" hidden="1">
      <c r="A4327" s="417"/>
      <c r="B4327" s="396"/>
      <c r="C4327" s="1066" t="s">
        <v>722</v>
      </c>
      <c r="D4327" s="335" t="s">
        <v>723</v>
      </c>
      <c r="E4327" s="154">
        <f t="shared" si="1418"/>
        <v>0</v>
      </c>
      <c r="F4327" s="63"/>
      <c r="G4327" s="63"/>
      <c r="H4327" s="63"/>
      <c r="I4327" s="63"/>
      <c r="J4327" s="158"/>
      <c r="K4327" s="63"/>
      <c r="L4327" s="63"/>
      <c r="M4327" s="158"/>
      <c r="N4327" s="23"/>
      <c r="O4327" s="23"/>
    </row>
    <row r="4328" spans="1:15" hidden="1">
      <c r="A4328" s="417"/>
      <c r="B4328" s="396"/>
      <c r="C4328" s="1018" t="s">
        <v>724</v>
      </c>
      <c r="D4328" s="335" t="s">
        <v>725</v>
      </c>
      <c r="E4328" s="154">
        <f t="shared" si="1418"/>
        <v>0</v>
      </c>
      <c r="F4328" s="63"/>
      <c r="G4328" s="63"/>
      <c r="H4328" s="63"/>
      <c r="I4328" s="63"/>
      <c r="J4328" s="158"/>
      <c r="K4328" s="63"/>
      <c r="L4328" s="63"/>
      <c r="M4328" s="158"/>
      <c r="N4328" s="23"/>
      <c r="O4328" s="23"/>
    </row>
    <row r="4329" spans="1:15" hidden="1">
      <c r="A4329" s="417"/>
      <c r="B4329" s="396"/>
      <c r="C4329" s="1018" t="s">
        <v>726</v>
      </c>
      <c r="D4329" s="335" t="s">
        <v>727</v>
      </c>
      <c r="E4329" s="154">
        <f t="shared" si="1418"/>
        <v>0</v>
      </c>
      <c r="F4329" s="63"/>
      <c r="G4329" s="63"/>
      <c r="H4329" s="63"/>
      <c r="I4329" s="63"/>
      <c r="J4329" s="158"/>
      <c r="K4329" s="63"/>
      <c r="L4329" s="63"/>
      <c r="M4329" s="158"/>
      <c r="N4329" s="23"/>
      <c r="O4329" s="23"/>
    </row>
    <row r="4330" spans="1:15" hidden="1">
      <c r="A4330" s="417"/>
      <c r="B4330" s="396" t="s">
        <v>728</v>
      </c>
      <c r="C4330" s="1018"/>
      <c r="D4330" s="335" t="s">
        <v>729</v>
      </c>
      <c r="E4330" s="154">
        <f t="shared" si="1418"/>
        <v>0</v>
      </c>
      <c r="F4330" s="63">
        <f t="shared" ref="F4330:M4330" si="1427">F4331</f>
        <v>0</v>
      </c>
      <c r="G4330" s="63">
        <f t="shared" si="1427"/>
        <v>0</v>
      </c>
      <c r="H4330" s="63">
        <f t="shared" si="1427"/>
        <v>0</v>
      </c>
      <c r="I4330" s="63">
        <f t="shared" si="1427"/>
        <v>0</v>
      </c>
      <c r="J4330" s="63">
        <f t="shared" si="1427"/>
        <v>0</v>
      </c>
      <c r="K4330" s="63">
        <f t="shared" si="1427"/>
        <v>0</v>
      </c>
      <c r="L4330" s="63">
        <f t="shared" si="1427"/>
        <v>0</v>
      </c>
      <c r="M4330" s="63">
        <f t="shared" si="1427"/>
        <v>0</v>
      </c>
      <c r="N4330" s="23"/>
      <c r="O4330" s="23"/>
    </row>
    <row r="4331" spans="1:15" hidden="1">
      <c r="A4331" s="417"/>
      <c r="B4331" s="396"/>
      <c r="C4331" s="1018" t="s">
        <v>730</v>
      </c>
      <c r="D4331" s="335" t="s">
        <v>731</v>
      </c>
      <c r="E4331" s="154">
        <f t="shared" si="1418"/>
        <v>0</v>
      </c>
      <c r="F4331" s="63"/>
      <c r="G4331" s="63"/>
      <c r="H4331" s="63"/>
      <c r="I4331" s="63"/>
      <c r="J4331" s="158"/>
      <c r="K4331" s="63"/>
      <c r="L4331" s="63"/>
      <c r="M4331" s="158"/>
      <c r="N4331" s="23"/>
      <c r="O4331" s="23"/>
    </row>
    <row r="4332" spans="1:15" hidden="1">
      <c r="A4332" s="417"/>
      <c r="B4332" s="396" t="s">
        <v>732</v>
      </c>
      <c r="C4332" s="1018"/>
      <c r="D4332" s="335" t="s">
        <v>733</v>
      </c>
      <c r="E4332" s="154">
        <f t="shared" si="1418"/>
        <v>0</v>
      </c>
      <c r="F4332" s="63"/>
      <c r="G4332" s="63"/>
      <c r="H4332" s="63"/>
      <c r="I4332" s="63"/>
      <c r="J4332" s="158"/>
      <c r="K4332" s="63"/>
      <c r="L4332" s="63"/>
      <c r="M4332" s="158"/>
      <c r="N4332" s="23"/>
      <c r="O4332" s="23"/>
    </row>
    <row r="4333" spans="1:15" hidden="1">
      <c r="A4333" s="417"/>
      <c r="B4333" s="396"/>
      <c r="C4333" s="1018"/>
      <c r="D4333" s="335"/>
      <c r="E4333" s="154">
        <f t="shared" si="1418"/>
        <v>0</v>
      </c>
      <c r="F4333" s="63"/>
      <c r="G4333" s="63"/>
      <c r="H4333" s="63"/>
      <c r="I4333" s="63"/>
      <c r="J4333" s="158"/>
      <c r="K4333" s="63"/>
      <c r="L4333" s="63"/>
      <c r="M4333" s="158"/>
      <c r="N4333" s="23"/>
      <c r="O4333" s="23"/>
    </row>
    <row r="4334" spans="1:15" hidden="1">
      <c r="A4334" s="417"/>
      <c r="B4334" s="341" t="s">
        <v>781</v>
      </c>
      <c r="C4334" s="1018"/>
      <c r="D4334" s="335" t="s">
        <v>735</v>
      </c>
      <c r="E4334" s="154">
        <f t="shared" si="1418"/>
        <v>0</v>
      </c>
      <c r="F4334" s="63">
        <f t="shared" ref="F4334:M4335" si="1428">F4335</f>
        <v>0</v>
      </c>
      <c r="G4334" s="63">
        <f t="shared" si="1428"/>
        <v>0</v>
      </c>
      <c r="H4334" s="63">
        <f t="shared" si="1428"/>
        <v>0</v>
      </c>
      <c r="I4334" s="63">
        <f t="shared" si="1428"/>
        <v>0</v>
      </c>
      <c r="J4334" s="63">
        <f t="shared" si="1428"/>
        <v>0</v>
      </c>
      <c r="K4334" s="63">
        <f t="shared" si="1428"/>
        <v>0</v>
      </c>
      <c r="L4334" s="63">
        <f t="shared" si="1428"/>
        <v>0</v>
      </c>
      <c r="M4334" s="63">
        <f t="shared" si="1428"/>
        <v>0</v>
      </c>
      <c r="N4334" s="23"/>
      <c r="O4334" s="23"/>
    </row>
    <row r="4335" spans="1:15" hidden="1">
      <c r="A4335" s="417"/>
      <c r="B4335" s="1067" t="s">
        <v>736</v>
      </c>
      <c r="C4335" s="1068"/>
      <c r="D4335" s="335" t="s">
        <v>737</v>
      </c>
      <c r="E4335" s="154">
        <f t="shared" si="1418"/>
        <v>0</v>
      </c>
      <c r="F4335" s="63">
        <f t="shared" si="1428"/>
        <v>0</v>
      </c>
      <c r="G4335" s="63">
        <f t="shared" si="1428"/>
        <v>0</v>
      </c>
      <c r="H4335" s="63">
        <f t="shared" si="1428"/>
        <v>0</v>
      </c>
      <c r="I4335" s="63">
        <f t="shared" si="1428"/>
        <v>0</v>
      </c>
      <c r="J4335" s="63">
        <f t="shared" si="1428"/>
        <v>0</v>
      </c>
      <c r="K4335" s="63">
        <f t="shared" si="1428"/>
        <v>0</v>
      </c>
      <c r="L4335" s="63">
        <f t="shared" si="1428"/>
        <v>0</v>
      </c>
      <c r="M4335" s="63">
        <f t="shared" si="1428"/>
        <v>0</v>
      </c>
      <c r="N4335" s="23"/>
      <c r="O4335" s="23"/>
    </row>
    <row r="4336" spans="1:15" hidden="1">
      <c r="A4336" s="417"/>
      <c r="B4336" s="396"/>
      <c r="C4336" s="342" t="s">
        <v>738</v>
      </c>
      <c r="D4336" s="335" t="s">
        <v>739</v>
      </c>
      <c r="E4336" s="154">
        <f t="shared" si="1418"/>
        <v>0</v>
      </c>
      <c r="F4336" s="63"/>
      <c r="G4336" s="63"/>
      <c r="H4336" s="63"/>
      <c r="I4336" s="63"/>
      <c r="J4336" s="158"/>
      <c r="K4336" s="63"/>
      <c r="L4336" s="63"/>
      <c r="M4336" s="158"/>
      <c r="N4336" s="23"/>
      <c r="O4336" s="23"/>
    </row>
    <row r="4337" spans="1:15" ht="0.75" customHeight="1">
      <c r="A4337" s="417"/>
      <c r="B4337" s="396"/>
      <c r="C4337" s="1018"/>
      <c r="D4337" s="335"/>
      <c r="E4337" s="154">
        <f t="shared" si="1418"/>
        <v>0</v>
      </c>
      <c r="F4337" s="63"/>
      <c r="G4337" s="63"/>
      <c r="H4337" s="63"/>
      <c r="I4337" s="63"/>
      <c r="J4337" s="158"/>
      <c r="K4337" s="63"/>
      <c r="L4337" s="63"/>
      <c r="M4337" s="158"/>
      <c r="N4337" s="23"/>
      <c r="O4337" s="23"/>
    </row>
    <row r="4338" spans="1:15">
      <c r="A4338" s="417"/>
      <c r="B4338" s="396" t="s">
        <v>626</v>
      </c>
      <c r="C4338" s="1018"/>
      <c r="D4338" s="335" t="s">
        <v>627</v>
      </c>
      <c r="E4338" s="154">
        <f t="shared" si="1418"/>
        <v>0</v>
      </c>
      <c r="F4338" s="155">
        <f t="shared" ref="F4338:M4338" si="1429">F4339</f>
        <v>0</v>
      </c>
      <c r="G4338" s="155">
        <f t="shared" si="1429"/>
        <v>0</v>
      </c>
      <c r="H4338" s="155">
        <f t="shared" si="1429"/>
        <v>0</v>
      </c>
      <c r="I4338" s="155">
        <f t="shared" si="1429"/>
        <v>0</v>
      </c>
      <c r="J4338" s="155">
        <f t="shared" si="1429"/>
        <v>0</v>
      </c>
      <c r="K4338" s="155">
        <f t="shared" si="1429"/>
        <v>0</v>
      </c>
      <c r="L4338" s="155">
        <f t="shared" si="1429"/>
        <v>0</v>
      </c>
      <c r="M4338" s="155">
        <f t="shared" si="1429"/>
        <v>0</v>
      </c>
      <c r="N4338" s="23"/>
      <c r="O4338" s="23"/>
    </row>
    <row r="4339" spans="1:15" hidden="1">
      <c r="A4339" s="417"/>
      <c r="B4339" s="429" t="s">
        <v>628</v>
      </c>
      <c r="C4339" s="466"/>
      <c r="D4339" s="443" t="s">
        <v>629</v>
      </c>
      <c r="E4339" s="154">
        <f t="shared" si="1418"/>
        <v>0</v>
      </c>
      <c r="F4339" s="421"/>
      <c r="G4339" s="421"/>
      <c r="H4339" s="421"/>
      <c r="I4339" s="421"/>
      <c r="J4339" s="158"/>
      <c r="K4339" s="421"/>
      <c r="L4339" s="421"/>
      <c r="M4339" s="158"/>
      <c r="N4339" s="23"/>
      <c r="O4339" s="23"/>
    </row>
    <row r="4340" spans="1:15" ht="12" customHeight="1">
      <c r="A4340" s="1367" t="s">
        <v>783</v>
      </c>
      <c r="B4340" s="1368"/>
      <c r="C4340" s="1368"/>
      <c r="D4340" s="577" t="s">
        <v>684</v>
      </c>
      <c r="E4340" s="154">
        <f t="shared" si="1418"/>
        <v>0</v>
      </c>
      <c r="F4340" s="407">
        <f t="shared" ref="F4340:M4340" si="1430">F4398+F4399+F4400</f>
        <v>0</v>
      </c>
      <c r="G4340" s="407">
        <f t="shared" si="1430"/>
        <v>0</v>
      </c>
      <c r="H4340" s="407">
        <f t="shared" si="1430"/>
        <v>0</v>
      </c>
      <c r="I4340" s="407">
        <f t="shared" si="1430"/>
        <v>0</v>
      </c>
      <c r="J4340" s="407">
        <f t="shared" si="1430"/>
        <v>0</v>
      </c>
      <c r="K4340" s="407">
        <f t="shared" si="1430"/>
        <v>0</v>
      </c>
      <c r="L4340" s="407">
        <f t="shared" si="1430"/>
        <v>0</v>
      </c>
      <c r="M4340" s="407">
        <f t="shared" si="1430"/>
        <v>0</v>
      </c>
      <c r="N4340" s="23"/>
      <c r="O4340" s="23"/>
    </row>
    <row r="4341" spans="1:15" hidden="1">
      <c r="A4341" s="417"/>
      <c r="B4341" s="479" t="s">
        <v>628</v>
      </c>
      <c r="C4341" s="480"/>
      <c r="D4341" s="424" t="s">
        <v>629</v>
      </c>
      <c r="E4341" s="94">
        <f t="shared" si="1418"/>
        <v>0</v>
      </c>
      <c r="F4341" s="421"/>
      <c r="G4341" s="421"/>
      <c r="H4341" s="421"/>
      <c r="I4341" s="421"/>
      <c r="J4341" s="158"/>
      <c r="K4341" s="421"/>
      <c r="L4341" s="421"/>
      <c r="M4341" s="158"/>
      <c r="N4341" s="23"/>
      <c r="O4341" s="23"/>
    </row>
    <row r="4342" spans="1:15">
      <c r="A4342" s="1300" t="s">
        <v>630</v>
      </c>
      <c r="B4342" s="1301"/>
      <c r="C4342" s="1302"/>
      <c r="D4342" s="481"/>
      <c r="E4342" s="154">
        <f t="shared" si="1418"/>
        <v>0</v>
      </c>
      <c r="F4342" s="482">
        <v>0</v>
      </c>
      <c r="G4342" s="482">
        <v>0</v>
      </c>
      <c r="H4342" s="482">
        <v>0</v>
      </c>
      <c r="I4342" s="482">
        <v>0</v>
      </c>
      <c r="J4342" s="1128">
        <v>0</v>
      </c>
      <c r="K4342" s="482">
        <v>0</v>
      </c>
      <c r="L4342" s="482">
        <v>0</v>
      </c>
      <c r="M4342" s="1128">
        <v>0</v>
      </c>
      <c r="N4342" s="23"/>
      <c r="O4342" s="23"/>
    </row>
    <row r="4343" spans="1:15">
      <c r="A4343" s="1036"/>
      <c r="B4343" s="1101" t="s">
        <v>633</v>
      </c>
      <c r="C4343" s="1129"/>
      <c r="D4343" s="327" t="s">
        <v>634</v>
      </c>
      <c r="E4343" s="154">
        <f t="shared" si="1418"/>
        <v>0</v>
      </c>
      <c r="F4343" s="155">
        <f t="shared" ref="F4343:M4343" si="1431">F4344</f>
        <v>0</v>
      </c>
      <c r="G4343" s="155">
        <f t="shared" si="1431"/>
        <v>0</v>
      </c>
      <c r="H4343" s="155">
        <f t="shared" si="1431"/>
        <v>0</v>
      </c>
      <c r="I4343" s="155">
        <f t="shared" si="1431"/>
        <v>0</v>
      </c>
      <c r="J4343" s="155">
        <f t="shared" si="1431"/>
        <v>0</v>
      </c>
      <c r="K4343" s="155">
        <f t="shared" si="1431"/>
        <v>0</v>
      </c>
      <c r="L4343" s="155">
        <f t="shared" si="1431"/>
        <v>0</v>
      </c>
      <c r="M4343" s="155">
        <f t="shared" si="1431"/>
        <v>0</v>
      </c>
      <c r="N4343" s="23"/>
      <c r="O4343" s="23"/>
    </row>
    <row r="4344" spans="1:15">
      <c r="A4344" s="1036"/>
      <c r="B4344" s="357" t="s">
        <v>635</v>
      </c>
      <c r="C4344" s="386"/>
      <c r="D4344" s="332" t="s">
        <v>636</v>
      </c>
      <c r="E4344" s="154">
        <f t="shared" si="1418"/>
        <v>0</v>
      </c>
      <c r="F4344" s="155">
        <f t="shared" ref="F4344:M4344" si="1432">F4345+F4346+F4347+F4348+F4349+F4350+F4351+F4352</f>
        <v>0</v>
      </c>
      <c r="G4344" s="155">
        <f t="shared" si="1432"/>
        <v>0</v>
      </c>
      <c r="H4344" s="155">
        <f t="shared" si="1432"/>
        <v>0</v>
      </c>
      <c r="I4344" s="155">
        <f t="shared" si="1432"/>
        <v>0</v>
      </c>
      <c r="J4344" s="155">
        <f t="shared" si="1432"/>
        <v>0</v>
      </c>
      <c r="K4344" s="155">
        <f t="shared" si="1432"/>
        <v>0</v>
      </c>
      <c r="L4344" s="155">
        <f t="shared" si="1432"/>
        <v>0</v>
      </c>
      <c r="M4344" s="155">
        <f t="shared" si="1432"/>
        <v>0</v>
      </c>
      <c r="N4344" s="23"/>
      <c r="O4344" s="23"/>
    </row>
    <row r="4345" spans="1:15" ht="0.75" customHeight="1">
      <c r="A4345" s="1036"/>
      <c r="B4345" s="1105"/>
      <c r="C4345" s="1104" t="s">
        <v>637</v>
      </c>
      <c r="D4345" s="327" t="s">
        <v>638</v>
      </c>
      <c r="E4345" s="154">
        <f t="shared" si="1418"/>
        <v>0</v>
      </c>
      <c r="F4345" s="155"/>
      <c r="G4345" s="155"/>
      <c r="H4345" s="155"/>
      <c r="I4345" s="155"/>
      <c r="J4345" s="315"/>
      <c r="K4345" s="155"/>
      <c r="L4345" s="155"/>
      <c r="M4345" s="315"/>
      <c r="N4345" s="23"/>
      <c r="O4345" s="23"/>
    </row>
    <row r="4346" spans="1:15" ht="31.35" hidden="1">
      <c r="A4346" s="1036"/>
      <c r="B4346" s="1105"/>
      <c r="C4346" s="1106" t="s">
        <v>639</v>
      </c>
      <c r="D4346" s="338" t="s">
        <v>640</v>
      </c>
      <c r="E4346" s="154">
        <f t="shared" si="1418"/>
        <v>0</v>
      </c>
      <c r="F4346" s="155"/>
      <c r="G4346" s="155"/>
      <c r="H4346" s="155"/>
      <c r="I4346" s="155"/>
      <c r="J4346" s="315"/>
      <c r="K4346" s="155"/>
      <c r="L4346" s="155"/>
      <c r="M4346" s="315"/>
      <c r="N4346" s="23"/>
      <c r="O4346" s="23"/>
    </row>
    <row r="4347" spans="1:15" ht="21" hidden="1">
      <c r="A4347" s="1036"/>
      <c r="B4347" s="1105"/>
      <c r="C4347" s="1106" t="s">
        <v>641</v>
      </c>
      <c r="D4347" s="338" t="s">
        <v>642</v>
      </c>
      <c r="E4347" s="154">
        <f t="shared" si="1418"/>
        <v>0</v>
      </c>
      <c r="F4347" s="155"/>
      <c r="G4347" s="155"/>
      <c r="H4347" s="155"/>
      <c r="I4347" s="155"/>
      <c r="J4347" s="315"/>
      <c r="K4347" s="155"/>
      <c r="L4347" s="155"/>
      <c r="M4347" s="315"/>
      <c r="N4347" s="23"/>
      <c r="O4347" s="23"/>
    </row>
    <row r="4348" spans="1:15" ht="20.65" hidden="1">
      <c r="A4348" s="1036"/>
      <c r="B4348" s="1105"/>
      <c r="C4348" s="1104" t="s">
        <v>643</v>
      </c>
      <c r="D4348" s="327" t="s">
        <v>644</v>
      </c>
      <c r="E4348" s="154">
        <f t="shared" si="1418"/>
        <v>0</v>
      </c>
      <c r="F4348" s="155"/>
      <c r="G4348" s="155"/>
      <c r="H4348" s="155"/>
      <c r="I4348" s="155"/>
      <c r="J4348" s="315"/>
      <c r="K4348" s="155"/>
      <c r="L4348" s="155"/>
      <c r="M4348" s="315"/>
      <c r="N4348" s="23"/>
      <c r="O4348" s="23"/>
    </row>
    <row r="4349" spans="1:15" ht="31.35" hidden="1">
      <c r="A4349" s="1036"/>
      <c r="B4349" s="1071"/>
      <c r="C4349" s="1107" t="s">
        <v>645</v>
      </c>
      <c r="D4349" s="338" t="s">
        <v>646</v>
      </c>
      <c r="E4349" s="154">
        <f t="shared" si="1418"/>
        <v>0</v>
      </c>
      <c r="F4349" s="155"/>
      <c r="G4349" s="155"/>
      <c r="H4349" s="155"/>
      <c r="I4349" s="155"/>
      <c r="J4349" s="315"/>
      <c r="K4349" s="155"/>
      <c r="L4349" s="155"/>
      <c r="M4349" s="315"/>
      <c r="N4349" s="23"/>
      <c r="O4349" s="23"/>
    </row>
    <row r="4350" spans="1:15" ht="20.65" hidden="1">
      <c r="A4350" s="1036"/>
      <c r="B4350" s="1108"/>
      <c r="C4350" s="1109" t="s">
        <v>647</v>
      </c>
      <c r="D4350" s="1109" t="s">
        <v>648</v>
      </c>
      <c r="E4350" s="154">
        <f t="shared" ref="E4350:E4413" si="1433">G4350+H4350+I4350+J4350</f>
        <v>0</v>
      </c>
      <c r="F4350" s="155"/>
      <c r="G4350" s="155"/>
      <c r="H4350" s="155"/>
      <c r="I4350" s="155"/>
      <c r="J4350" s="315"/>
      <c r="K4350" s="155"/>
      <c r="L4350" s="155"/>
      <c r="M4350" s="315"/>
      <c r="N4350" s="23"/>
      <c r="O4350" s="23"/>
    </row>
    <row r="4351" spans="1:15" ht="20.65" hidden="1">
      <c r="A4351" s="1036"/>
      <c r="B4351" s="1110"/>
      <c r="C4351" s="1109" t="s">
        <v>649</v>
      </c>
      <c r="D4351" s="1109" t="s">
        <v>650</v>
      </c>
      <c r="E4351" s="154">
        <f t="shared" si="1433"/>
        <v>0</v>
      </c>
      <c r="F4351" s="155"/>
      <c r="G4351" s="155"/>
      <c r="H4351" s="155"/>
      <c r="I4351" s="155"/>
      <c r="J4351" s="315"/>
      <c r="K4351" s="155"/>
      <c r="L4351" s="155"/>
      <c r="M4351" s="315"/>
      <c r="N4351" s="23"/>
      <c r="O4351" s="23"/>
    </row>
    <row r="4352" spans="1:15" hidden="1">
      <c r="A4352" s="1036"/>
      <c r="B4352" s="1111"/>
      <c r="C4352" s="557" t="s">
        <v>651</v>
      </c>
      <c r="D4352" s="332" t="s">
        <v>652</v>
      </c>
      <c r="E4352" s="154">
        <f t="shared" si="1433"/>
        <v>0</v>
      </c>
      <c r="F4352" s="155"/>
      <c r="G4352" s="155"/>
      <c r="H4352" s="155"/>
      <c r="I4352" s="155"/>
      <c r="J4352" s="315"/>
      <c r="K4352" s="155"/>
      <c r="L4352" s="155"/>
      <c r="M4352" s="315"/>
      <c r="N4352" s="23"/>
      <c r="O4352" s="23"/>
    </row>
    <row r="4353" spans="1:15" hidden="1">
      <c r="A4353" s="1036"/>
      <c r="B4353" s="1101"/>
      <c r="C4353" s="1130"/>
      <c r="D4353" s="327"/>
      <c r="E4353" s="154">
        <f t="shared" si="1433"/>
        <v>0</v>
      </c>
      <c r="F4353" s="155"/>
      <c r="G4353" s="155"/>
      <c r="H4353" s="155"/>
      <c r="I4353" s="155"/>
      <c r="J4353" s="315"/>
      <c r="K4353" s="155"/>
      <c r="L4353" s="155"/>
      <c r="M4353" s="315"/>
      <c r="N4353" s="23"/>
      <c r="O4353" s="23"/>
    </row>
    <row r="4354" spans="1:15">
      <c r="A4354" s="1036"/>
      <c r="B4354" s="357" t="s">
        <v>657</v>
      </c>
      <c r="C4354" s="385"/>
      <c r="D4354" s="332" t="s">
        <v>658</v>
      </c>
      <c r="E4354" s="154">
        <f t="shared" si="1433"/>
        <v>0</v>
      </c>
      <c r="F4354" s="155">
        <f t="shared" ref="F4354:M4354" si="1434">F4355</f>
        <v>0</v>
      </c>
      <c r="G4354" s="155">
        <f t="shared" si="1434"/>
        <v>0</v>
      </c>
      <c r="H4354" s="155">
        <f t="shared" si="1434"/>
        <v>0</v>
      </c>
      <c r="I4354" s="155">
        <f t="shared" si="1434"/>
        <v>0</v>
      </c>
      <c r="J4354" s="155">
        <f t="shared" si="1434"/>
        <v>0</v>
      </c>
      <c r="K4354" s="155">
        <f t="shared" si="1434"/>
        <v>0</v>
      </c>
      <c r="L4354" s="155">
        <f t="shared" si="1434"/>
        <v>0</v>
      </c>
      <c r="M4354" s="155">
        <f t="shared" si="1434"/>
        <v>0</v>
      </c>
      <c r="N4354" s="23"/>
      <c r="O4354" s="23"/>
    </row>
    <row r="4355" spans="1:15" ht="0.75" customHeight="1">
      <c r="A4355" s="1036"/>
      <c r="B4355" s="1057" t="s">
        <v>659</v>
      </c>
      <c r="C4355" s="386"/>
      <c r="D4355" s="332" t="s">
        <v>565</v>
      </c>
      <c r="E4355" s="154">
        <f t="shared" si="1433"/>
        <v>0</v>
      </c>
      <c r="F4355" s="155">
        <f t="shared" ref="F4355:M4355" si="1435">F4359+F4360+F4361+F4362+F4363+F4364+F4365</f>
        <v>0</v>
      </c>
      <c r="G4355" s="155">
        <f t="shared" si="1435"/>
        <v>0</v>
      </c>
      <c r="H4355" s="155">
        <f t="shared" si="1435"/>
        <v>0</v>
      </c>
      <c r="I4355" s="155">
        <f t="shared" si="1435"/>
        <v>0</v>
      </c>
      <c r="J4355" s="155">
        <f t="shared" si="1435"/>
        <v>0</v>
      </c>
      <c r="K4355" s="155">
        <f t="shared" si="1435"/>
        <v>0</v>
      </c>
      <c r="L4355" s="155">
        <f t="shared" si="1435"/>
        <v>0</v>
      </c>
      <c r="M4355" s="155">
        <f t="shared" si="1435"/>
        <v>0</v>
      </c>
      <c r="N4355" s="23"/>
      <c r="O4355" s="23"/>
    </row>
    <row r="4356" spans="1:15" ht="0.75" customHeight="1">
      <c r="A4356" s="1036"/>
      <c r="B4356" s="1131"/>
      <c r="C4356" s="1059" t="s">
        <v>660</v>
      </c>
      <c r="D4356" s="1060" t="s">
        <v>661</v>
      </c>
      <c r="E4356" s="154">
        <f t="shared" si="1433"/>
        <v>0</v>
      </c>
      <c r="F4356" s="155"/>
      <c r="G4356" s="155"/>
      <c r="H4356" s="155"/>
      <c r="I4356" s="155"/>
      <c r="J4356" s="315"/>
      <c r="K4356" s="155"/>
      <c r="L4356" s="155"/>
      <c r="M4356" s="315"/>
      <c r="N4356" s="23"/>
      <c r="O4356" s="23"/>
    </row>
    <row r="4357" spans="1:15" hidden="1">
      <c r="A4357" s="1036"/>
      <c r="B4357" s="1131"/>
      <c r="C4357" s="1059" t="s">
        <v>662</v>
      </c>
      <c r="D4357" s="1060" t="s">
        <v>663</v>
      </c>
      <c r="E4357" s="154">
        <f t="shared" si="1433"/>
        <v>0</v>
      </c>
      <c r="F4357" s="155"/>
      <c r="G4357" s="155"/>
      <c r="H4357" s="155"/>
      <c r="I4357" s="155"/>
      <c r="J4357" s="315"/>
      <c r="K4357" s="155"/>
      <c r="L4357" s="155"/>
      <c r="M4357" s="315"/>
      <c r="N4357" s="23"/>
      <c r="O4357" s="23"/>
    </row>
    <row r="4358" spans="1:15" hidden="1">
      <c r="A4358" s="1036"/>
      <c r="B4358" s="1131"/>
      <c r="C4358" s="1059" t="s">
        <v>664</v>
      </c>
      <c r="D4358" s="1060" t="s">
        <v>665</v>
      </c>
      <c r="E4358" s="154">
        <f t="shared" si="1433"/>
        <v>0</v>
      </c>
      <c r="F4358" s="155"/>
      <c r="G4358" s="155"/>
      <c r="H4358" s="155"/>
      <c r="I4358" s="155"/>
      <c r="J4358" s="315"/>
      <c r="K4358" s="155"/>
      <c r="L4358" s="155"/>
      <c r="M4358" s="315"/>
      <c r="N4358" s="23"/>
      <c r="O4358" s="23"/>
    </row>
    <row r="4359" spans="1:15" hidden="1">
      <c r="A4359" s="1036"/>
      <c r="B4359" s="1057"/>
      <c r="C4359" s="386" t="s">
        <v>666</v>
      </c>
      <c r="D4359" s="332" t="s">
        <v>667</v>
      </c>
      <c r="E4359" s="154">
        <f t="shared" si="1433"/>
        <v>0</v>
      </c>
      <c r="F4359" s="155"/>
      <c r="G4359" s="155"/>
      <c r="H4359" s="155"/>
      <c r="I4359" s="155"/>
      <c r="J4359" s="315"/>
      <c r="K4359" s="155"/>
      <c r="L4359" s="155"/>
      <c r="M4359" s="315"/>
      <c r="N4359" s="23"/>
      <c r="O4359" s="23"/>
    </row>
    <row r="4360" spans="1:15" hidden="1">
      <c r="A4360" s="1036"/>
      <c r="B4360" s="1057"/>
      <c r="C4360" s="386" t="s">
        <v>668</v>
      </c>
      <c r="D4360" s="332" t="s">
        <v>669</v>
      </c>
      <c r="E4360" s="154">
        <f t="shared" si="1433"/>
        <v>0</v>
      </c>
      <c r="F4360" s="155"/>
      <c r="G4360" s="155"/>
      <c r="H4360" s="155"/>
      <c r="I4360" s="155"/>
      <c r="J4360" s="315"/>
      <c r="K4360" s="155"/>
      <c r="L4360" s="155"/>
      <c r="M4360" s="315"/>
      <c r="N4360" s="23"/>
      <c r="O4360" s="23"/>
    </row>
    <row r="4361" spans="1:15" hidden="1">
      <c r="A4361" s="1036"/>
      <c r="B4361" s="1057"/>
      <c r="C4361" s="386" t="s">
        <v>670</v>
      </c>
      <c r="D4361" s="332" t="s">
        <v>671</v>
      </c>
      <c r="E4361" s="154">
        <f t="shared" si="1433"/>
        <v>0</v>
      </c>
      <c r="F4361" s="155"/>
      <c r="G4361" s="155"/>
      <c r="H4361" s="155"/>
      <c r="I4361" s="155"/>
      <c r="J4361" s="315"/>
      <c r="K4361" s="155"/>
      <c r="L4361" s="155"/>
      <c r="M4361" s="315"/>
      <c r="N4361" s="23"/>
      <c r="O4361" s="23"/>
    </row>
    <row r="4362" spans="1:15" hidden="1">
      <c r="A4362" s="1036"/>
      <c r="B4362" s="1057"/>
      <c r="C4362" s="386" t="s">
        <v>672</v>
      </c>
      <c r="D4362" s="332" t="s">
        <v>673</v>
      </c>
      <c r="E4362" s="154">
        <f t="shared" si="1433"/>
        <v>0</v>
      </c>
      <c r="F4362" s="155"/>
      <c r="G4362" s="155"/>
      <c r="H4362" s="155"/>
      <c r="I4362" s="155"/>
      <c r="J4362" s="315"/>
      <c r="K4362" s="155"/>
      <c r="L4362" s="155"/>
      <c r="M4362" s="315"/>
      <c r="N4362" s="23"/>
      <c r="O4362" s="23"/>
    </row>
    <row r="4363" spans="1:15" hidden="1">
      <c r="A4363" s="1036"/>
      <c r="B4363" s="1057"/>
      <c r="C4363" s="386" t="s">
        <v>674</v>
      </c>
      <c r="D4363" s="332" t="s">
        <v>567</v>
      </c>
      <c r="E4363" s="154">
        <f t="shared" si="1433"/>
        <v>0</v>
      </c>
      <c r="F4363" s="155"/>
      <c r="G4363" s="155"/>
      <c r="H4363" s="155"/>
      <c r="I4363" s="155"/>
      <c r="J4363" s="315"/>
      <c r="K4363" s="155"/>
      <c r="L4363" s="155"/>
      <c r="M4363" s="315"/>
      <c r="N4363" s="23"/>
      <c r="O4363" s="23"/>
    </row>
    <row r="4364" spans="1:15" hidden="1">
      <c r="A4364" s="1036"/>
      <c r="B4364" s="1057"/>
      <c r="C4364" s="386" t="s">
        <v>675</v>
      </c>
      <c r="D4364" s="332" t="s">
        <v>676</v>
      </c>
      <c r="E4364" s="154">
        <f t="shared" si="1433"/>
        <v>0</v>
      </c>
      <c r="F4364" s="155"/>
      <c r="G4364" s="155"/>
      <c r="H4364" s="155"/>
      <c r="I4364" s="155"/>
      <c r="J4364" s="315"/>
      <c r="K4364" s="155"/>
      <c r="L4364" s="155"/>
      <c r="M4364" s="315"/>
      <c r="N4364" s="23"/>
      <c r="O4364" s="23"/>
    </row>
    <row r="4365" spans="1:15" hidden="1">
      <c r="A4365" s="1036"/>
      <c r="B4365" s="1057"/>
      <c r="C4365" s="386" t="s">
        <v>677</v>
      </c>
      <c r="D4365" s="332" t="s">
        <v>678</v>
      </c>
      <c r="E4365" s="154">
        <f t="shared" si="1433"/>
        <v>0</v>
      </c>
      <c r="F4365" s="155"/>
      <c r="G4365" s="155"/>
      <c r="H4365" s="155"/>
      <c r="I4365" s="155"/>
      <c r="J4365" s="315"/>
      <c r="K4365" s="155"/>
      <c r="L4365" s="155"/>
      <c r="M4365" s="315"/>
      <c r="N4365" s="23"/>
      <c r="O4365" s="23"/>
    </row>
    <row r="4366" spans="1:15" hidden="1">
      <c r="A4366" s="1036"/>
      <c r="B4366" s="357"/>
      <c r="C4366" s="385"/>
      <c r="D4366" s="332"/>
      <c r="E4366" s="154">
        <f t="shared" si="1433"/>
        <v>0</v>
      </c>
      <c r="F4366" s="155"/>
      <c r="G4366" s="155"/>
      <c r="H4366" s="155"/>
      <c r="I4366" s="155"/>
      <c r="J4366" s="315"/>
      <c r="K4366" s="155"/>
      <c r="L4366" s="155"/>
      <c r="M4366" s="315"/>
      <c r="N4366" s="23"/>
      <c r="O4366" s="23"/>
    </row>
    <row r="4367" spans="1:15">
      <c r="A4367" s="1036"/>
      <c r="B4367" s="357" t="s">
        <v>679</v>
      </c>
      <c r="C4367" s="385"/>
      <c r="D4367" s="332" t="s">
        <v>680</v>
      </c>
      <c r="E4367" s="154">
        <f t="shared" si="1433"/>
        <v>0</v>
      </c>
      <c r="F4367" s="155">
        <f t="shared" ref="F4367:M4367" si="1436">F4368+F4369+F4370+F4371+F4372+F4373+F4374+F4375+F4376+F4377+F4378</f>
        <v>0</v>
      </c>
      <c r="G4367" s="155">
        <f t="shared" si="1436"/>
        <v>0</v>
      </c>
      <c r="H4367" s="155">
        <f t="shared" si="1436"/>
        <v>0</v>
      </c>
      <c r="I4367" s="155">
        <f t="shared" si="1436"/>
        <v>0</v>
      </c>
      <c r="J4367" s="155">
        <f t="shared" si="1436"/>
        <v>0</v>
      </c>
      <c r="K4367" s="155">
        <f t="shared" si="1436"/>
        <v>0</v>
      </c>
      <c r="L4367" s="155">
        <f t="shared" si="1436"/>
        <v>0</v>
      </c>
      <c r="M4367" s="155">
        <f t="shared" si="1436"/>
        <v>0</v>
      </c>
      <c r="N4367" s="23"/>
      <c r="O4367" s="23"/>
    </row>
    <row r="4368" spans="1:15" ht="0.75" customHeight="1">
      <c r="A4368" s="1036"/>
      <c r="B4368" s="357" t="s">
        <v>681</v>
      </c>
      <c r="C4368" s="385"/>
      <c r="D4368" s="332" t="s">
        <v>682</v>
      </c>
      <c r="E4368" s="154">
        <f t="shared" si="1433"/>
        <v>0</v>
      </c>
      <c r="F4368" s="155"/>
      <c r="G4368" s="155"/>
      <c r="H4368" s="155"/>
      <c r="I4368" s="155"/>
      <c r="J4368" s="315"/>
      <c r="K4368" s="155"/>
      <c r="L4368" s="155"/>
      <c r="M4368" s="315"/>
      <c r="N4368" s="23"/>
      <c r="O4368" s="23"/>
    </row>
    <row r="4369" spans="1:15" hidden="1">
      <c r="A4369" s="1036"/>
      <c r="B4369" s="357" t="s">
        <v>683</v>
      </c>
      <c r="C4369" s="386"/>
      <c r="D4369" s="332" t="s">
        <v>684</v>
      </c>
      <c r="E4369" s="154">
        <f t="shared" si="1433"/>
        <v>0</v>
      </c>
      <c r="F4369" s="155"/>
      <c r="G4369" s="155"/>
      <c r="H4369" s="155"/>
      <c r="I4369" s="155"/>
      <c r="J4369" s="315"/>
      <c r="K4369" s="155"/>
      <c r="L4369" s="155"/>
      <c r="M4369" s="315"/>
      <c r="N4369" s="23"/>
      <c r="O4369" s="23"/>
    </row>
    <row r="4370" spans="1:15" hidden="1">
      <c r="A4370" s="1036"/>
      <c r="B4370" s="357" t="s">
        <v>685</v>
      </c>
      <c r="C4370" s="385"/>
      <c r="D4370" s="332" t="s">
        <v>686</v>
      </c>
      <c r="E4370" s="154">
        <f t="shared" si="1433"/>
        <v>0</v>
      </c>
      <c r="F4370" s="155"/>
      <c r="G4370" s="155"/>
      <c r="H4370" s="155"/>
      <c r="I4370" s="155"/>
      <c r="J4370" s="315"/>
      <c r="K4370" s="155"/>
      <c r="L4370" s="155"/>
      <c r="M4370" s="315"/>
      <c r="N4370" s="23"/>
      <c r="O4370" s="23"/>
    </row>
    <row r="4371" spans="1:15" hidden="1">
      <c r="A4371" s="1036"/>
      <c r="B4371" s="357" t="s">
        <v>687</v>
      </c>
      <c r="C4371" s="387"/>
      <c r="D4371" s="332" t="s">
        <v>688</v>
      </c>
      <c r="E4371" s="154">
        <f t="shared" si="1433"/>
        <v>0</v>
      </c>
      <c r="F4371" s="155"/>
      <c r="G4371" s="155"/>
      <c r="H4371" s="155"/>
      <c r="I4371" s="155"/>
      <c r="J4371" s="315"/>
      <c r="K4371" s="155"/>
      <c r="L4371" s="155"/>
      <c r="M4371" s="315"/>
      <c r="N4371" s="23"/>
      <c r="O4371" s="23"/>
    </row>
    <row r="4372" spans="1:15" hidden="1">
      <c r="A4372" s="1036"/>
      <c r="B4372" s="388" t="s">
        <v>689</v>
      </c>
      <c r="C4372" s="389"/>
      <c r="D4372" s="332" t="s">
        <v>690</v>
      </c>
      <c r="E4372" s="154">
        <f t="shared" si="1433"/>
        <v>0</v>
      </c>
      <c r="F4372" s="155"/>
      <c r="G4372" s="155"/>
      <c r="H4372" s="155"/>
      <c r="I4372" s="155"/>
      <c r="J4372" s="315"/>
      <c r="K4372" s="155"/>
      <c r="L4372" s="155"/>
      <c r="M4372" s="315"/>
      <c r="N4372" s="23"/>
      <c r="O4372" s="23"/>
    </row>
    <row r="4373" spans="1:15" hidden="1">
      <c r="A4373" s="1036"/>
      <c r="B4373" s="390" t="s">
        <v>691</v>
      </c>
      <c r="C4373" s="386"/>
      <c r="D4373" s="332" t="s">
        <v>692</v>
      </c>
      <c r="E4373" s="154">
        <f t="shared" si="1433"/>
        <v>0</v>
      </c>
      <c r="F4373" s="155"/>
      <c r="G4373" s="155"/>
      <c r="H4373" s="155"/>
      <c r="I4373" s="155"/>
      <c r="J4373" s="315"/>
      <c r="K4373" s="155"/>
      <c r="L4373" s="155"/>
      <c r="M4373" s="315"/>
      <c r="N4373" s="23"/>
      <c r="O4373" s="23"/>
    </row>
    <row r="4374" spans="1:15" hidden="1">
      <c r="A4374" s="1036"/>
      <c r="B4374" s="388" t="s">
        <v>693</v>
      </c>
      <c r="C4374" s="385"/>
      <c r="D4374" s="332" t="s">
        <v>694</v>
      </c>
      <c r="E4374" s="154">
        <f t="shared" si="1433"/>
        <v>0</v>
      </c>
      <c r="F4374" s="155"/>
      <c r="G4374" s="155"/>
      <c r="H4374" s="155"/>
      <c r="I4374" s="155"/>
      <c r="J4374" s="315"/>
      <c r="K4374" s="155"/>
      <c r="L4374" s="155"/>
      <c r="M4374" s="315"/>
      <c r="N4374" s="23"/>
      <c r="O4374" s="23"/>
    </row>
    <row r="4375" spans="1:15" hidden="1">
      <c r="A4375" s="1036"/>
      <c r="B4375" s="388" t="s">
        <v>695</v>
      </c>
      <c r="C4375" s="385"/>
      <c r="D4375" s="332" t="s">
        <v>696</v>
      </c>
      <c r="E4375" s="154">
        <f t="shared" si="1433"/>
        <v>0</v>
      </c>
      <c r="F4375" s="155"/>
      <c r="G4375" s="155"/>
      <c r="H4375" s="155"/>
      <c r="I4375" s="155"/>
      <c r="J4375" s="315"/>
      <c r="K4375" s="155"/>
      <c r="L4375" s="155"/>
      <c r="M4375" s="315"/>
      <c r="N4375" s="23"/>
      <c r="O4375" s="23"/>
    </row>
    <row r="4376" spans="1:15" hidden="1">
      <c r="A4376" s="1036"/>
      <c r="B4376" s="357" t="s">
        <v>697</v>
      </c>
      <c r="C4376" s="386"/>
      <c r="D4376" s="332" t="s">
        <v>698</v>
      </c>
      <c r="E4376" s="154">
        <f t="shared" si="1433"/>
        <v>0</v>
      </c>
      <c r="F4376" s="155"/>
      <c r="G4376" s="155"/>
      <c r="H4376" s="155"/>
      <c r="I4376" s="155"/>
      <c r="J4376" s="315"/>
      <c r="K4376" s="155"/>
      <c r="L4376" s="155"/>
      <c r="M4376" s="315"/>
      <c r="N4376" s="23"/>
      <c r="O4376" s="23"/>
    </row>
    <row r="4377" spans="1:15" hidden="1">
      <c r="A4377" s="1036"/>
      <c r="B4377" s="388" t="s">
        <v>699</v>
      </c>
      <c r="C4377" s="385"/>
      <c r="D4377" s="332" t="s">
        <v>700</v>
      </c>
      <c r="E4377" s="154">
        <f t="shared" si="1433"/>
        <v>0</v>
      </c>
      <c r="F4377" s="155"/>
      <c r="G4377" s="155"/>
      <c r="H4377" s="155"/>
      <c r="I4377" s="155"/>
      <c r="J4377" s="315"/>
      <c r="K4377" s="155"/>
      <c r="L4377" s="155"/>
      <c r="M4377" s="315"/>
      <c r="N4377" s="23"/>
      <c r="O4377" s="23"/>
    </row>
    <row r="4378" spans="1:15" hidden="1">
      <c r="A4378" s="1036"/>
      <c r="B4378" s="391" t="s">
        <v>701</v>
      </c>
      <c r="C4378" s="386"/>
      <c r="D4378" s="332" t="s">
        <v>702</v>
      </c>
      <c r="E4378" s="154">
        <f t="shared" si="1433"/>
        <v>0</v>
      </c>
      <c r="F4378" s="155"/>
      <c r="G4378" s="155"/>
      <c r="H4378" s="155"/>
      <c r="I4378" s="155"/>
      <c r="J4378" s="315"/>
      <c r="K4378" s="155"/>
      <c r="L4378" s="155"/>
      <c r="M4378" s="315"/>
      <c r="N4378" s="23"/>
      <c r="O4378" s="23"/>
    </row>
    <row r="4379" spans="1:15" hidden="1">
      <c r="A4379" s="1036"/>
      <c r="B4379" s="336"/>
      <c r="C4379" s="393"/>
      <c r="D4379" s="332"/>
      <c r="E4379" s="154">
        <f t="shared" si="1433"/>
        <v>0</v>
      </c>
      <c r="F4379" s="155"/>
      <c r="G4379" s="155"/>
      <c r="H4379" s="155"/>
      <c r="I4379" s="155"/>
      <c r="J4379" s="315"/>
      <c r="K4379" s="155"/>
      <c r="L4379" s="155"/>
      <c r="M4379" s="315"/>
      <c r="N4379" s="23"/>
      <c r="O4379" s="23"/>
    </row>
    <row r="4380" spans="1:15">
      <c r="A4380" s="1036"/>
      <c r="B4380" s="343" t="s">
        <v>714</v>
      </c>
      <c r="C4380" s="342"/>
      <c r="D4380" s="332" t="s">
        <v>715</v>
      </c>
      <c r="E4380" s="154">
        <f t="shared" si="1433"/>
        <v>0</v>
      </c>
      <c r="F4380" s="155">
        <f t="shared" ref="F4380:M4380" si="1437">F4381+F4391</f>
        <v>0</v>
      </c>
      <c r="G4380" s="155">
        <f t="shared" si="1437"/>
        <v>0</v>
      </c>
      <c r="H4380" s="155">
        <f t="shared" si="1437"/>
        <v>0</v>
      </c>
      <c r="I4380" s="155">
        <f t="shared" si="1437"/>
        <v>0</v>
      </c>
      <c r="J4380" s="155">
        <f t="shared" si="1437"/>
        <v>0</v>
      </c>
      <c r="K4380" s="155">
        <f t="shared" si="1437"/>
        <v>0</v>
      </c>
      <c r="L4380" s="155">
        <f t="shared" si="1437"/>
        <v>0</v>
      </c>
      <c r="M4380" s="155">
        <f t="shared" si="1437"/>
        <v>0</v>
      </c>
      <c r="N4380" s="23"/>
      <c r="O4380" s="23"/>
    </row>
    <row r="4381" spans="1:15">
      <c r="A4381" s="1036"/>
      <c r="B4381" s="336" t="s">
        <v>716</v>
      </c>
      <c r="C4381" s="393"/>
      <c r="D4381" s="332" t="s">
        <v>717</v>
      </c>
      <c r="E4381" s="154">
        <f t="shared" si="1433"/>
        <v>0</v>
      </c>
      <c r="F4381" s="155">
        <f t="shared" ref="F4381:M4381" si="1438">F4382+F4387+F4389</f>
        <v>0</v>
      </c>
      <c r="G4381" s="155">
        <f t="shared" si="1438"/>
        <v>0</v>
      </c>
      <c r="H4381" s="155">
        <f t="shared" si="1438"/>
        <v>0</v>
      </c>
      <c r="I4381" s="155">
        <f t="shared" si="1438"/>
        <v>0</v>
      </c>
      <c r="J4381" s="155">
        <f t="shared" si="1438"/>
        <v>0</v>
      </c>
      <c r="K4381" s="155">
        <f t="shared" si="1438"/>
        <v>0</v>
      </c>
      <c r="L4381" s="155">
        <f t="shared" si="1438"/>
        <v>0</v>
      </c>
      <c r="M4381" s="155">
        <f t="shared" si="1438"/>
        <v>0</v>
      </c>
      <c r="N4381" s="23"/>
      <c r="O4381" s="23"/>
    </row>
    <row r="4382" spans="1:15" ht="1.5" customHeight="1">
      <c r="A4382" s="1036"/>
      <c r="B4382" s="336" t="s">
        <v>718</v>
      </c>
      <c r="C4382" s="393"/>
      <c r="D4382" s="332" t="s">
        <v>719</v>
      </c>
      <c r="E4382" s="154">
        <f t="shared" si="1433"/>
        <v>0</v>
      </c>
      <c r="F4382" s="155">
        <f t="shared" ref="F4382:M4382" si="1439">F4383+F4384+F4385+F4386</f>
        <v>0</v>
      </c>
      <c r="G4382" s="155">
        <f t="shared" si="1439"/>
        <v>0</v>
      </c>
      <c r="H4382" s="155">
        <f t="shared" si="1439"/>
        <v>0</v>
      </c>
      <c r="I4382" s="155">
        <f t="shared" si="1439"/>
        <v>0</v>
      </c>
      <c r="J4382" s="155">
        <f t="shared" si="1439"/>
        <v>0</v>
      </c>
      <c r="K4382" s="155">
        <f t="shared" si="1439"/>
        <v>0</v>
      </c>
      <c r="L4382" s="155">
        <f t="shared" si="1439"/>
        <v>0</v>
      </c>
      <c r="M4382" s="155">
        <f t="shared" si="1439"/>
        <v>0</v>
      </c>
      <c r="N4382" s="23"/>
      <c r="O4382" s="23"/>
    </row>
    <row r="4383" spans="1:15" ht="0.75" hidden="1" customHeight="1">
      <c r="A4383" s="1036"/>
      <c r="B4383" s="341"/>
      <c r="C4383" s="393" t="s">
        <v>720</v>
      </c>
      <c r="D4383" s="332" t="s">
        <v>721</v>
      </c>
      <c r="E4383" s="154">
        <f t="shared" si="1433"/>
        <v>0</v>
      </c>
      <c r="F4383" s="155"/>
      <c r="G4383" s="155"/>
      <c r="H4383" s="155"/>
      <c r="I4383" s="155"/>
      <c r="J4383" s="315"/>
      <c r="K4383" s="155"/>
      <c r="L4383" s="155"/>
      <c r="M4383" s="315"/>
      <c r="N4383" s="23"/>
      <c r="O4383" s="23"/>
    </row>
    <row r="4384" spans="1:15" hidden="1">
      <c r="A4384" s="1036"/>
      <c r="B4384" s="341"/>
      <c r="C4384" s="393" t="s">
        <v>722</v>
      </c>
      <c r="D4384" s="332" t="s">
        <v>723</v>
      </c>
      <c r="E4384" s="154">
        <f t="shared" si="1433"/>
        <v>0</v>
      </c>
      <c r="F4384" s="155"/>
      <c r="G4384" s="155"/>
      <c r="H4384" s="155"/>
      <c r="I4384" s="155"/>
      <c r="J4384" s="315"/>
      <c r="K4384" s="155"/>
      <c r="L4384" s="155"/>
      <c r="M4384" s="315"/>
      <c r="N4384" s="23"/>
      <c r="O4384" s="23"/>
    </row>
    <row r="4385" spans="1:15" hidden="1">
      <c r="A4385" s="1036"/>
      <c r="B4385" s="341"/>
      <c r="C4385" s="342" t="s">
        <v>724</v>
      </c>
      <c r="D4385" s="332" t="s">
        <v>725</v>
      </c>
      <c r="E4385" s="154">
        <f t="shared" si="1433"/>
        <v>0</v>
      </c>
      <c r="F4385" s="155"/>
      <c r="G4385" s="155"/>
      <c r="H4385" s="155"/>
      <c r="I4385" s="155"/>
      <c r="J4385" s="315"/>
      <c r="K4385" s="155"/>
      <c r="L4385" s="155"/>
      <c r="M4385" s="315"/>
      <c r="N4385" s="23"/>
      <c r="O4385" s="23"/>
    </row>
    <row r="4386" spans="1:15" hidden="1">
      <c r="A4386" s="1036"/>
      <c r="B4386" s="341"/>
      <c r="C4386" s="342" t="s">
        <v>726</v>
      </c>
      <c r="D4386" s="332" t="s">
        <v>727</v>
      </c>
      <c r="E4386" s="154">
        <f t="shared" si="1433"/>
        <v>0</v>
      </c>
      <c r="F4386" s="155"/>
      <c r="G4386" s="155"/>
      <c r="H4386" s="155"/>
      <c r="I4386" s="155"/>
      <c r="J4386" s="315"/>
      <c r="K4386" s="155"/>
      <c r="L4386" s="155"/>
      <c r="M4386" s="315"/>
      <c r="N4386" s="23"/>
      <c r="O4386" s="23"/>
    </row>
    <row r="4387" spans="1:15" hidden="1">
      <c r="A4387" s="1036"/>
      <c r="B4387" s="341" t="s">
        <v>728</v>
      </c>
      <c r="C4387" s="342"/>
      <c r="D4387" s="332" t="s">
        <v>729</v>
      </c>
      <c r="E4387" s="154">
        <f t="shared" si="1433"/>
        <v>0</v>
      </c>
      <c r="F4387" s="155">
        <f t="shared" ref="F4387:M4387" si="1440">F4388</f>
        <v>0</v>
      </c>
      <c r="G4387" s="155">
        <f t="shared" si="1440"/>
        <v>0</v>
      </c>
      <c r="H4387" s="155">
        <f t="shared" si="1440"/>
        <v>0</v>
      </c>
      <c r="I4387" s="155">
        <f t="shared" si="1440"/>
        <v>0</v>
      </c>
      <c r="J4387" s="155">
        <f t="shared" si="1440"/>
        <v>0</v>
      </c>
      <c r="K4387" s="155">
        <f t="shared" si="1440"/>
        <v>0</v>
      </c>
      <c r="L4387" s="155">
        <f t="shared" si="1440"/>
        <v>0</v>
      </c>
      <c r="M4387" s="155">
        <f t="shared" si="1440"/>
        <v>0</v>
      </c>
      <c r="N4387" s="23"/>
      <c r="O4387" s="23"/>
    </row>
    <row r="4388" spans="1:15" hidden="1">
      <c r="A4388" s="1036"/>
      <c r="B4388" s="341"/>
      <c r="C4388" s="342" t="s">
        <v>730</v>
      </c>
      <c r="D4388" s="332" t="s">
        <v>731</v>
      </c>
      <c r="E4388" s="154">
        <f t="shared" si="1433"/>
        <v>0</v>
      </c>
      <c r="F4388" s="155"/>
      <c r="G4388" s="155"/>
      <c r="H4388" s="155"/>
      <c r="I4388" s="155"/>
      <c r="J4388" s="315"/>
      <c r="K4388" s="155"/>
      <c r="L4388" s="155"/>
      <c r="M4388" s="315"/>
      <c r="N4388" s="23"/>
      <c r="O4388" s="23"/>
    </row>
    <row r="4389" spans="1:15" ht="12" hidden="1" customHeight="1">
      <c r="A4389" s="1036"/>
      <c r="B4389" s="341" t="s">
        <v>732</v>
      </c>
      <c r="C4389" s="342"/>
      <c r="D4389" s="332" t="s">
        <v>733</v>
      </c>
      <c r="E4389" s="154">
        <f t="shared" si="1433"/>
        <v>0</v>
      </c>
      <c r="F4389" s="155"/>
      <c r="G4389" s="155"/>
      <c r="H4389" s="155"/>
      <c r="I4389" s="155"/>
      <c r="J4389" s="315"/>
      <c r="K4389" s="155"/>
      <c r="L4389" s="155"/>
      <c r="M4389" s="315"/>
      <c r="N4389" s="23"/>
      <c r="O4389" s="23"/>
    </row>
    <row r="4390" spans="1:15" hidden="1">
      <c r="A4390" s="1036"/>
      <c r="B4390" s="341"/>
      <c r="C4390" s="342"/>
      <c r="D4390" s="332"/>
      <c r="E4390" s="154">
        <f t="shared" si="1433"/>
        <v>0</v>
      </c>
      <c r="F4390" s="155"/>
      <c r="G4390" s="155"/>
      <c r="H4390" s="155"/>
      <c r="I4390" s="155"/>
      <c r="J4390" s="315"/>
      <c r="K4390" s="155"/>
      <c r="L4390" s="155"/>
      <c r="M4390" s="315"/>
      <c r="N4390" s="23"/>
      <c r="O4390" s="23"/>
    </row>
    <row r="4391" spans="1:15">
      <c r="A4391" s="1036"/>
      <c r="B4391" s="341" t="s">
        <v>734</v>
      </c>
      <c r="C4391" s="342"/>
      <c r="D4391" s="332" t="s">
        <v>735</v>
      </c>
      <c r="E4391" s="154">
        <f t="shared" si="1433"/>
        <v>0</v>
      </c>
      <c r="F4391" s="155">
        <f t="shared" ref="F4391:M4392" si="1441">F4392</f>
        <v>0</v>
      </c>
      <c r="G4391" s="155">
        <f t="shared" si="1441"/>
        <v>0</v>
      </c>
      <c r="H4391" s="155">
        <f t="shared" si="1441"/>
        <v>0</v>
      </c>
      <c r="I4391" s="155">
        <f t="shared" si="1441"/>
        <v>0</v>
      </c>
      <c r="J4391" s="155">
        <f t="shared" si="1441"/>
        <v>0</v>
      </c>
      <c r="K4391" s="155">
        <f t="shared" si="1441"/>
        <v>0</v>
      </c>
      <c r="L4391" s="155">
        <f t="shared" si="1441"/>
        <v>0</v>
      </c>
      <c r="M4391" s="155">
        <f t="shared" si="1441"/>
        <v>0</v>
      </c>
      <c r="N4391" s="23"/>
      <c r="O4391" s="23"/>
    </row>
    <row r="4392" spans="1:15">
      <c r="A4392" s="1036"/>
      <c r="B4392" s="1132" t="s">
        <v>736</v>
      </c>
      <c r="C4392" s="1133"/>
      <c r="D4392" s="332" t="s">
        <v>737</v>
      </c>
      <c r="E4392" s="154">
        <f t="shared" si="1433"/>
        <v>0</v>
      </c>
      <c r="F4392" s="155">
        <f t="shared" si="1441"/>
        <v>0</v>
      </c>
      <c r="G4392" s="155">
        <f t="shared" si="1441"/>
        <v>0</v>
      </c>
      <c r="H4392" s="155">
        <f t="shared" si="1441"/>
        <v>0</v>
      </c>
      <c r="I4392" s="155">
        <f t="shared" si="1441"/>
        <v>0</v>
      </c>
      <c r="J4392" s="155">
        <f t="shared" si="1441"/>
        <v>0</v>
      </c>
      <c r="K4392" s="155">
        <f t="shared" si="1441"/>
        <v>0</v>
      </c>
      <c r="L4392" s="155">
        <f t="shared" si="1441"/>
        <v>0</v>
      </c>
      <c r="M4392" s="155">
        <f t="shared" si="1441"/>
        <v>0</v>
      </c>
      <c r="N4392" s="23"/>
      <c r="O4392" s="23"/>
    </row>
    <row r="4393" spans="1:15" ht="12" customHeight="1">
      <c r="A4393" s="417"/>
      <c r="B4393" s="434"/>
      <c r="C4393" s="466" t="s">
        <v>738</v>
      </c>
      <c r="D4393" s="443" t="s">
        <v>739</v>
      </c>
      <c r="E4393" s="94">
        <f t="shared" si="1433"/>
        <v>0</v>
      </c>
      <c r="F4393" s="421"/>
      <c r="G4393" s="421"/>
      <c r="H4393" s="421"/>
      <c r="I4393" s="421"/>
      <c r="J4393" s="158"/>
      <c r="K4393" s="421"/>
      <c r="L4393" s="421"/>
      <c r="M4393" s="158"/>
      <c r="N4393" s="23"/>
      <c r="O4393" s="23"/>
    </row>
    <row r="4394" spans="1:15" hidden="1">
      <c r="A4394" s="417"/>
      <c r="B4394" s="396"/>
      <c r="C4394" s="1018"/>
      <c r="D4394" s="335"/>
      <c r="E4394" s="154">
        <f t="shared" si="1433"/>
        <v>0</v>
      </c>
      <c r="F4394" s="421"/>
      <c r="G4394" s="421"/>
      <c r="H4394" s="421"/>
      <c r="I4394" s="421"/>
      <c r="J4394" s="158"/>
      <c r="K4394" s="421"/>
      <c r="L4394" s="421"/>
      <c r="M4394" s="158"/>
      <c r="N4394" s="23"/>
      <c r="O4394" s="23"/>
    </row>
    <row r="4395" spans="1:15">
      <c r="A4395" s="1035"/>
      <c r="B4395" s="341" t="s">
        <v>626</v>
      </c>
      <c r="C4395" s="1018"/>
      <c r="D4395" s="335" t="s">
        <v>627</v>
      </c>
      <c r="E4395" s="154">
        <f t="shared" si="1433"/>
        <v>0</v>
      </c>
      <c r="F4395" s="101">
        <f t="shared" ref="F4395:M4395" si="1442">F4396</f>
        <v>0</v>
      </c>
      <c r="G4395" s="101">
        <f t="shared" si="1442"/>
        <v>0</v>
      </c>
      <c r="H4395" s="101">
        <f t="shared" si="1442"/>
        <v>0</v>
      </c>
      <c r="I4395" s="101">
        <f t="shared" si="1442"/>
        <v>0</v>
      </c>
      <c r="J4395" s="101">
        <f t="shared" si="1442"/>
        <v>0</v>
      </c>
      <c r="K4395" s="101">
        <f t="shared" si="1442"/>
        <v>0</v>
      </c>
      <c r="L4395" s="101">
        <f t="shared" si="1442"/>
        <v>0</v>
      </c>
      <c r="M4395" s="101">
        <f t="shared" si="1442"/>
        <v>0</v>
      </c>
      <c r="N4395" s="23"/>
      <c r="O4395" s="23"/>
    </row>
    <row r="4396" spans="1:15">
      <c r="A4396" s="417"/>
      <c r="B4396" s="429" t="s">
        <v>628</v>
      </c>
      <c r="C4396" s="466"/>
      <c r="D4396" s="443" t="s">
        <v>629</v>
      </c>
      <c r="E4396" s="94">
        <f t="shared" si="1433"/>
        <v>0</v>
      </c>
      <c r="F4396" s="421"/>
      <c r="G4396" s="421"/>
      <c r="H4396" s="421"/>
      <c r="I4396" s="421"/>
      <c r="J4396" s="158"/>
      <c r="K4396" s="421"/>
      <c r="L4396" s="421"/>
      <c r="M4396" s="158"/>
      <c r="N4396" s="23"/>
      <c r="O4396" s="23"/>
    </row>
    <row r="4397" spans="1:15">
      <c r="A4397" s="520" t="s">
        <v>755</v>
      </c>
      <c r="B4397" s="521"/>
      <c r="C4397" s="521"/>
      <c r="D4397" s="522"/>
      <c r="E4397" s="94">
        <f t="shared" si="1433"/>
        <v>0</v>
      </c>
      <c r="F4397" s="63"/>
      <c r="G4397" s="63"/>
      <c r="H4397" s="63"/>
      <c r="I4397" s="63"/>
      <c r="J4397" s="151"/>
      <c r="K4397" s="63"/>
      <c r="L4397" s="63"/>
      <c r="M4397" s="151"/>
      <c r="N4397" s="23"/>
      <c r="O4397" s="23"/>
    </row>
    <row r="4398" spans="1:15">
      <c r="A4398" s="1134"/>
      <c r="B4398" s="1315" t="s">
        <v>785</v>
      </c>
      <c r="C4398" s="1315"/>
      <c r="D4398" s="522" t="s">
        <v>786</v>
      </c>
      <c r="E4398" s="94">
        <f t="shared" si="1433"/>
        <v>0</v>
      </c>
      <c r="F4398" s="63"/>
      <c r="G4398" s="63"/>
      <c r="H4398" s="63"/>
      <c r="I4398" s="63"/>
      <c r="J4398" s="151"/>
      <c r="K4398" s="63"/>
      <c r="L4398" s="63"/>
      <c r="M4398" s="151"/>
      <c r="N4398" s="23"/>
      <c r="O4398" s="23"/>
    </row>
    <row r="4399" spans="1:15">
      <c r="A4399" s="1134"/>
      <c r="B4399" s="1315" t="s">
        <v>787</v>
      </c>
      <c r="C4399" s="1315"/>
      <c r="D4399" s="522" t="s">
        <v>788</v>
      </c>
      <c r="E4399" s="94">
        <f t="shared" si="1433"/>
        <v>0</v>
      </c>
      <c r="F4399" s="63"/>
      <c r="G4399" s="63"/>
      <c r="H4399" s="63"/>
      <c r="I4399" s="63"/>
      <c r="J4399" s="151"/>
      <c r="K4399" s="63"/>
      <c r="L4399" s="63"/>
      <c r="M4399" s="151"/>
      <c r="N4399" s="23"/>
      <c r="O4399" s="23"/>
    </row>
    <row r="4400" spans="1:15">
      <c r="A4400" s="1134"/>
      <c r="B4400" s="1315" t="s">
        <v>789</v>
      </c>
      <c r="C4400" s="1315"/>
      <c r="D4400" s="522" t="s">
        <v>790</v>
      </c>
      <c r="E4400" s="94">
        <f t="shared" si="1433"/>
        <v>0</v>
      </c>
      <c r="F4400" s="63"/>
      <c r="G4400" s="63"/>
      <c r="H4400" s="63"/>
      <c r="I4400" s="63"/>
      <c r="J4400" s="151"/>
      <c r="K4400" s="63"/>
      <c r="L4400" s="63"/>
      <c r="M4400" s="151"/>
      <c r="N4400" s="23"/>
      <c r="O4400" s="23"/>
    </row>
    <row r="4401" spans="1:15" ht="0.75" customHeight="1">
      <c r="A4401" s="529"/>
      <c r="B4401" s="530"/>
      <c r="C4401" s="530"/>
      <c r="D4401" s="522"/>
      <c r="E4401" s="94">
        <f t="shared" si="1433"/>
        <v>0</v>
      </c>
      <c r="F4401" s="63"/>
      <c r="G4401" s="63"/>
      <c r="H4401" s="63"/>
      <c r="I4401" s="63"/>
      <c r="J4401" s="151"/>
      <c r="K4401" s="63"/>
      <c r="L4401" s="63"/>
      <c r="M4401" s="151"/>
      <c r="N4401" s="23"/>
      <c r="O4401" s="23"/>
    </row>
    <row r="4402" spans="1:15">
      <c r="A4402" s="1369" t="s">
        <v>791</v>
      </c>
      <c r="B4402" s="1370"/>
      <c r="C4402" s="1370"/>
      <c r="D4402" s="771" t="s">
        <v>593</v>
      </c>
      <c r="E4402" s="100">
        <f t="shared" si="1433"/>
        <v>3768</v>
      </c>
      <c r="F4402" s="401">
        <f t="shared" ref="F4402:M4402" si="1443">F4403+F4462</f>
        <v>0</v>
      </c>
      <c r="G4402" s="401">
        <f t="shared" si="1443"/>
        <v>2258</v>
      </c>
      <c r="H4402" s="401">
        <f t="shared" si="1443"/>
        <v>0</v>
      </c>
      <c r="I4402" s="401">
        <f t="shared" si="1443"/>
        <v>710</v>
      </c>
      <c r="J4402" s="401">
        <f t="shared" si="1443"/>
        <v>800</v>
      </c>
      <c r="K4402" s="401">
        <f t="shared" si="1443"/>
        <v>0</v>
      </c>
      <c r="L4402" s="401">
        <f t="shared" si="1443"/>
        <v>0</v>
      </c>
      <c r="M4402" s="401">
        <f t="shared" si="1443"/>
        <v>0</v>
      </c>
      <c r="N4402" s="23"/>
      <c r="O4402" s="23"/>
    </row>
    <row r="4403" spans="1:15">
      <c r="A4403" s="1135" t="s">
        <v>792</v>
      </c>
      <c r="B4403" s="773"/>
      <c r="C4403" s="1136"/>
      <c r="D4403" s="577" t="s">
        <v>752</v>
      </c>
      <c r="E4403" s="100">
        <f t="shared" si="1433"/>
        <v>53</v>
      </c>
      <c r="F4403" s="579">
        <f t="shared" ref="F4403:M4403" si="1444">F4460</f>
        <v>0</v>
      </c>
      <c r="G4403" s="579">
        <f t="shared" si="1444"/>
        <v>53</v>
      </c>
      <c r="H4403" s="579">
        <f t="shared" si="1444"/>
        <v>0</v>
      </c>
      <c r="I4403" s="579">
        <f t="shared" si="1444"/>
        <v>0</v>
      </c>
      <c r="J4403" s="579">
        <f t="shared" si="1444"/>
        <v>0</v>
      </c>
      <c r="K4403" s="579">
        <f t="shared" si="1444"/>
        <v>0</v>
      </c>
      <c r="L4403" s="579">
        <f t="shared" si="1444"/>
        <v>0</v>
      </c>
      <c r="M4403" s="579">
        <f t="shared" si="1444"/>
        <v>0</v>
      </c>
      <c r="N4403" s="23"/>
      <c r="O4403" s="23"/>
    </row>
    <row r="4404" spans="1:15">
      <c r="A4404" s="1300" t="s">
        <v>630</v>
      </c>
      <c r="B4404" s="1301"/>
      <c r="C4404" s="1302"/>
      <c r="D4404" s="481"/>
      <c r="E4404" s="154">
        <f t="shared" si="1433"/>
        <v>53</v>
      </c>
      <c r="F4404" s="482">
        <f t="shared" ref="F4404:M4404" si="1445">F4405+F4416+F4429+F4442+F4453+F4457</f>
        <v>0</v>
      </c>
      <c r="G4404" s="482">
        <f t="shared" si="1445"/>
        <v>53</v>
      </c>
      <c r="H4404" s="482">
        <f t="shared" si="1445"/>
        <v>0</v>
      </c>
      <c r="I4404" s="482">
        <f t="shared" si="1445"/>
        <v>0</v>
      </c>
      <c r="J4404" s="482">
        <f t="shared" si="1445"/>
        <v>0</v>
      </c>
      <c r="K4404" s="482">
        <f t="shared" si="1445"/>
        <v>0</v>
      </c>
      <c r="L4404" s="482">
        <f t="shared" si="1445"/>
        <v>0</v>
      </c>
      <c r="M4404" s="482">
        <f t="shared" si="1445"/>
        <v>0</v>
      </c>
      <c r="N4404" s="23"/>
      <c r="O4404" s="23"/>
    </row>
    <row r="4405" spans="1:15">
      <c r="A4405" s="1035"/>
      <c r="B4405" s="1101" t="s">
        <v>633</v>
      </c>
      <c r="C4405" s="1102"/>
      <c r="D4405" s="1017" t="s">
        <v>634</v>
      </c>
      <c r="E4405" s="154">
        <f t="shared" si="1433"/>
        <v>0</v>
      </c>
      <c r="F4405" s="155">
        <f t="shared" ref="F4405:M4405" si="1446">F4406</f>
        <v>0</v>
      </c>
      <c r="G4405" s="155">
        <f t="shared" si="1446"/>
        <v>0</v>
      </c>
      <c r="H4405" s="155">
        <f t="shared" si="1446"/>
        <v>0</v>
      </c>
      <c r="I4405" s="155">
        <f t="shared" si="1446"/>
        <v>0</v>
      </c>
      <c r="J4405" s="155">
        <f t="shared" si="1446"/>
        <v>0</v>
      </c>
      <c r="K4405" s="155">
        <f t="shared" si="1446"/>
        <v>0</v>
      </c>
      <c r="L4405" s="155">
        <f t="shared" si="1446"/>
        <v>0</v>
      </c>
      <c r="M4405" s="155">
        <f t="shared" si="1446"/>
        <v>0</v>
      </c>
      <c r="N4405" s="23"/>
      <c r="O4405" s="23"/>
    </row>
    <row r="4406" spans="1:15">
      <c r="A4406" s="1035"/>
      <c r="B4406" s="356" t="s">
        <v>635</v>
      </c>
      <c r="C4406" s="386"/>
      <c r="D4406" s="335" t="s">
        <v>636</v>
      </c>
      <c r="E4406" s="154">
        <f t="shared" si="1433"/>
        <v>0</v>
      </c>
      <c r="F4406" s="155">
        <f t="shared" ref="F4406:M4406" si="1447">F4407+F4408+F4409+F4410+F4411+F4412+F4413+F4414</f>
        <v>0</v>
      </c>
      <c r="G4406" s="155">
        <f t="shared" si="1447"/>
        <v>0</v>
      </c>
      <c r="H4406" s="155">
        <f t="shared" si="1447"/>
        <v>0</v>
      </c>
      <c r="I4406" s="155">
        <f t="shared" si="1447"/>
        <v>0</v>
      </c>
      <c r="J4406" s="155">
        <f t="shared" si="1447"/>
        <v>0</v>
      </c>
      <c r="K4406" s="155">
        <f t="shared" si="1447"/>
        <v>0</v>
      </c>
      <c r="L4406" s="155">
        <f t="shared" si="1447"/>
        <v>0</v>
      </c>
      <c r="M4406" s="155">
        <f t="shared" si="1447"/>
        <v>0</v>
      </c>
      <c r="N4406" s="23"/>
      <c r="O4406" s="23"/>
    </row>
    <row r="4407" spans="1:15" ht="0.75" customHeight="1">
      <c r="A4407" s="1035"/>
      <c r="B4407" s="1103"/>
      <c r="C4407" s="1104" t="s">
        <v>637</v>
      </c>
      <c r="D4407" s="1017" t="s">
        <v>638</v>
      </c>
      <c r="E4407" s="154">
        <f t="shared" si="1433"/>
        <v>0</v>
      </c>
      <c r="F4407" s="155"/>
      <c r="G4407" s="155"/>
      <c r="H4407" s="155"/>
      <c r="I4407" s="155"/>
      <c r="J4407" s="315"/>
      <c r="K4407" s="155"/>
      <c r="L4407" s="155"/>
      <c r="M4407" s="315"/>
      <c r="N4407" s="23"/>
      <c r="O4407" s="23"/>
    </row>
    <row r="4408" spans="1:15" ht="31.35" hidden="1">
      <c r="A4408" s="1035"/>
      <c r="B4408" s="1103"/>
      <c r="C4408" s="1106" t="s">
        <v>639</v>
      </c>
      <c r="D4408" s="1122" t="s">
        <v>640</v>
      </c>
      <c r="E4408" s="154">
        <f t="shared" si="1433"/>
        <v>0</v>
      </c>
      <c r="F4408" s="155"/>
      <c r="G4408" s="155"/>
      <c r="H4408" s="155"/>
      <c r="I4408" s="155"/>
      <c r="J4408" s="315"/>
      <c r="K4408" s="155"/>
      <c r="L4408" s="155"/>
      <c r="M4408" s="315"/>
      <c r="N4408" s="23"/>
      <c r="O4408" s="23"/>
    </row>
    <row r="4409" spans="1:15" ht="21" hidden="1">
      <c r="A4409" s="1035"/>
      <c r="B4409" s="1103"/>
      <c r="C4409" s="1106" t="s">
        <v>641</v>
      </c>
      <c r="D4409" s="1122" t="s">
        <v>642</v>
      </c>
      <c r="E4409" s="154">
        <f t="shared" si="1433"/>
        <v>0</v>
      </c>
      <c r="F4409" s="155"/>
      <c r="G4409" s="155"/>
      <c r="H4409" s="155"/>
      <c r="I4409" s="155"/>
      <c r="J4409" s="315"/>
      <c r="K4409" s="155"/>
      <c r="L4409" s="155"/>
      <c r="M4409" s="315"/>
      <c r="N4409" s="23"/>
      <c r="O4409" s="23"/>
    </row>
    <row r="4410" spans="1:15" ht="20.65" hidden="1">
      <c r="A4410" s="1035"/>
      <c r="B4410" s="1103"/>
      <c r="C4410" s="1104" t="s">
        <v>643</v>
      </c>
      <c r="D4410" s="1017" t="s">
        <v>644</v>
      </c>
      <c r="E4410" s="154">
        <f t="shared" si="1433"/>
        <v>0</v>
      </c>
      <c r="F4410" s="155"/>
      <c r="G4410" s="155"/>
      <c r="H4410" s="155"/>
      <c r="I4410" s="155"/>
      <c r="J4410" s="315"/>
      <c r="K4410" s="155"/>
      <c r="L4410" s="155"/>
      <c r="M4410" s="315"/>
      <c r="N4410" s="23"/>
      <c r="O4410" s="23"/>
    </row>
    <row r="4411" spans="1:15" ht="31.35" hidden="1">
      <c r="A4411" s="1035"/>
      <c r="B4411" s="1071"/>
      <c r="C4411" s="1107" t="s">
        <v>645</v>
      </c>
      <c r="D4411" s="338" t="s">
        <v>646</v>
      </c>
      <c r="E4411" s="154">
        <f t="shared" si="1433"/>
        <v>0</v>
      </c>
      <c r="F4411" s="155"/>
      <c r="G4411" s="155"/>
      <c r="H4411" s="155"/>
      <c r="I4411" s="155"/>
      <c r="J4411" s="315"/>
      <c r="K4411" s="155"/>
      <c r="L4411" s="155"/>
      <c r="M4411" s="315"/>
      <c r="N4411" s="23"/>
      <c r="O4411" s="23"/>
    </row>
    <row r="4412" spans="1:15" ht="20.65" hidden="1">
      <c r="A4412" s="1035"/>
      <c r="B4412" s="1123"/>
      <c r="C4412" s="1109" t="s">
        <v>647</v>
      </c>
      <c r="D4412" s="555" t="s">
        <v>648</v>
      </c>
      <c r="E4412" s="154">
        <f t="shared" si="1433"/>
        <v>0</v>
      </c>
      <c r="F4412" s="155"/>
      <c r="G4412" s="155"/>
      <c r="H4412" s="155"/>
      <c r="I4412" s="155"/>
      <c r="J4412" s="315"/>
      <c r="K4412" s="155"/>
      <c r="L4412" s="155"/>
      <c r="M4412" s="315"/>
      <c r="N4412" s="23"/>
      <c r="O4412" s="23"/>
    </row>
    <row r="4413" spans="1:15" ht="20.65" hidden="1">
      <c r="A4413" s="1035"/>
      <c r="B4413" s="1124"/>
      <c r="C4413" s="1109" t="s">
        <v>649</v>
      </c>
      <c r="D4413" s="555" t="s">
        <v>650</v>
      </c>
      <c r="E4413" s="154">
        <f t="shared" si="1433"/>
        <v>0</v>
      </c>
      <c r="F4413" s="155"/>
      <c r="G4413" s="155"/>
      <c r="H4413" s="155"/>
      <c r="I4413" s="155"/>
      <c r="J4413" s="315"/>
      <c r="K4413" s="155"/>
      <c r="L4413" s="155"/>
      <c r="M4413" s="315"/>
      <c r="N4413" s="23"/>
      <c r="O4413" s="23"/>
    </row>
    <row r="4414" spans="1:15" hidden="1">
      <c r="A4414" s="1035"/>
      <c r="B4414" s="556"/>
      <c r="C4414" s="557" t="s">
        <v>651</v>
      </c>
      <c r="D4414" s="335" t="s">
        <v>652</v>
      </c>
      <c r="E4414" s="154">
        <f t="shared" ref="E4414:E4477" si="1448">G4414+H4414+I4414+J4414</f>
        <v>0</v>
      </c>
      <c r="F4414" s="155"/>
      <c r="G4414" s="155"/>
      <c r="H4414" s="155"/>
      <c r="I4414" s="155"/>
      <c r="J4414" s="315"/>
      <c r="K4414" s="155"/>
      <c r="L4414" s="155"/>
      <c r="M4414" s="315"/>
      <c r="N4414" s="23"/>
      <c r="O4414" s="23"/>
    </row>
    <row r="4415" spans="1:15" hidden="1">
      <c r="A4415" s="1035"/>
      <c r="B4415" s="558"/>
      <c r="C4415" s="1055"/>
      <c r="D4415" s="1017"/>
      <c r="E4415" s="154">
        <f t="shared" si="1448"/>
        <v>0</v>
      </c>
      <c r="F4415" s="155"/>
      <c r="G4415" s="155"/>
      <c r="H4415" s="155"/>
      <c r="I4415" s="155"/>
      <c r="J4415" s="315"/>
      <c r="K4415" s="155"/>
      <c r="L4415" s="155"/>
      <c r="M4415" s="315"/>
      <c r="N4415" s="23"/>
      <c r="O4415" s="23"/>
    </row>
    <row r="4416" spans="1:15">
      <c r="A4416" s="1035"/>
      <c r="B4416" s="357" t="s">
        <v>657</v>
      </c>
      <c r="C4416" s="1056"/>
      <c r="D4416" s="335" t="s">
        <v>658</v>
      </c>
      <c r="E4416" s="154">
        <f t="shared" si="1448"/>
        <v>0</v>
      </c>
      <c r="F4416" s="155">
        <f t="shared" ref="F4416:M4416" si="1449">F4417</f>
        <v>0</v>
      </c>
      <c r="G4416" s="155">
        <f t="shared" si="1449"/>
        <v>0</v>
      </c>
      <c r="H4416" s="155">
        <f t="shared" si="1449"/>
        <v>0</v>
      </c>
      <c r="I4416" s="155">
        <f t="shared" si="1449"/>
        <v>0</v>
      </c>
      <c r="J4416" s="155">
        <f t="shared" si="1449"/>
        <v>0</v>
      </c>
      <c r="K4416" s="155">
        <f t="shared" si="1449"/>
        <v>0</v>
      </c>
      <c r="L4416" s="155">
        <f t="shared" si="1449"/>
        <v>0</v>
      </c>
      <c r="M4416" s="155">
        <f t="shared" si="1449"/>
        <v>0</v>
      </c>
      <c r="N4416" s="23"/>
      <c r="O4416" s="23"/>
    </row>
    <row r="4417" spans="1:15">
      <c r="A4417" s="1035"/>
      <c r="B4417" s="1057" t="s">
        <v>659</v>
      </c>
      <c r="C4417" s="386"/>
      <c r="D4417" s="332" t="s">
        <v>565</v>
      </c>
      <c r="E4417" s="154">
        <f t="shared" si="1448"/>
        <v>0</v>
      </c>
      <c r="F4417" s="155">
        <f t="shared" ref="F4417:M4417" si="1450">F4421+F4422+F4423+F4424+F4425+F4426+F4427</f>
        <v>0</v>
      </c>
      <c r="G4417" s="155">
        <f t="shared" si="1450"/>
        <v>0</v>
      </c>
      <c r="H4417" s="155">
        <f t="shared" si="1450"/>
        <v>0</v>
      </c>
      <c r="I4417" s="155">
        <f t="shared" si="1450"/>
        <v>0</v>
      </c>
      <c r="J4417" s="155">
        <f t="shared" si="1450"/>
        <v>0</v>
      </c>
      <c r="K4417" s="155">
        <f t="shared" si="1450"/>
        <v>0</v>
      </c>
      <c r="L4417" s="155">
        <f t="shared" si="1450"/>
        <v>0</v>
      </c>
      <c r="M4417" s="155">
        <f t="shared" si="1450"/>
        <v>0</v>
      </c>
      <c r="N4417" s="23"/>
      <c r="O4417" s="23"/>
    </row>
    <row r="4418" spans="1:15" hidden="1">
      <c r="A4418" s="417"/>
      <c r="B4418" s="1058"/>
      <c r="C4418" s="1059" t="s">
        <v>660</v>
      </c>
      <c r="D4418" s="1060" t="s">
        <v>661</v>
      </c>
      <c r="E4418" s="154">
        <f t="shared" si="1448"/>
        <v>0</v>
      </c>
      <c r="F4418" s="63"/>
      <c r="G4418" s="63"/>
      <c r="H4418" s="63"/>
      <c r="I4418" s="63"/>
      <c r="J4418" s="158"/>
      <c r="K4418" s="63"/>
      <c r="L4418" s="63"/>
      <c r="M4418" s="158"/>
      <c r="N4418" s="23"/>
      <c r="O4418" s="23"/>
    </row>
    <row r="4419" spans="1:15" hidden="1">
      <c r="A4419" s="417"/>
      <c r="B4419" s="1058"/>
      <c r="C4419" s="1059" t="s">
        <v>662</v>
      </c>
      <c r="D4419" s="1060" t="s">
        <v>663</v>
      </c>
      <c r="E4419" s="154">
        <f t="shared" si="1448"/>
        <v>0</v>
      </c>
      <c r="F4419" s="63"/>
      <c r="G4419" s="63"/>
      <c r="H4419" s="63"/>
      <c r="I4419" s="63"/>
      <c r="J4419" s="158"/>
      <c r="K4419" s="63"/>
      <c r="L4419" s="63"/>
      <c r="M4419" s="158"/>
      <c r="N4419" s="23"/>
      <c r="O4419" s="23"/>
    </row>
    <row r="4420" spans="1:15" hidden="1">
      <c r="A4420" s="417"/>
      <c r="B4420" s="1058"/>
      <c r="C4420" s="1059" t="s">
        <v>664</v>
      </c>
      <c r="D4420" s="1060" t="s">
        <v>665</v>
      </c>
      <c r="E4420" s="154">
        <f t="shared" si="1448"/>
        <v>0</v>
      </c>
      <c r="F4420" s="63"/>
      <c r="G4420" s="63"/>
      <c r="H4420" s="63"/>
      <c r="I4420" s="63"/>
      <c r="J4420" s="158"/>
      <c r="K4420" s="63"/>
      <c r="L4420" s="63"/>
      <c r="M4420" s="158"/>
      <c r="N4420" s="23"/>
      <c r="O4420" s="23"/>
    </row>
    <row r="4421" spans="1:15" hidden="1">
      <c r="A4421" s="417"/>
      <c r="B4421" s="1061"/>
      <c r="C4421" s="386" t="s">
        <v>666</v>
      </c>
      <c r="D4421" s="332" t="s">
        <v>667</v>
      </c>
      <c r="E4421" s="154">
        <f t="shared" si="1448"/>
        <v>0</v>
      </c>
      <c r="F4421" s="63"/>
      <c r="G4421" s="63"/>
      <c r="H4421" s="63"/>
      <c r="I4421" s="63"/>
      <c r="J4421" s="158"/>
      <c r="K4421" s="63"/>
      <c r="L4421" s="63"/>
      <c r="M4421" s="158"/>
      <c r="N4421" s="23"/>
      <c r="O4421" s="23"/>
    </row>
    <row r="4422" spans="1:15" hidden="1">
      <c r="A4422" s="417"/>
      <c r="B4422" s="1061"/>
      <c r="C4422" s="386" t="s">
        <v>668</v>
      </c>
      <c r="D4422" s="332" t="s">
        <v>669</v>
      </c>
      <c r="E4422" s="154">
        <f t="shared" si="1448"/>
        <v>0</v>
      </c>
      <c r="F4422" s="63"/>
      <c r="G4422" s="63"/>
      <c r="H4422" s="63"/>
      <c r="I4422" s="63"/>
      <c r="J4422" s="158"/>
      <c r="K4422" s="63"/>
      <c r="L4422" s="63"/>
      <c r="M4422" s="158"/>
      <c r="N4422" s="23"/>
      <c r="O4422" s="23"/>
    </row>
    <row r="4423" spans="1:15" hidden="1">
      <c r="A4423" s="417"/>
      <c r="B4423" s="1061"/>
      <c r="C4423" s="386" t="s">
        <v>670</v>
      </c>
      <c r="D4423" s="332" t="s">
        <v>671</v>
      </c>
      <c r="E4423" s="154">
        <f t="shared" si="1448"/>
        <v>0</v>
      </c>
      <c r="F4423" s="63"/>
      <c r="G4423" s="63"/>
      <c r="H4423" s="63"/>
      <c r="I4423" s="63"/>
      <c r="J4423" s="158"/>
      <c r="K4423" s="63"/>
      <c r="L4423" s="63"/>
      <c r="M4423" s="158"/>
      <c r="N4423" s="23"/>
      <c r="O4423" s="23"/>
    </row>
    <row r="4424" spans="1:15" hidden="1">
      <c r="A4424" s="417"/>
      <c r="B4424" s="1061"/>
      <c r="C4424" s="386" t="s">
        <v>672</v>
      </c>
      <c r="D4424" s="332" t="s">
        <v>673</v>
      </c>
      <c r="E4424" s="154">
        <f t="shared" si="1448"/>
        <v>0</v>
      </c>
      <c r="F4424" s="63"/>
      <c r="G4424" s="63"/>
      <c r="H4424" s="63"/>
      <c r="I4424" s="63"/>
      <c r="J4424" s="158"/>
      <c r="K4424" s="63"/>
      <c r="L4424" s="63"/>
      <c r="M4424" s="158"/>
      <c r="N4424" s="23"/>
      <c r="O4424" s="23"/>
    </row>
    <row r="4425" spans="1:15" hidden="1">
      <c r="A4425" s="417"/>
      <c r="B4425" s="1061"/>
      <c r="C4425" s="386" t="s">
        <v>674</v>
      </c>
      <c r="D4425" s="332" t="s">
        <v>567</v>
      </c>
      <c r="E4425" s="154">
        <f t="shared" si="1448"/>
        <v>0</v>
      </c>
      <c r="F4425" s="63"/>
      <c r="G4425" s="63"/>
      <c r="H4425" s="63"/>
      <c r="I4425" s="63"/>
      <c r="J4425" s="158"/>
      <c r="K4425" s="63"/>
      <c r="L4425" s="63"/>
      <c r="M4425" s="158"/>
      <c r="N4425" s="23"/>
      <c r="O4425" s="23"/>
    </row>
    <row r="4426" spans="1:15" hidden="1">
      <c r="A4426" s="417"/>
      <c r="B4426" s="1061"/>
      <c r="C4426" s="386" t="s">
        <v>675</v>
      </c>
      <c r="D4426" s="332" t="s">
        <v>676</v>
      </c>
      <c r="E4426" s="154">
        <f t="shared" si="1448"/>
        <v>0</v>
      </c>
      <c r="F4426" s="63"/>
      <c r="G4426" s="63"/>
      <c r="H4426" s="63"/>
      <c r="I4426" s="63"/>
      <c r="J4426" s="158"/>
      <c r="K4426" s="63"/>
      <c r="L4426" s="63"/>
      <c r="M4426" s="158"/>
      <c r="N4426" s="23"/>
      <c r="O4426" s="23"/>
    </row>
    <row r="4427" spans="1:15" hidden="1">
      <c r="A4427" s="417"/>
      <c r="B4427" s="1061"/>
      <c r="C4427" s="386" t="s">
        <v>677</v>
      </c>
      <c r="D4427" s="332" t="s">
        <v>678</v>
      </c>
      <c r="E4427" s="154">
        <f t="shared" si="1448"/>
        <v>0</v>
      </c>
      <c r="F4427" s="63"/>
      <c r="G4427" s="63"/>
      <c r="H4427" s="63"/>
      <c r="I4427" s="63"/>
      <c r="J4427" s="158"/>
      <c r="K4427" s="63"/>
      <c r="L4427" s="63"/>
      <c r="M4427" s="158"/>
      <c r="N4427" s="23"/>
      <c r="O4427" s="23"/>
    </row>
    <row r="4428" spans="1:15" hidden="1">
      <c r="A4428" s="417"/>
      <c r="B4428" s="356"/>
      <c r="C4428" s="385"/>
      <c r="D4428" s="332"/>
      <c r="E4428" s="154">
        <f t="shared" si="1448"/>
        <v>0</v>
      </c>
      <c r="F4428" s="63"/>
      <c r="G4428" s="63"/>
      <c r="H4428" s="63"/>
      <c r="I4428" s="63"/>
      <c r="J4428" s="158"/>
      <c r="K4428" s="63"/>
      <c r="L4428" s="63"/>
      <c r="M4428" s="158"/>
      <c r="N4428" s="23"/>
      <c r="O4428" s="23"/>
    </row>
    <row r="4429" spans="1:15">
      <c r="A4429" s="1035"/>
      <c r="B4429" s="356" t="s">
        <v>679</v>
      </c>
      <c r="C4429" s="385"/>
      <c r="D4429" s="332" t="s">
        <v>680</v>
      </c>
      <c r="E4429" s="154">
        <f t="shared" si="1448"/>
        <v>0</v>
      </c>
      <c r="F4429" s="155">
        <f t="shared" ref="F4429:M4429" si="1451">F4430+F4431+F4432+F4433+F4434+F4435+F4436+F4437+F4438+F4439+F4440</f>
        <v>0</v>
      </c>
      <c r="G4429" s="155">
        <f t="shared" si="1451"/>
        <v>0</v>
      </c>
      <c r="H4429" s="155">
        <f t="shared" si="1451"/>
        <v>0</v>
      </c>
      <c r="I4429" s="155">
        <f t="shared" si="1451"/>
        <v>0</v>
      </c>
      <c r="J4429" s="155">
        <f t="shared" si="1451"/>
        <v>0</v>
      </c>
      <c r="K4429" s="155">
        <f t="shared" si="1451"/>
        <v>0</v>
      </c>
      <c r="L4429" s="155">
        <f t="shared" si="1451"/>
        <v>0</v>
      </c>
      <c r="M4429" s="155">
        <f t="shared" si="1451"/>
        <v>0</v>
      </c>
      <c r="N4429" s="23"/>
      <c r="O4429" s="23"/>
    </row>
    <row r="4430" spans="1:15" hidden="1">
      <c r="A4430" s="417"/>
      <c r="B4430" s="356" t="s">
        <v>681</v>
      </c>
      <c r="C4430" s="385"/>
      <c r="D4430" s="332" t="s">
        <v>682</v>
      </c>
      <c r="E4430" s="154">
        <f t="shared" si="1448"/>
        <v>0</v>
      </c>
      <c r="F4430" s="63"/>
      <c r="G4430" s="63"/>
      <c r="H4430" s="63"/>
      <c r="I4430" s="63"/>
      <c r="J4430" s="158"/>
      <c r="K4430" s="63"/>
      <c r="L4430" s="63"/>
      <c r="M4430" s="158"/>
      <c r="N4430" s="23"/>
      <c r="O4430" s="23"/>
    </row>
    <row r="4431" spans="1:15" hidden="1">
      <c r="A4431" s="417"/>
      <c r="B4431" s="356" t="s">
        <v>683</v>
      </c>
      <c r="C4431" s="386"/>
      <c r="D4431" s="332" t="s">
        <v>684</v>
      </c>
      <c r="E4431" s="154">
        <f t="shared" si="1448"/>
        <v>0</v>
      </c>
      <c r="F4431" s="63"/>
      <c r="G4431" s="63"/>
      <c r="H4431" s="63"/>
      <c r="I4431" s="63"/>
      <c r="J4431" s="158"/>
      <c r="K4431" s="63"/>
      <c r="L4431" s="63"/>
      <c r="M4431" s="158"/>
      <c r="N4431" s="23"/>
      <c r="O4431" s="23"/>
    </row>
    <row r="4432" spans="1:15" hidden="1">
      <c r="A4432" s="417"/>
      <c r="B4432" s="356" t="s">
        <v>685</v>
      </c>
      <c r="C4432" s="385"/>
      <c r="D4432" s="332" t="s">
        <v>686</v>
      </c>
      <c r="E4432" s="154">
        <f t="shared" si="1448"/>
        <v>0</v>
      </c>
      <c r="F4432" s="63"/>
      <c r="G4432" s="63"/>
      <c r="H4432" s="63"/>
      <c r="I4432" s="63"/>
      <c r="J4432" s="158"/>
      <c r="K4432" s="63"/>
      <c r="L4432" s="63"/>
      <c r="M4432" s="158"/>
      <c r="N4432" s="23"/>
      <c r="O4432" s="23"/>
    </row>
    <row r="4433" spans="1:15" hidden="1">
      <c r="A4433" s="417"/>
      <c r="B4433" s="356" t="s">
        <v>687</v>
      </c>
      <c r="C4433" s="387"/>
      <c r="D4433" s="332" t="s">
        <v>688</v>
      </c>
      <c r="E4433" s="154">
        <f t="shared" si="1448"/>
        <v>0</v>
      </c>
      <c r="F4433" s="63"/>
      <c r="G4433" s="63"/>
      <c r="H4433" s="63"/>
      <c r="I4433" s="63"/>
      <c r="J4433" s="158"/>
      <c r="K4433" s="63"/>
      <c r="L4433" s="63"/>
      <c r="M4433" s="158"/>
      <c r="N4433" s="23"/>
      <c r="O4433" s="23"/>
    </row>
    <row r="4434" spans="1:15" hidden="1">
      <c r="A4434" s="417"/>
      <c r="B4434" s="1062" t="s">
        <v>689</v>
      </c>
      <c r="C4434" s="389"/>
      <c r="D4434" s="332" t="s">
        <v>690</v>
      </c>
      <c r="E4434" s="154">
        <f t="shared" si="1448"/>
        <v>0</v>
      </c>
      <c r="F4434" s="63"/>
      <c r="G4434" s="63"/>
      <c r="H4434" s="63"/>
      <c r="I4434" s="63"/>
      <c r="J4434" s="158"/>
      <c r="K4434" s="63"/>
      <c r="L4434" s="63"/>
      <c r="M4434" s="158"/>
      <c r="N4434" s="23"/>
      <c r="O4434" s="23"/>
    </row>
    <row r="4435" spans="1:15" hidden="1">
      <c r="A4435" s="417"/>
      <c r="B4435" s="1063" t="s">
        <v>691</v>
      </c>
      <c r="C4435" s="386"/>
      <c r="D4435" s="335" t="s">
        <v>692</v>
      </c>
      <c r="E4435" s="154">
        <f t="shared" si="1448"/>
        <v>0</v>
      </c>
      <c r="F4435" s="63"/>
      <c r="G4435" s="63"/>
      <c r="H4435" s="63"/>
      <c r="I4435" s="63"/>
      <c r="J4435" s="158"/>
      <c r="K4435" s="63"/>
      <c r="L4435" s="63"/>
      <c r="M4435" s="158"/>
      <c r="N4435" s="23"/>
      <c r="O4435" s="23"/>
    </row>
    <row r="4436" spans="1:15" hidden="1">
      <c r="A4436" s="417"/>
      <c r="B4436" s="1062" t="s">
        <v>693</v>
      </c>
      <c r="C4436" s="385"/>
      <c r="D4436" s="332" t="s">
        <v>694</v>
      </c>
      <c r="E4436" s="154">
        <f t="shared" si="1448"/>
        <v>0</v>
      </c>
      <c r="F4436" s="63"/>
      <c r="G4436" s="63"/>
      <c r="H4436" s="63"/>
      <c r="I4436" s="63"/>
      <c r="J4436" s="158"/>
      <c r="K4436" s="63"/>
      <c r="L4436" s="63"/>
      <c r="M4436" s="158"/>
      <c r="N4436" s="23"/>
      <c r="O4436" s="23"/>
    </row>
    <row r="4437" spans="1:15" hidden="1">
      <c r="A4437" s="417"/>
      <c r="B4437" s="1062" t="s">
        <v>695</v>
      </c>
      <c r="C4437" s="385"/>
      <c r="D4437" s="332" t="s">
        <v>696</v>
      </c>
      <c r="E4437" s="154">
        <f t="shared" si="1448"/>
        <v>0</v>
      </c>
      <c r="F4437" s="63"/>
      <c r="G4437" s="63"/>
      <c r="H4437" s="63"/>
      <c r="I4437" s="63"/>
      <c r="J4437" s="158"/>
      <c r="K4437" s="63"/>
      <c r="L4437" s="63"/>
      <c r="M4437" s="158"/>
      <c r="N4437" s="23"/>
      <c r="O4437" s="23"/>
    </row>
    <row r="4438" spans="1:15" hidden="1">
      <c r="A4438" s="417"/>
      <c r="B4438" s="356" t="s">
        <v>697</v>
      </c>
      <c r="C4438" s="1064"/>
      <c r="D4438" s="335" t="s">
        <v>698</v>
      </c>
      <c r="E4438" s="154">
        <f t="shared" si="1448"/>
        <v>0</v>
      </c>
      <c r="F4438" s="63"/>
      <c r="G4438" s="63"/>
      <c r="H4438" s="63"/>
      <c r="I4438" s="63"/>
      <c r="J4438" s="158"/>
      <c r="K4438" s="63"/>
      <c r="L4438" s="63"/>
      <c r="M4438" s="158"/>
      <c r="N4438" s="23"/>
      <c r="O4438" s="23"/>
    </row>
    <row r="4439" spans="1:15" hidden="1">
      <c r="A4439" s="417"/>
      <c r="B4439" s="1062" t="s">
        <v>699</v>
      </c>
      <c r="C4439" s="385"/>
      <c r="D4439" s="332" t="s">
        <v>700</v>
      </c>
      <c r="E4439" s="154">
        <f t="shared" si="1448"/>
        <v>0</v>
      </c>
      <c r="F4439" s="63"/>
      <c r="G4439" s="63"/>
      <c r="H4439" s="63"/>
      <c r="I4439" s="63"/>
      <c r="J4439" s="158"/>
      <c r="K4439" s="63"/>
      <c r="L4439" s="63"/>
      <c r="M4439" s="158"/>
      <c r="N4439" s="23"/>
      <c r="O4439" s="23"/>
    </row>
    <row r="4440" spans="1:15" hidden="1">
      <c r="A4440" s="417"/>
      <c r="B4440" s="1065" t="s">
        <v>701</v>
      </c>
      <c r="C4440" s="1064"/>
      <c r="D4440" s="335" t="s">
        <v>702</v>
      </c>
      <c r="E4440" s="154">
        <f t="shared" si="1448"/>
        <v>0</v>
      </c>
      <c r="F4440" s="63"/>
      <c r="G4440" s="63"/>
      <c r="H4440" s="63"/>
      <c r="I4440" s="63"/>
      <c r="J4440" s="158"/>
      <c r="K4440" s="63"/>
      <c r="L4440" s="63"/>
      <c r="M4440" s="158"/>
      <c r="N4440" s="23"/>
      <c r="O4440" s="23"/>
    </row>
    <row r="4441" spans="1:15" hidden="1">
      <c r="A4441" s="417"/>
      <c r="B4441" s="1000"/>
      <c r="C4441" s="393"/>
      <c r="D4441" s="332"/>
      <c r="E4441" s="154">
        <f t="shared" si="1448"/>
        <v>0</v>
      </c>
      <c r="F4441" s="63"/>
      <c r="G4441" s="63"/>
      <c r="H4441" s="63"/>
      <c r="I4441" s="63"/>
      <c r="J4441" s="158"/>
      <c r="K4441" s="63"/>
      <c r="L4441" s="63"/>
      <c r="M4441" s="158"/>
      <c r="N4441" s="23"/>
      <c r="O4441" s="23"/>
    </row>
    <row r="4442" spans="1:15">
      <c r="A4442" s="1035"/>
      <c r="B4442" s="1007" t="s">
        <v>714</v>
      </c>
      <c r="C4442" s="1018"/>
      <c r="D4442" s="335" t="s">
        <v>715</v>
      </c>
      <c r="E4442" s="154">
        <f t="shared" si="1448"/>
        <v>53</v>
      </c>
      <c r="F4442" s="155">
        <f t="shared" ref="F4442:M4442" si="1452">F4443+F4453</f>
        <v>0</v>
      </c>
      <c r="G4442" s="155">
        <f t="shared" si="1452"/>
        <v>53</v>
      </c>
      <c r="H4442" s="155">
        <f t="shared" si="1452"/>
        <v>0</v>
      </c>
      <c r="I4442" s="155">
        <f t="shared" si="1452"/>
        <v>0</v>
      </c>
      <c r="J4442" s="155">
        <f t="shared" si="1452"/>
        <v>0</v>
      </c>
      <c r="K4442" s="155">
        <f t="shared" si="1452"/>
        <v>0</v>
      </c>
      <c r="L4442" s="155">
        <f t="shared" si="1452"/>
        <v>0</v>
      </c>
      <c r="M4442" s="155">
        <f t="shared" si="1452"/>
        <v>0</v>
      </c>
      <c r="N4442" s="23"/>
      <c r="O4442" s="23"/>
    </row>
    <row r="4443" spans="1:15">
      <c r="A4443" s="1035"/>
      <c r="B4443" s="336" t="s">
        <v>716</v>
      </c>
      <c r="C4443" s="393"/>
      <c r="D4443" s="332" t="s">
        <v>717</v>
      </c>
      <c r="E4443" s="154">
        <f t="shared" si="1448"/>
        <v>53</v>
      </c>
      <c r="F4443" s="155">
        <f t="shared" ref="F4443:M4443" si="1453">F4444+F4449+F4451</f>
        <v>0</v>
      </c>
      <c r="G4443" s="155">
        <f t="shared" si="1453"/>
        <v>53</v>
      </c>
      <c r="H4443" s="155">
        <f t="shared" si="1453"/>
        <v>0</v>
      </c>
      <c r="I4443" s="155">
        <f t="shared" si="1453"/>
        <v>0</v>
      </c>
      <c r="J4443" s="155">
        <f t="shared" si="1453"/>
        <v>0</v>
      </c>
      <c r="K4443" s="155">
        <f t="shared" si="1453"/>
        <v>0</v>
      </c>
      <c r="L4443" s="155">
        <f t="shared" si="1453"/>
        <v>0</v>
      </c>
      <c r="M4443" s="155">
        <f t="shared" si="1453"/>
        <v>0</v>
      </c>
      <c r="N4443" s="23"/>
      <c r="O4443" s="23"/>
    </row>
    <row r="4444" spans="1:15">
      <c r="A4444" s="1035"/>
      <c r="B4444" s="1000" t="s">
        <v>718</v>
      </c>
      <c r="C4444" s="393"/>
      <c r="D4444" s="332" t="s">
        <v>719</v>
      </c>
      <c r="E4444" s="154">
        <f t="shared" si="1448"/>
        <v>53</v>
      </c>
      <c r="F4444" s="155">
        <f t="shared" ref="F4444:M4444" si="1454">F4445+F4446+F4447+F4448</f>
        <v>0</v>
      </c>
      <c r="G4444" s="155">
        <f t="shared" si="1454"/>
        <v>53</v>
      </c>
      <c r="H4444" s="155">
        <f t="shared" si="1454"/>
        <v>0</v>
      </c>
      <c r="I4444" s="155">
        <f t="shared" si="1454"/>
        <v>0</v>
      </c>
      <c r="J4444" s="155">
        <f t="shared" si="1454"/>
        <v>0</v>
      </c>
      <c r="K4444" s="155">
        <f t="shared" si="1454"/>
        <v>0</v>
      </c>
      <c r="L4444" s="155">
        <f t="shared" si="1454"/>
        <v>0</v>
      </c>
      <c r="M4444" s="155">
        <f t="shared" si="1454"/>
        <v>0</v>
      </c>
      <c r="N4444" s="23"/>
      <c r="O4444" s="23"/>
    </row>
    <row r="4445" spans="1:15">
      <c r="A4445" s="417"/>
      <c r="B4445" s="429"/>
      <c r="C4445" s="426" t="s">
        <v>720</v>
      </c>
      <c r="D4445" s="427" t="s">
        <v>721</v>
      </c>
      <c r="E4445" s="94">
        <f t="shared" si="1448"/>
        <v>0</v>
      </c>
      <c r="F4445" s="452"/>
      <c r="G4445" s="452">
        <f>G1324</f>
        <v>0</v>
      </c>
      <c r="H4445" s="452">
        <f t="shared" ref="H4445:M4448" si="1455">H1324</f>
        <v>0</v>
      </c>
      <c r="I4445" s="452">
        <f t="shared" si="1455"/>
        <v>0</v>
      </c>
      <c r="J4445" s="452">
        <f t="shared" si="1455"/>
        <v>0</v>
      </c>
      <c r="K4445" s="452">
        <f t="shared" si="1455"/>
        <v>0</v>
      </c>
      <c r="L4445" s="452">
        <f t="shared" si="1455"/>
        <v>0</v>
      </c>
      <c r="M4445" s="452">
        <f t="shared" si="1455"/>
        <v>0</v>
      </c>
      <c r="N4445" s="23"/>
      <c r="O4445" s="23"/>
    </row>
    <row r="4446" spans="1:15">
      <c r="A4446" s="417"/>
      <c r="B4446" s="429"/>
      <c r="C4446" s="426" t="s">
        <v>722</v>
      </c>
      <c r="D4446" s="427" t="s">
        <v>723</v>
      </c>
      <c r="E4446" s="94">
        <f t="shared" si="1448"/>
        <v>0</v>
      </c>
      <c r="F4446" s="452"/>
      <c r="G4446" s="452">
        <f>G1325</f>
        <v>0</v>
      </c>
      <c r="H4446" s="452">
        <f t="shared" si="1455"/>
        <v>0</v>
      </c>
      <c r="I4446" s="452">
        <f t="shared" si="1455"/>
        <v>0</v>
      </c>
      <c r="J4446" s="452">
        <f t="shared" si="1455"/>
        <v>0</v>
      </c>
      <c r="K4446" s="452">
        <f t="shared" si="1455"/>
        <v>0</v>
      </c>
      <c r="L4446" s="452">
        <f t="shared" si="1455"/>
        <v>0</v>
      </c>
      <c r="M4446" s="452">
        <f t="shared" si="1455"/>
        <v>0</v>
      </c>
      <c r="N4446" s="23"/>
      <c r="O4446" s="23"/>
    </row>
    <row r="4447" spans="1:15">
      <c r="A4447" s="417"/>
      <c r="B4447" s="429"/>
      <c r="C4447" s="432" t="s">
        <v>724</v>
      </c>
      <c r="D4447" s="427" t="s">
        <v>725</v>
      </c>
      <c r="E4447" s="94">
        <f t="shared" si="1448"/>
        <v>50</v>
      </c>
      <c r="F4447" s="452"/>
      <c r="G4447" s="452">
        <f>G1326</f>
        <v>50</v>
      </c>
      <c r="H4447" s="452">
        <f t="shared" si="1455"/>
        <v>0</v>
      </c>
      <c r="I4447" s="452">
        <f t="shared" si="1455"/>
        <v>0</v>
      </c>
      <c r="J4447" s="452">
        <f t="shared" si="1455"/>
        <v>0</v>
      </c>
      <c r="K4447" s="452">
        <f t="shared" si="1455"/>
        <v>0</v>
      </c>
      <c r="L4447" s="452">
        <f t="shared" si="1455"/>
        <v>0</v>
      </c>
      <c r="M4447" s="452">
        <f t="shared" si="1455"/>
        <v>0</v>
      </c>
      <c r="N4447" s="23"/>
      <c r="O4447" s="23"/>
    </row>
    <row r="4448" spans="1:15">
      <c r="A4448" s="417"/>
      <c r="B4448" s="429"/>
      <c r="C4448" s="432" t="s">
        <v>726</v>
      </c>
      <c r="D4448" s="427" t="s">
        <v>727</v>
      </c>
      <c r="E4448" s="94">
        <f t="shared" si="1448"/>
        <v>3</v>
      </c>
      <c r="F4448" s="452"/>
      <c r="G4448" s="452">
        <f>G1327</f>
        <v>3</v>
      </c>
      <c r="H4448" s="452">
        <f t="shared" si="1455"/>
        <v>0</v>
      </c>
      <c r="I4448" s="452">
        <f t="shared" si="1455"/>
        <v>0</v>
      </c>
      <c r="J4448" s="452">
        <f t="shared" si="1455"/>
        <v>0</v>
      </c>
      <c r="K4448" s="452">
        <f t="shared" si="1455"/>
        <v>0</v>
      </c>
      <c r="L4448" s="452">
        <f t="shared" si="1455"/>
        <v>0</v>
      </c>
      <c r="M4448" s="452">
        <f t="shared" si="1455"/>
        <v>0</v>
      </c>
      <c r="N4448" s="23"/>
      <c r="O4448" s="23"/>
    </row>
    <row r="4449" spans="1:15">
      <c r="A4449" s="1035"/>
      <c r="B4449" s="396" t="s">
        <v>728</v>
      </c>
      <c r="C4449" s="1018"/>
      <c r="D4449" s="335" t="s">
        <v>729</v>
      </c>
      <c r="E4449" s="154">
        <f t="shared" si="1448"/>
        <v>0</v>
      </c>
      <c r="F4449" s="155">
        <f t="shared" ref="F4449:M4449" si="1456">F4450</f>
        <v>0</v>
      </c>
      <c r="G4449" s="155">
        <f t="shared" si="1456"/>
        <v>0</v>
      </c>
      <c r="H4449" s="155">
        <f t="shared" si="1456"/>
        <v>0</v>
      </c>
      <c r="I4449" s="155">
        <f t="shared" si="1456"/>
        <v>0</v>
      </c>
      <c r="J4449" s="155">
        <f t="shared" si="1456"/>
        <v>0</v>
      </c>
      <c r="K4449" s="155">
        <f t="shared" si="1456"/>
        <v>0</v>
      </c>
      <c r="L4449" s="155">
        <f t="shared" si="1456"/>
        <v>0</v>
      </c>
      <c r="M4449" s="155">
        <f t="shared" si="1456"/>
        <v>0</v>
      </c>
      <c r="N4449" s="23"/>
      <c r="O4449" s="23"/>
    </row>
    <row r="4450" spans="1:15" ht="0.75" customHeight="1">
      <c r="A4450" s="485"/>
      <c r="B4450" s="434"/>
      <c r="C4450" s="466" t="s">
        <v>730</v>
      </c>
      <c r="D4450" s="443" t="s">
        <v>731</v>
      </c>
      <c r="E4450" s="94">
        <f t="shared" si="1448"/>
        <v>0</v>
      </c>
      <c r="F4450" s="452"/>
      <c r="G4450" s="452"/>
      <c r="H4450" s="452"/>
      <c r="I4450" s="452"/>
      <c r="J4450" s="430"/>
      <c r="K4450" s="452"/>
      <c r="L4450" s="452"/>
      <c r="M4450" s="430"/>
      <c r="N4450" s="23"/>
      <c r="O4450" s="23"/>
    </row>
    <row r="4451" spans="1:15" ht="12" customHeight="1">
      <c r="A4451" s="1035"/>
      <c r="B4451" s="396" t="s">
        <v>732</v>
      </c>
      <c r="C4451" s="1018"/>
      <c r="D4451" s="335" t="s">
        <v>733</v>
      </c>
      <c r="E4451" s="154">
        <f t="shared" si="1448"/>
        <v>0</v>
      </c>
      <c r="F4451" s="63"/>
      <c r="G4451" s="63">
        <f t="shared" ref="G4451:M4451" si="1457">G1330</f>
        <v>0</v>
      </c>
      <c r="H4451" s="63">
        <f t="shared" si="1457"/>
        <v>0</v>
      </c>
      <c r="I4451" s="63">
        <f t="shared" si="1457"/>
        <v>0</v>
      </c>
      <c r="J4451" s="63">
        <f t="shared" si="1457"/>
        <v>0</v>
      </c>
      <c r="K4451" s="63">
        <f t="shared" si="1457"/>
        <v>0</v>
      </c>
      <c r="L4451" s="63">
        <f t="shared" si="1457"/>
        <v>0</v>
      </c>
      <c r="M4451" s="63">
        <f t="shared" si="1457"/>
        <v>0</v>
      </c>
      <c r="N4451" s="23"/>
      <c r="O4451" s="23"/>
    </row>
    <row r="4452" spans="1:15" hidden="1">
      <c r="A4452" s="485"/>
      <c r="B4452" s="434"/>
      <c r="C4452" s="466"/>
      <c r="D4452" s="443"/>
      <c r="E4452" s="94">
        <f t="shared" si="1448"/>
        <v>0</v>
      </c>
      <c r="F4452" s="452"/>
      <c r="G4452" s="452"/>
      <c r="H4452" s="452"/>
      <c r="I4452" s="452"/>
      <c r="J4452" s="430"/>
      <c r="K4452" s="452"/>
      <c r="L4452" s="452"/>
      <c r="M4452" s="430"/>
      <c r="N4452" s="23"/>
      <c r="O4452" s="23"/>
    </row>
    <row r="4453" spans="1:15">
      <c r="A4453" s="417"/>
      <c r="B4453" s="396" t="s">
        <v>734</v>
      </c>
      <c r="C4453" s="1018"/>
      <c r="D4453" s="335" t="s">
        <v>735</v>
      </c>
      <c r="E4453" s="154">
        <f t="shared" si="1448"/>
        <v>0</v>
      </c>
      <c r="F4453" s="155">
        <f t="shared" ref="F4453:M4454" si="1458">F4454</f>
        <v>0</v>
      </c>
      <c r="G4453" s="155">
        <f t="shared" si="1458"/>
        <v>0</v>
      </c>
      <c r="H4453" s="155">
        <f t="shared" si="1458"/>
        <v>0</v>
      </c>
      <c r="I4453" s="155">
        <f t="shared" si="1458"/>
        <v>0</v>
      </c>
      <c r="J4453" s="155">
        <f t="shared" si="1458"/>
        <v>0</v>
      </c>
      <c r="K4453" s="155">
        <f t="shared" si="1458"/>
        <v>0</v>
      </c>
      <c r="L4453" s="155">
        <f t="shared" si="1458"/>
        <v>0</v>
      </c>
      <c r="M4453" s="155">
        <f t="shared" si="1458"/>
        <v>0</v>
      </c>
      <c r="N4453" s="23"/>
      <c r="O4453" s="23"/>
    </row>
    <row r="4454" spans="1:15">
      <c r="A4454" s="1035"/>
      <c r="B4454" s="1067" t="s">
        <v>736</v>
      </c>
      <c r="C4454" s="1068"/>
      <c r="D4454" s="335" t="s">
        <v>737</v>
      </c>
      <c r="E4454" s="154">
        <f t="shared" si="1448"/>
        <v>0</v>
      </c>
      <c r="F4454" s="155">
        <f t="shared" si="1458"/>
        <v>0</v>
      </c>
      <c r="G4454" s="155">
        <f t="shared" si="1458"/>
        <v>0</v>
      </c>
      <c r="H4454" s="155">
        <f t="shared" si="1458"/>
        <v>0</v>
      </c>
      <c r="I4454" s="155">
        <f t="shared" si="1458"/>
        <v>0</v>
      </c>
      <c r="J4454" s="155">
        <f t="shared" si="1458"/>
        <v>0</v>
      </c>
      <c r="K4454" s="155">
        <f t="shared" si="1458"/>
        <v>0</v>
      </c>
      <c r="L4454" s="155">
        <f t="shared" si="1458"/>
        <v>0</v>
      </c>
      <c r="M4454" s="155">
        <f t="shared" si="1458"/>
        <v>0</v>
      </c>
      <c r="N4454" s="23"/>
      <c r="O4454" s="23"/>
    </row>
    <row r="4455" spans="1:15">
      <c r="A4455" s="417"/>
      <c r="B4455" s="434"/>
      <c r="C4455" s="432" t="s">
        <v>738</v>
      </c>
      <c r="D4455" s="443" t="s">
        <v>739</v>
      </c>
      <c r="E4455" s="94">
        <f t="shared" si="1448"/>
        <v>0</v>
      </c>
      <c r="F4455" s="452"/>
      <c r="G4455" s="452"/>
      <c r="H4455" s="452"/>
      <c r="I4455" s="452"/>
      <c r="J4455" s="430"/>
      <c r="K4455" s="452"/>
      <c r="L4455" s="452"/>
      <c r="M4455" s="430"/>
      <c r="N4455" s="23"/>
      <c r="O4455" s="23"/>
    </row>
    <row r="4456" spans="1:15" ht="0.75" customHeight="1">
      <c r="A4456" s="485"/>
      <c r="B4456" s="434"/>
      <c r="C4456" s="466"/>
      <c r="D4456" s="443"/>
      <c r="E4456" s="94">
        <f t="shared" si="1448"/>
        <v>0</v>
      </c>
      <c r="F4456" s="452"/>
      <c r="G4456" s="452"/>
      <c r="H4456" s="452"/>
      <c r="I4456" s="452"/>
      <c r="J4456" s="430"/>
      <c r="K4456" s="452"/>
      <c r="L4456" s="452"/>
      <c r="M4456" s="430"/>
      <c r="N4456" s="23"/>
      <c r="O4456" s="23"/>
    </row>
    <row r="4457" spans="1:15">
      <c r="A4457" s="1035"/>
      <c r="B4457" s="341" t="s">
        <v>626</v>
      </c>
      <c r="C4457" s="1018"/>
      <c r="D4457" s="335" t="s">
        <v>627</v>
      </c>
      <c r="E4457" s="154">
        <f t="shared" si="1448"/>
        <v>0</v>
      </c>
      <c r="F4457" s="155">
        <f t="shared" ref="F4457:M4457" si="1459">F4458</f>
        <v>0</v>
      </c>
      <c r="G4457" s="155">
        <f t="shared" si="1459"/>
        <v>0</v>
      </c>
      <c r="H4457" s="155">
        <f t="shared" si="1459"/>
        <v>0</v>
      </c>
      <c r="I4457" s="155">
        <f t="shared" si="1459"/>
        <v>0</v>
      </c>
      <c r="J4457" s="155">
        <f t="shared" si="1459"/>
        <v>0</v>
      </c>
      <c r="K4457" s="155">
        <f t="shared" si="1459"/>
        <v>0</v>
      </c>
      <c r="L4457" s="155">
        <f t="shared" si="1459"/>
        <v>0</v>
      </c>
      <c r="M4457" s="155">
        <f t="shared" si="1459"/>
        <v>0</v>
      </c>
      <c r="N4457" s="23"/>
      <c r="O4457" s="23"/>
    </row>
    <row r="4458" spans="1:15">
      <c r="A4458" s="417"/>
      <c r="B4458" s="429" t="s">
        <v>628</v>
      </c>
      <c r="C4458" s="432"/>
      <c r="D4458" s="443" t="s">
        <v>629</v>
      </c>
      <c r="E4458" s="94">
        <f t="shared" si="1448"/>
        <v>0</v>
      </c>
      <c r="F4458" s="428"/>
      <c r="G4458" s="421"/>
      <c r="H4458" s="421"/>
      <c r="I4458" s="421"/>
      <c r="J4458" s="158"/>
      <c r="K4458" s="421"/>
      <c r="L4458" s="421"/>
      <c r="M4458" s="158"/>
      <c r="N4458" s="23"/>
      <c r="O4458" s="23"/>
    </row>
    <row r="4459" spans="1:15">
      <c r="A4459" s="520" t="s">
        <v>755</v>
      </c>
      <c r="B4459" s="521"/>
      <c r="C4459" s="521"/>
      <c r="D4459" s="522"/>
      <c r="E4459" s="154">
        <f t="shared" si="1448"/>
        <v>0</v>
      </c>
      <c r="F4459" s="63"/>
      <c r="G4459" s="63"/>
      <c r="H4459" s="63"/>
      <c r="I4459" s="63"/>
      <c r="J4459" s="151"/>
      <c r="K4459" s="63"/>
      <c r="L4459" s="63"/>
      <c r="M4459" s="151"/>
      <c r="N4459" s="23"/>
      <c r="O4459" s="23"/>
    </row>
    <row r="4460" spans="1:15" ht="10.5" customHeight="1">
      <c r="A4460" s="523"/>
      <c r="B4460" s="527" t="s">
        <v>795</v>
      </c>
      <c r="C4460" s="569"/>
      <c r="D4460" s="522" t="s">
        <v>796</v>
      </c>
      <c r="E4460" s="154">
        <f t="shared" si="1448"/>
        <v>53</v>
      </c>
      <c r="F4460" s="63"/>
      <c r="G4460" s="218">
        <f>G4442</f>
        <v>53</v>
      </c>
      <c r="H4460" s="218">
        <f t="shared" ref="H4460:M4460" si="1460">H4442</f>
        <v>0</v>
      </c>
      <c r="I4460" s="218">
        <f t="shared" si="1460"/>
        <v>0</v>
      </c>
      <c r="J4460" s="218">
        <f t="shared" si="1460"/>
        <v>0</v>
      </c>
      <c r="K4460" s="218">
        <f t="shared" si="1460"/>
        <v>0</v>
      </c>
      <c r="L4460" s="218">
        <f t="shared" si="1460"/>
        <v>0</v>
      </c>
      <c r="M4460" s="218">
        <f t="shared" si="1460"/>
        <v>0</v>
      </c>
      <c r="N4460" s="23"/>
      <c r="O4460" s="23"/>
    </row>
    <row r="4461" spans="1:15" ht="0.75" hidden="1" customHeight="1">
      <c r="A4461" s="529"/>
      <c r="B4461" s="530"/>
      <c r="C4461" s="530"/>
      <c r="D4461" s="522"/>
      <c r="E4461" s="154">
        <f t="shared" si="1448"/>
        <v>0</v>
      </c>
      <c r="F4461" s="63"/>
      <c r="G4461" s="63"/>
      <c r="H4461" s="63"/>
      <c r="I4461" s="63"/>
      <c r="J4461" s="151"/>
      <c r="K4461" s="63"/>
      <c r="L4461" s="63"/>
      <c r="M4461" s="151"/>
      <c r="N4461" s="23"/>
      <c r="O4461" s="23"/>
    </row>
    <row r="4462" spans="1:15" ht="11.25" customHeight="1">
      <c r="A4462" s="1137" t="s">
        <v>797</v>
      </c>
      <c r="B4462" s="773"/>
      <c r="C4462" s="1138"/>
      <c r="D4462" s="577" t="s">
        <v>798</v>
      </c>
      <c r="E4462" s="154">
        <f t="shared" si="1448"/>
        <v>3715</v>
      </c>
      <c r="F4462" s="579">
        <f t="shared" ref="F4462:M4462" si="1461">F4519+F4521+F4522</f>
        <v>0</v>
      </c>
      <c r="G4462" s="579">
        <f t="shared" si="1461"/>
        <v>2205</v>
      </c>
      <c r="H4462" s="579">
        <f t="shared" si="1461"/>
        <v>0</v>
      </c>
      <c r="I4462" s="579">
        <f t="shared" si="1461"/>
        <v>710</v>
      </c>
      <c r="J4462" s="579">
        <f t="shared" si="1461"/>
        <v>800</v>
      </c>
      <c r="K4462" s="579">
        <f t="shared" si="1461"/>
        <v>0</v>
      </c>
      <c r="L4462" s="579">
        <f t="shared" si="1461"/>
        <v>0</v>
      </c>
      <c r="M4462" s="579">
        <f t="shared" si="1461"/>
        <v>0</v>
      </c>
      <c r="N4462" s="23"/>
      <c r="O4462" s="23"/>
    </row>
    <row r="4463" spans="1:15">
      <c r="A4463" s="1300" t="s">
        <v>630</v>
      </c>
      <c r="B4463" s="1301"/>
      <c r="C4463" s="1302"/>
      <c r="D4463" s="481"/>
      <c r="E4463" s="154">
        <f t="shared" si="1448"/>
        <v>3715</v>
      </c>
      <c r="F4463" s="482">
        <f t="shared" ref="F4463:M4463" si="1462">F4501</f>
        <v>0</v>
      </c>
      <c r="G4463" s="482">
        <f t="shared" si="1462"/>
        <v>2205</v>
      </c>
      <c r="H4463" s="482">
        <f t="shared" si="1462"/>
        <v>0</v>
      </c>
      <c r="I4463" s="482">
        <f t="shared" si="1462"/>
        <v>710</v>
      </c>
      <c r="J4463" s="482">
        <f t="shared" si="1462"/>
        <v>800</v>
      </c>
      <c r="K4463" s="482">
        <f t="shared" si="1462"/>
        <v>0</v>
      </c>
      <c r="L4463" s="482">
        <f t="shared" si="1462"/>
        <v>0</v>
      </c>
      <c r="M4463" s="482">
        <f t="shared" si="1462"/>
        <v>0</v>
      </c>
      <c r="N4463" s="23"/>
      <c r="O4463" s="23"/>
    </row>
    <row r="4464" spans="1:15">
      <c r="A4464" s="1035"/>
      <c r="B4464" s="1101" t="s">
        <v>633</v>
      </c>
      <c r="C4464" s="1102"/>
      <c r="D4464" s="1017" t="s">
        <v>634</v>
      </c>
      <c r="E4464" s="154">
        <f t="shared" si="1448"/>
        <v>0</v>
      </c>
      <c r="F4464" s="155">
        <f t="shared" ref="F4464:M4464" si="1463">F4465</f>
        <v>0</v>
      </c>
      <c r="G4464" s="155">
        <f t="shared" si="1463"/>
        <v>0</v>
      </c>
      <c r="H4464" s="155">
        <f t="shared" si="1463"/>
        <v>0</v>
      </c>
      <c r="I4464" s="155">
        <f t="shared" si="1463"/>
        <v>0</v>
      </c>
      <c r="J4464" s="155">
        <f t="shared" si="1463"/>
        <v>0</v>
      </c>
      <c r="K4464" s="155">
        <f t="shared" si="1463"/>
        <v>0</v>
      </c>
      <c r="L4464" s="155">
        <f t="shared" si="1463"/>
        <v>0</v>
      </c>
      <c r="M4464" s="155">
        <f t="shared" si="1463"/>
        <v>0</v>
      </c>
      <c r="N4464" s="23"/>
      <c r="O4464" s="23"/>
    </row>
    <row r="4465" spans="1:15">
      <c r="A4465" s="1036"/>
      <c r="B4465" s="357" t="s">
        <v>635</v>
      </c>
      <c r="C4465" s="386"/>
      <c r="D4465" s="332" t="s">
        <v>636</v>
      </c>
      <c r="E4465" s="154">
        <f t="shared" si="1448"/>
        <v>0</v>
      </c>
      <c r="F4465" s="155">
        <f t="shared" ref="F4465:M4465" si="1464">F4466+F4467+F4468+F4469+F4470+F4471+F4472+F4473</f>
        <v>0</v>
      </c>
      <c r="G4465" s="155">
        <f t="shared" si="1464"/>
        <v>0</v>
      </c>
      <c r="H4465" s="155">
        <f t="shared" si="1464"/>
        <v>0</v>
      </c>
      <c r="I4465" s="155">
        <f t="shared" si="1464"/>
        <v>0</v>
      </c>
      <c r="J4465" s="155">
        <f t="shared" si="1464"/>
        <v>0</v>
      </c>
      <c r="K4465" s="155">
        <f t="shared" si="1464"/>
        <v>0</v>
      </c>
      <c r="L4465" s="155">
        <f t="shared" si="1464"/>
        <v>0</v>
      </c>
      <c r="M4465" s="155">
        <f t="shared" si="1464"/>
        <v>0</v>
      </c>
      <c r="N4465" s="23"/>
      <c r="O4465" s="23"/>
    </row>
    <row r="4466" spans="1:15" hidden="1">
      <c r="A4466" s="1036"/>
      <c r="B4466" s="1105"/>
      <c r="C4466" s="1104" t="s">
        <v>637</v>
      </c>
      <c r="D4466" s="327" t="s">
        <v>638</v>
      </c>
      <c r="E4466" s="154">
        <f t="shared" si="1448"/>
        <v>0</v>
      </c>
      <c r="F4466" s="155"/>
      <c r="G4466" s="155"/>
      <c r="H4466" s="155"/>
      <c r="I4466" s="155"/>
      <c r="J4466" s="315"/>
      <c r="K4466" s="155"/>
      <c r="L4466" s="155"/>
      <c r="M4466" s="315"/>
      <c r="N4466" s="23"/>
      <c r="O4466" s="23"/>
    </row>
    <row r="4467" spans="1:15" ht="31.35" hidden="1">
      <c r="A4467" s="1036"/>
      <c r="B4467" s="1105"/>
      <c r="C4467" s="1106" t="s">
        <v>639</v>
      </c>
      <c r="D4467" s="338" t="s">
        <v>640</v>
      </c>
      <c r="E4467" s="154">
        <f t="shared" si="1448"/>
        <v>0</v>
      </c>
      <c r="F4467" s="155"/>
      <c r="G4467" s="155"/>
      <c r="H4467" s="155"/>
      <c r="I4467" s="155"/>
      <c r="J4467" s="315"/>
      <c r="K4467" s="155"/>
      <c r="L4467" s="155"/>
      <c r="M4467" s="315"/>
      <c r="N4467" s="23"/>
      <c r="O4467" s="23"/>
    </row>
    <row r="4468" spans="1:15" ht="21" hidden="1">
      <c r="A4468" s="1036"/>
      <c r="B4468" s="1105"/>
      <c r="C4468" s="1106" t="s">
        <v>641</v>
      </c>
      <c r="D4468" s="338" t="s">
        <v>642</v>
      </c>
      <c r="E4468" s="154">
        <f t="shared" si="1448"/>
        <v>0</v>
      </c>
      <c r="F4468" s="155"/>
      <c r="G4468" s="155"/>
      <c r="H4468" s="155"/>
      <c r="I4468" s="155"/>
      <c r="J4468" s="315"/>
      <c r="K4468" s="155"/>
      <c r="L4468" s="155"/>
      <c r="M4468" s="315"/>
      <c r="N4468" s="23"/>
      <c r="O4468" s="23"/>
    </row>
    <row r="4469" spans="1:15" ht="20.65" hidden="1">
      <c r="A4469" s="1036"/>
      <c r="B4469" s="1105"/>
      <c r="C4469" s="1104" t="s">
        <v>643</v>
      </c>
      <c r="D4469" s="327" t="s">
        <v>644</v>
      </c>
      <c r="E4469" s="154">
        <f t="shared" si="1448"/>
        <v>0</v>
      </c>
      <c r="F4469" s="155"/>
      <c r="G4469" s="155"/>
      <c r="H4469" s="155"/>
      <c r="I4469" s="155"/>
      <c r="J4469" s="315"/>
      <c r="K4469" s="155"/>
      <c r="L4469" s="155"/>
      <c r="M4469" s="315"/>
      <c r="N4469" s="23"/>
      <c r="O4469" s="23"/>
    </row>
    <row r="4470" spans="1:15" ht="31.35" hidden="1">
      <c r="A4470" s="1036"/>
      <c r="B4470" s="1071"/>
      <c r="C4470" s="1107" t="s">
        <v>645</v>
      </c>
      <c r="D4470" s="338" t="s">
        <v>646</v>
      </c>
      <c r="E4470" s="154">
        <f t="shared" si="1448"/>
        <v>0</v>
      </c>
      <c r="F4470" s="155"/>
      <c r="G4470" s="155"/>
      <c r="H4470" s="155"/>
      <c r="I4470" s="155"/>
      <c r="J4470" s="315"/>
      <c r="K4470" s="155"/>
      <c r="L4470" s="155"/>
      <c r="M4470" s="315"/>
      <c r="N4470" s="23"/>
      <c r="O4470" s="23"/>
    </row>
    <row r="4471" spans="1:15" ht="20.65" hidden="1">
      <c r="A4471" s="1036"/>
      <c r="B4471" s="1108"/>
      <c r="C4471" s="1109" t="s">
        <v>647</v>
      </c>
      <c r="D4471" s="1109" t="s">
        <v>648</v>
      </c>
      <c r="E4471" s="154">
        <f t="shared" si="1448"/>
        <v>0</v>
      </c>
      <c r="F4471" s="155"/>
      <c r="G4471" s="155"/>
      <c r="H4471" s="155"/>
      <c r="I4471" s="155"/>
      <c r="J4471" s="315"/>
      <c r="K4471" s="155"/>
      <c r="L4471" s="155"/>
      <c r="M4471" s="315"/>
      <c r="N4471" s="23"/>
      <c r="O4471" s="23"/>
    </row>
    <row r="4472" spans="1:15" ht="20.65" hidden="1">
      <c r="A4472" s="1036"/>
      <c r="B4472" s="1110"/>
      <c r="C4472" s="1109" t="s">
        <v>649</v>
      </c>
      <c r="D4472" s="1109" t="s">
        <v>650</v>
      </c>
      <c r="E4472" s="154">
        <f t="shared" si="1448"/>
        <v>0</v>
      </c>
      <c r="F4472" s="155"/>
      <c r="G4472" s="155"/>
      <c r="H4472" s="155"/>
      <c r="I4472" s="155"/>
      <c r="J4472" s="315"/>
      <c r="K4472" s="155"/>
      <c r="L4472" s="155"/>
      <c r="M4472" s="315"/>
      <c r="N4472" s="23"/>
      <c r="O4472" s="23"/>
    </row>
    <row r="4473" spans="1:15" hidden="1">
      <c r="A4473" s="1036"/>
      <c r="B4473" s="1111"/>
      <c r="C4473" s="557" t="s">
        <v>651</v>
      </c>
      <c r="D4473" s="332" t="s">
        <v>652</v>
      </c>
      <c r="E4473" s="154">
        <f t="shared" si="1448"/>
        <v>0</v>
      </c>
      <c r="F4473" s="155"/>
      <c r="G4473" s="155"/>
      <c r="H4473" s="155"/>
      <c r="I4473" s="155"/>
      <c r="J4473" s="315"/>
      <c r="K4473" s="155"/>
      <c r="L4473" s="155"/>
      <c r="M4473" s="315"/>
      <c r="N4473" s="23"/>
      <c r="O4473" s="23"/>
    </row>
    <row r="4474" spans="1:15" hidden="1">
      <c r="A4474" s="1036"/>
      <c r="B4474" s="1101"/>
      <c r="C4474" s="1130"/>
      <c r="D4474" s="327"/>
      <c r="E4474" s="154">
        <f t="shared" si="1448"/>
        <v>0</v>
      </c>
      <c r="F4474" s="155"/>
      <c r="G4474" s="155"/>
      <c r="H4474" s="155"/>
      <c r="I4474" s="155"/>
      <c r="J4474" s="315"/>
      <c r="K4474" s="155"/>
      <c r="L4474" s="155"/>
      <c r="M4474" s="315"/>
      <c r="N4474" s="23"/>
      <c r="O4474" s="23"/>
    </row>
    <row r="4475" spans="1:15">
      <c r="A4475" s="1036"/>
      <c r="B4475" s="357" t="s">
        <v>657</v>
      </c>
      <c r="C4475" s="385"/>
      <c r="D4475" s="332" t="s">
        <v>658</v>
      </c>
      <c r="E4475" s="154">
        <f t="shared" si="1448"/>
        <v>0</v>
      </c>
      <c r="F4475" s="155">
        <f t="shared" ref="F4475:M4475" si="1465">F4476</f>
        <v>0</v>
      </c>
      <c r="G4475" s="155">
        <f t="shared" si="1465"/>
        <v>0</v>
      </c>
      <c r="H4475" s="155">
        <f t="shared" si="1465"/>
        <v>0</v>
      </c>
      <c r="I4475" s="155">
        <f t="shared" si="1465"/>
        <v>0</v>
      </c>
      <c r="J4475" s="155">
        <f t="shared" si="1465"/>
        <v>0</v>
      </c>
      <c r="K4475" s="155">
        <f t="shared" si="1465"/>
        <v>0</v>
      </c>
      <c r="L4475" s="155">
        <f t="shared" si="1465"/>
        <v>0</v>
      </c>
      <c r="M4475" s="155">
        <f t="shared" si="1465"/>
        <v>0</v>
      </c>
      <c r="N4475" s="23"/>
      <c r="O4475" s="23"/>
    </row>
    <row r="4476" spans="1:15">
      <c r="A4476" s="1036"/>
      <c r="B4476" s="1057" t="s">
        <v>659</v>
      </c>
      <c r="C4476" s="386"/>
      <c r="D4476" s="332" t="s">
        <v>565</v>
      </c>
      <c r="E4476" s="154">
        <f t="shared" si="1448"/>
        <v>0</v>
      </c>
      <c r="F4476" s="155">
        <f t="shared" ref="F4476:M4476" si="1466">F4480+F4481+F4482+F4483+F4484+F4485+F4486</f>
        <v>0</v>
      </c>
      <c r="G4476" s="155">
        <f t="shared" si="1466"/>
        <v>0</v>
      </c>
      <c r="H4476" s="155">
        <f t="shared" si="1466"/>
        <v>0</v>
      </c>
      <c r="I4476" s="155">
        <f t="shared" si="1466"/>
        <v>0</v>
      </c>
      <c r="J4476" s="155">
        <f t="shared" si="1466"/>
        <v>0</v>
      </c>
      <c r="K4476" s="155">
        <f t="shared" si="1466"/>
        <v>0</v>
      </c>
      <c r="L4476" s="155">
        <f t="shared" si="1466"/>
        <v>0</v>
      </c>
      <c r="M4476" s="155">
        <f t="shared" si="1466"/>
        <v>0</v>
      </c>
      <c r="N4476" s="23"/>
      <c r="O4476" s="23"/>
    </row>
    <row r="4477" spans="1:15" ht="0.75" customHeight="1">
      <c r="A4477" s="1036"/>
      <c r="B4477" s="1131"/>
      <c r="C4477" s="1059" t="s">
        <v>660</v>
      </c>
      <c r="D4477" s="1060" t="s">
        <v>661</v>
      </c>
      <c r="E4477" s="154">
        <f t="shared" si="1448"/>
        <v>0</v>
      </c>
      <c r="F4477" s="155"/>
      <c r="G4477" s="155"/>
      <c r="H4477" s="155"/>
      <c r="I4477" s="155"/>
      <c r="J4477" s="315"/>
      <c r="K4477" s="155"/>
      <c r="L4477" s="155"/>
      <c r="M4477" s="315"/>
      <c r="N4477" s="23"/>
      <c r="O4477" s="23"/>
    </row>
    <row r="4478" spans="1:15" hidden="1">
      <c r="A4478" s="1036"/>
      <c r="B4478" s="1131"/>
      <c r="C4478" s="1059" t="s">
        <v>662</v>
      </c>
      <c r="D4478" s="1060" t="s">
        <v>663</v>
      </c>
      <c r="E4478" s="154">
        <f t="shared" ref="E4478:E4541" si="1467">G4478+H4478+I4478+J4478</f>
        <v>0</v>
      </c>
      <c r="F4478" s="155"/>
      <c r="G4478" s="155"/>
      <c r="H4478" s="155"/>
      <c r="I4478" s="155"/>
      <c r="J4478" s="315"/>
      <c r="K4478" s="155"/>
      <c r="L4478" s="155"/>
      <c r="M4478" s="315"/>
      <c r="N4478" s="23"/>
      <c r="O4478" s="23"/>
    </row>
    <row r="4479" spans="1:15" hidden="1">
      <c r="A4479" s="1036"/>
      <c r="B4479" s="1131"/>
      <c r="C4479" s="1059" t="s">
        <v>664</v>
      </c>
      <c r="D4479" s="1060" t="s">
        <v>665</v>
      </c>
      <c r="E4479" s="154">
        <f t="shared" si="1467"/>
        <v>0</v>
      </c>
      <c r="F4479" s="155"/>
      <c r="G4479" s="155"/>
      <c r="H4479" s="155"/>
      <c r="I4479" s="155"/>
      <c r="J4479" s="315"/>
      <c r="K4479" s="155"/>
      <c r="L4479" s="155"/>
      <c r="M4479" s="315"/>
      <c r="N4479" s="23"/>
      <c r="O4479" s="23"/>
    </row>
    <row r="4480" spans="1:15" hidden="1">
      <c r="A4480" s="1036"/>
      <c r="B4480" s="1057"/>
      <c r="C4480" s="386" t="s">
        <v>666</v>
      </c>
      <c r="D4480" s="332" t="s">
        <v>667</v>
      </c>
      <c r="E4480" s="154">
        <f t="shared" si="1467"/>
        <v>0</v>
      </c>
      <c r="F4480" s="155"/>
      <c r="G4480" s="155"/>
      <c r="H4480" s="155"/>
      <c r="I4480" s="155"/>
      <c r="J4480" s="315"/>
      <c r="K4480" s="155"/>
      <c r="L4480" s="155"/>
      <c r="M4480" s="315"/>
      <c r="N4480" s="23"/>
      <c r="O4480" s="23"/>
    </row>
    <row r="4481" spans="1:15" hidden="1">
      <c r="A4481" s="1036"/>
      <c r="B4481" s="1057"/>
      <c r="C4481" s="386" t="s">
        <v>668</v>
      </c>
      <c r="D4481" s="332" t="s">
        <v>669</v>
      </c>
      <c r="E4481" s="154">
        <f t="shared" si="1467"/>
        <v>0</v>
      </c>
      <c r="F4481" s="155"/>
      <c r="G4481" s="155"/>
      <c r="H4481" s="155"/>
      <c r="I4481" s="155"/>
      <c r="J4481" s="315"/>
      <c r="K4481" s="155"/>
      <c r="L4481" s="155"/>
      <c r="M4481" s="315"/>
      <c r="N4481" s="23"/>
      <c r="O4481" s="23"/>
    </row>
    <row r="4482" spans="1:15" hidden="1">
      <c r="A4482" s="1036"/>
      <c r="B4482" s="1057"/>
      <c r="C4482" s="386" t="s">
        <v>670</v>
      </c>
      <c r="D4482" s="332" t="s">
        <v>671</v>
      </c>
      <c r="E4482" s="154">
        <f t="shared" si="1467"/>
        <v>0</v>
      </c>
      <c r="F4482" s="155"/>
      <c r="G4482" s="155"/>
      <c r="H4482" s="155"/>
      <c r="I4482" s="155"/>
      <c r="J4482" s="315"/>
      <c r="K4482" s="155"/>
      <c r="L4482" s="155"/>
      <c r="M4482" s="315"/>
      <c r="N4482" s="23"/>
      <c r="O4482" s="23"/>
    </row>
    <row r="4483" spans="1:15" hidden="1">
      <c r="A4483" s="1036"/>
      <c r="B4483" s="1057"/>
      <c r="C4483" s="386" t="s">
        <v>672</v>
      </c>
      <c r="D4483" s="332" t="s">
        <v>673</v>
      </c>
      <c r="E4483" s="154">
        <f t="shared" si="1467"/>
        <v>0</v>
      </c>
      <c r="F4483" s="155"/>
      <c r="G4483" s="155"/>
      <c r="H4483" s="155"/>
      <c r="I4483" s="155"/>
      <c r="J4483" s="315"/>
      <c r="K4483" s="155"/>
      <c r="L4483" s="155"/>
      <c r="M4483" s="315"/>
      <c r="N4483" s="23"/>
      <c r="O4483" s="23"/>
    </row>
    <row r="4484" spans="1:15" hidden="1">
      <c r="A4484" s="1036"/>
      <c r="B4484" s="1057"/>
      <c r="C4484" s="386" t="s">
        <v>674</v>
      </c>
      <c r="D4484" s="332" t="s">
        <v>567</v>
      </c>
      <c r="E4484" s="154">
        <f t="shared" si="1467"/>
        <v>0</v>
      </c>
      <c r="F4484" s="155"/>
      <c r="G4484" s="155"/>
      <c r="H4484" s="155"/>
      <c r="I4484" s="155"/>
      <c r="J4484" s="315"/>
      <c r="K4484" s="155"/>
      <c r="L4484" s="155"/>
      <c r="M4484" s="315"/>
      <c r="N4484" s="23"/>
      <c r="O4484" s="23"/>
    </row>
    <row r="4485" spans="1:15" hidden="1">
      <c r="A4485" s="1036"/>
      <c r="B4485" s="1057"/>
      <c r="C4485" s="386" t="s">
        <v>675</v>
      </c>
      <c r="D4485" s="332" t="s">
        <v>676</v>
      </c>
      <c r="E4485" s="154">
        <f t="shared" si="1467"/>
        <v>0</v>
      </c>
      <c r="F4485" s="155"/>
      <c r="G4485" s="155"/>
      <c r="H4485" s="155"/>
      <c r="I4485" s="155"/>
      <c r="J4485" s="315"/>
      <c r="K4485" s="155"/>
      <c r="L4485" s="155"/>
      <c r="M4485" s="315"/>
      <c r="N4485" s="23"/>
      <c r="O4485" s="23"/>
    </row>
    <row r="4486" spans="1:15" hidden="1">
      <c r="A4486" s="1036"/>
      <c r="B4486" s="1057"/>
      <c r="C4486" s="386" t="s">
        <v>677</v>
      </c>
      <c r="D4486" s="332" t="s">
        <v>678</v>
      </c>
      <c r="E4486" s="154">
        <f t="shared" si="1467"/>
        <v>0</v>
      </c>
      <c r="F4486" s="155"/>
      <c r="G4486" s="155"/>
      <c r="H4486" s="155"/>
      <c r="I4486" s="155"/>
      <c r="J4486" s="315"/>
      <c r="K4486" s="155"/>
      <c r="L4486" s="155"/>
      <c r="M4486" s="315"/>
      <c r="N4486" s="23"/>
      <c r="O4486" s="23"/>
    </row>
    <row r="4487" spans="1:15" hidden="1">
      <c r="A4487" s="1036"/>
      <c r="B4487" s="357"/>
      <c r="C4487" s="385"/>
      <c r="D4487" s="332"/>
      <c r="E4487" s="154">
        <f t="shared" si="1467"/>
        <v>0</v>
      </c>
      <c r="F4487" s="155"/>
      <c r="G4487" s="155"/>
      <c r="H4487" s="155"/>
      <c r="I4487" s="155"/>
      <c r="J4487" s="315"/>
      <c r="K4487" s="155"/>
      <c r="L4487" s="155"/>
      <c r="M4487" s="315"/>
      <c r="N4487" s="23"/>
      <c r="O4487" s="23"/>
    </row>
    <row r="4488" spans="1:15" ht="12" customHeight="1">
      <c r="A4488" s="1036"/>
      <c r="B4488" s="357" t="s">
        <v>679</v>
      </c>
      <c r="C4488" s="385"/>
      <c r="D4488" s="332" t="s">
        <v>680</v>
      </c>
      <c r="E4488" s="154">
        <f t="shared" si="1467"/>
        <v>0</v>
      </c>
      <c r="F4488" s="155">
        <f t="shared" ref="F4488:M4488" si="1468">F4489+F4490+F4491+F4492+F4493+F4494+F4495+F4496+F4497+F4498+F4499</f>
        <v>0</v>
      </c>
      <c r="G4488" s="155">
        <f t="shared" si="1468"/>
        <v>0</v>
      </c>
      <c r="H4488" s="155">
        <f t="shared" si="1468"/>
        <v>0</v>
      </c>
      <c r="I4488" s="155">
        <f t="shared" si="1468"/>
        <v>0</v>
      </c>
      <c r="J4488" s="155">
        <f t="shared" si="1468"/>
        <v>0</v>
      </c>
      <c r="K4488" s="155">
        <f t="shared" si="1468"/>
        <v>0</v>
      </c>
      <c r="L4488" s="155">
        <f t="shared" si="1468"/>
        <v>0</v>
      </c>
      <c r="M4488" s="155">
        <f t="shared" si="1468"/>
        <v>0</v>
      </c>
      <c r="N4488" s="23"/>
      <c r="O4488" s="23"/>
    </row>
    <row r="4489" spans="1:15" hidden="1">
      <c r="A4489" s="1036"/>
      <c r="B4489" s="357" t="s">
        <v>681</v>
      </c>
      <c r="C4489" s="385"/>
      <c r="D4489" s="332" t="s">
        <v>682</v>
      </c>
      <c r="E4489" s="154">
        <f t="shared" si="1467"/>
        <v>0</v>
      </c>
      <c r="F4489" s="155"/>
      <c r="G4489" s="155"/>
      <c r="H4489" s="155"/>
      <c r="I4489" s="155"/>
      <c r="J4489" s="315"/>
      <c r="K4489" s="155"/>
      <c r="L4489" s="155"/>
      <c r="M4489" s="315"/>
      <c r="N4489" s="23"/>
      <c r="O4489" s="23"/>
    </row>
    <row r="4490" spans="1:15" hidden="1">
      <c r="A4490" s="1036"/>
      <c r="B4490" s="357" t="s">
        <v>683</v>
      </c>
      <c r="C4490" s="386"/>
      <c r="D4490" s="332" t="s">
        <v>684</v>
      </c>
      <c r="E4490" s="154">
        <f t="shared" si="1467"/>
        <v>0</v>
      </c>
      <c r="F4490" s="155"/>
      <c r="G4490" s="155"/>
      <c r="H4490" s="155"/>
      <c r="I4490" s="155"/>
      <c r="J4490" s="315"/>
      <c r="K4490" s="155"/>
      <c r="L4490" s="155"/>
      <c r="M4490" s="315"/>
      <c r="N4490" s="23"/>
      <c r="O4490" s="23"/>
    </row>
    <row r="4491" spans="1:15" hidden="1">
      <c r="A4491" s="1036"/>
      <c r="B4491" s="357" t="s">
        <v>685</v>
      </c>
      <c r="C4491" s="385"/>
      <c r="D4491" s="332" t="s">
        <v>686</v>
      </c>
      <c r="E4491" s="154">
        <f t="shared" si="1467"/>
        <v>0</v>
      </c>
      <c r="F4491" s="155"/>
      <c r="G4491" s="155"/>
      <c r="H4491" s="155"/>
      <c r="I4491" s="155"/>
      <c r="J4491" s="315"/>
      <c r="K4491" s="155"/>
      <c r="L4491" s="155"/>
      <c r="M4491" s="315"/>
      <c r="N4491" s="23"/>
      <c r="O4491" s="23"/>
    </row>
    <row r="4492" spans="1:15" hidden="1">
      <c r="A4492" s="1036"/>
      <c r="B4492" s="357" t="s">
        <v>687</v>
      </c>
      <c r="C4492" s="387"/>
      <c r="D4492" s="332" t="s">
        <v>688</v>
      </c>
      <c r="E4492" s="154">
        <f t="shared" si="1467"/>
        <v>0</v>
      </c>
      <c r="F4492" s="155"/>
      <c r="G4492" s="155"/>
      <c r="H4492" s="155"/>
      <c r="I4492" s="155"/>
      <c r="J4492" s="315"/>
      <c r="K4492" s="155"/>
      <c r="L4492" s="155"/>
      <c r="M4492" s="315"/>
      <c r="N4492" s="23"/>
      <c r="O4492" s="23"/>
    </row>
    <row r="4493" spans="1:15" hidden="1">
      <c r="A4493" s="1036"/>
      <c r="B4493" s="388" t="s">
        <v>689</v>
      </c>
      <c r="C4493" s="389"/>
      <c r="D4493" s="332" t="s">
        <v>690</v>
      </c>
      <c r="E4493" s="154">
        <f t="shared" si="1467"/>
        <v>0</v>
      </c>
      <c r="F4493" s="155"/>
      <c r="G4493" s="155"/>
      <c r="H4493" s="155"/>
      <c r="I4493" s="155"/>
      <c r="J4493" s="315"/>
      <c r="K4493" s="155"/>
      <c r="L4493" s="155"/>
      <c r="M4493" s="315"/>
      <c r="N4493" s="23"/>
      <c r="O4493" s="23"/>
    </row>
    <row r="4494" spans="1:15" hidden="1">
      <c r="A4494" s="1036"/>
      <c r="B4494" s="390" t="s">
        <v>691</v>
      </c>
      <c r="C4494" s="386"/>
      <c r="D4494" s="332" t="s">
        <v>692</v>
      </c>
      <c r="E4494" s="154">
        <f t="shared" si="1467"/>
        <v>0</v>
      </c>
      <c r="F4494" s="155"/>
      <c r="G4494" s="155"/>
      <c r="H4494" s="155"/>
      <c r="I4494" s="155"/>
      <c r="J4494" s="315"/>
      <c r="K4494" s="155"/>
      <c r="L4494" s="155"/>
      <c r="M4494" s="315"/>
      <c r="N4494" s="23"/>
      <c r="O4494" s="23"/>
    </row>
    <row r="4495" spans="1:15" hidden="1">
      <c r="A4495" s="1036"/>
      <c r="B4495" s="388" t="s">
        <v>693</v>
      </c>
      <c r="C4495" s="385"/>
      <c r="D4495" s="332" t="s">
        <v>694</v>
      </c>
      <c r="E4495" s="154">
        <f t="shared" si="1467"/>
        <v>0</v>
      </c>
      <c r="F4495" s="155"/>
      <c r="G4495" s="155"/>
      <c r="H4495" s="155"/>
      <c r="I4495" s="155"/>
      <c r="J4495" s="315"/>
      <c r="K4495" s="155"/>
      <c r="L4495" s="155"/>
      <c r="M4495" s="315"/>
      <c r="N4495" s="23"/>
      <c r="O4495" s="23"/>
    </row>
    <row r="4496" spans="1:15" hidden="1">
      <c r="A4496" s="1036"/>
      <c r="B4496" s="388" t="s">
        <v>695</v>
      </c>
      <c r="C4496" s="385"/>
      <c r="D4496" s="332" t="s">
        <v>696</v>
      </c>
      <c r="E4496" s="154">
        <f t="shared" si="1467"/>
        <v>0</v>
      </c>
      <c r="F4496" s="155"/>
      <c r="G4496" s="155"/>
      <c r="H4496" s="155"/>
      <c r="I4496" s="155"/>
      <c r="J4496" s="315"/>
      <c r="K4496" s="155"/>
      <c r="L4496" s="155"/>
      <c r="M4496" s="315"/>
      <c r="N4496" s="23"/>
      <c r="O4496" s="23"/>
    </row>
    <row r="4497" spans="1:15" hidden="1">
      <c r="A4497" s="1036"/>
      <c r="B4497" s="357" t="s">
        <v>697</v>
      </c>
      <c r="C4497" s="386"/>
      <c r="D4497" s="332" t="s">
        <v>698</v>
      </c>
      <c r="E4497" s="154">
        <f t="shared" si="1467"/>
        <v>0</v>
      </c>
      <c r="F4497" s="155"/>
      <c r="G4497" s="155"/>
      <c r="H4497" s="155"/>
      <c r="I4497" s="155"/>
      <c r="J4497" s="315"/>
      <c r="K4497" s="155"/>
      <c r="L4497" s="155"/>
      <c r="M4497" s="315"/>
      <c r="N4497" s="23"/>
      <c r="O4497" s="23"/>
    </row>
    <row r="4498" spans="1:15" hidden="1">
      <c r="A4498" s="1036"/>
      <c r="B4498" s="388" t="s">
        <v>699</v>
      </c>
      <c r="C4498" s="385"/>
      <c r="D4498" s="332" t="s">
        <v>700</v>
      </c>
      <c r="E4498" s="154">
        <f t="shared" si="1467"/>
        <v>0</v>
      </c>
      <c r="F4498" s="155"/>
      <c r="G4498" s="155"/>
      <c r="H4498" s="155"/>
      <c r="I4498" s="155"/>
      <c r="J4498" s="315"/>
      <c r="K4498" s="155"/>
      <c r="L4498" s="155"/>
      <c r="M4498" s="315"/>
      <c r="N4498" s="23"/>
      <c r="O4498" s="23"/>
    </row>
    <row r="4499" spans="1:15" hidden="1">
      <c r="A4499" s="1036"/>
      <c r="B4499" s="391" t="s">
        <v>701</v>
      </c>
      <c r="C4499" s="386"/>
      <c r="D4499" s="332" t="s">
        <v>702</v>
      </c>
      <c r="E4499" s="154">
        <f t="shared" si="1467"/>
        <v>0</v>
      </c>
      <c r="F4499" s="155"/>
      <c r="G4499" s="155"/>
      <c r="H4499" s="155"/>
      <c r="I4499" s="155"/>
      <c r="J4499" s="315"/>
      <c r="K4499" s="155"/>
      <c r="L4499" s="155"/>
      <c r="M4499" s="315"/>
      <c r="N4499" s="23"/>
      <c r="O4499" s="23"/>
    </row>
    <row r="4500" spans="1:15" hidden="1">
      <c r="A4500" s="1036"/>
      <c r="B4500" s="336"/>
      <c r="C4500" s="393"/>
      <c r="D4500" s="332"/>
      <c r="E4500" s="154">
        <f t="shared" si="1467"/>
        <v>0</v>
      </c>
      <c r="F4500" s="155"/>
      <c r="G4500" s="155"/>
      <c r="H4500" s="155"/>
      <c r="I4500" s="155"/>
      <c r="J4500" s="315"/>
      <c r="K4500" s="155"/>
      <c r="L4500" s="155"/>
      <c r="M4500" s="315"/>
      <c r="N4500" s="23"/>
      <c r="O4500" s="23"/>
    </row>
    <row r="4501" spans="1:15">
      <c r="A4501" s="1036"/>
      <c r="B4501" s="343" t="s">
        <v>714</v>
      </c>
      <c r="C4501" s="342"/>
      <c r="D4501" s="332" t="s">
        <v>715</v>
      </c>
      <c r="E4501" s="154">
        <f t="shared" si="1467"/>
        <v>3715</v>
      </c>
      <c r="F4501" s="155">
        <f t="shared" ref="F4501:M4501" si="1469">F4502+F4512</f>
        <v>0</v>
      </c>
      <c r="G4501" s="155">
        <f t="shared" si="1469"/>
        <v>2205</v>
      </c>
      <c r="H4501" s="155">
        <f t="shared" si="1469"/>
        <v>0</v>
      </c>
      <c r="I4501" s="155">
        <f t="shared" si="1469"/>
        <v>710</v>
      </c>
      <c r="J4501" s="155">
        <f t="shared" si="1469"/>
        <v>800</v>
      </c>
      <c r="K4501" s="155">
        <f t="shared" si="1469"/>
        <v>0</v>
      </c>
      <c r="L4501" s="155">
        <f t="shared" si="1469"/>
        <v>0</v>
      </c>
      <c r="M4501" s="155">
        <f t="shared" si="1469"/>
        <v>0</v>
      </c>
      <c r="N4501" s="23"/>
      <c r="O4501" s="23"/>
    </row>
    <row r="4502" spans="1:15">
      <c r="A4502" s="1036"/>
      <c r="B4502" s="336" t="s">
        <v>716</v>
      </c>
      <c r="C4502" s="393"/>
      <c r="D4502" s="332" t="s">
        <v>717</v>
      </c>
      <c r="E4502" s="154">
        <f t="shared" si="1467"/>
        <v>3715</v>
      </c>
      <c r="F4502" s="155">
        <f t="shared" ref="F4502:M4502" si="1470">F4503+F4508+F4510</f>
        <v>0</v>
      </c>
      <c r="G4502" s="155">
        <f t="shared" si="1470"/>
        <v>2205</v>
      </c>
      <c r="H4502" s="155">
        <f t="shared" si="1470"/>
        <v>0</v>
      </c>
      <c r="I4502" s="155">
        <f t="shared" si="1470"/>
        <v>710</v>
      </c>
      <c r="J4502" s="155">
        <f t="shared" si="1470"/>
        <v>800</v>
      </c>
      <c r="K4502" s="155">
        <f t="shared" si="1470"/>
        <v>0</v>
      </c>
      <c r="L4502" s="155">
        <f t="shared" si="1470"/>
        <v>0</v>
      </c>
      <c r="M4502" s="155">
        <f t="shared" si="1470"/>
        <v>0</v>
      </c>
      <c r="N4502" s="23"/>
      <c r="O4502" s="23"/>
    </row>
    <row r="4503" spans="1:15">
      <c r="A4503" s="1036"/>
      <c r="B4503" s="336" t="s">
        <v>718</v>
      </c>
      <c r="C4503" s="393"/>
      <c r="D4503" s="332" t="s">
        <v>719</v>
      </c>
      <c r="E4503" s="154">
        <f t="shared" si="1467"/>
        <v>1503</v>
      </c>
      <c r="F4503" s="155">
        <f t="shared" ref="F4503:M4503" si="1471">F4504+F4505+F4506+F4507</f>
        <v>0</v>
      </c>
      <c r="G4503" s="155">
        <f t="shared" si="1471"/>
        <v>1493</v>
      </c>
      <c r="H4503" s="155">
        <f t="shared" si="1471"/>
        <v>0</v>
      </c>
      <c r="I4503" s="155">
        <f t="shared" si="1471"/>
        <v>10</v>
      </c>
      <c r="J4503" s="155">
        <f t="shared" si="1471"/>
        <v>0</v>
      </c>
      <c r="K4503" s="155">
        <f t="shared" si="1471"/>
        <v>0</v>
      </c>
      <c r="L4503" s="155">
        <f t="shared" si="1471"/>
        <v>0</v>
      </c>
      <c r="M4503" s="155">
        <f t="shared" si="1471"/>
        <v>0</v>
      </c>
      <c r="N4503" s="23"/>
      <c r="O4503" s="23"/>
    </row>
    <row r="4504" spans="1:15">
      <c r="A4504" s="792"/>
      <c r="B4504" s="429"/>
      <c r="C4504" s="426" t="s">
        <v>720</v>
      </c>
      <c r="D4504" s="427" t="s">
        <v>721</v>
      </c>
      <c r="E4504" s="94">
        <f t="shared" si="1467"/>
        <v>0</v>
      </c>
      <c r="F4504" s="452"/>
      <c r="G4504" s="452">
        <f>G1444</f>
        <v>0</v>
      </c>
      <c r="H4504" s="452">
        <f t="shared" ref="H4504:M4505" si="1472">H1444</f>
        <v>0</v>
      </c>
      <c r="I4504" s="452">
        <f t="shared" si="1472"/>
        <v>0</v>
      </c>
      <c r="J4504" s="452">
        <f t="shared" si="1472"/>
        <v>0</v>
      </c>
      <c r="K4504" s="452">
        <f t="shared" si="1472"/>
        <v>0</v>
      </c>
      <c r="L4504" s="452">
        <f t="shared" si="1472"/>
        <v>0</v>
      </c>
      <c r="M4504" s="452">
        <f t="shared" si="1472"/>
        <v>0</v>
      </c>
      <c r="N4504" s="23"/>
      <c r="O4504" s="23"/>
    </row>
    <row r="4505" spans="1:15">
      <c r="A4505" s="792"/>
      <c r="B4505" s="429"/>
      <c r="C4505" s="426" t="s">
        <v>722</v>
      </c>
      <c r="D4505" s="427" t="s">
        <v>723</v>
      </c>
      <c r="E4505" s="94">
        <f t="shared" si="1467"/>
        <v>1348</v>
      </c>
      <c r="F4505" s="452"/>
      <c r="G4505" s="452">
        <f>G1445</f>
        <v>1338</v>
      </c>
      <c r="H4505" s="452">
        <f t="shared" si="1472"/>
        <v>0</v>
      </c>
      <c r="I4505" s="452">
        <f t="shared" si="1472"/>
        <v>10</v>
      </c>
      <c r="J4505" s="452">
        <f t="shared" si="1472"/>
        <v>0</v>
      </c>
      <c r="K4505" s="452">
        <f t="shared" si="1472"/>
        <v>0</v>
      </c>
      <c r="L4505" s="452">
        <f t="shared" si="1472"/>
        <v>0</v>
      </c>
      <c r="M4505" s="452">
        <f t="shared" si="1472"/>
        <v>0</v>
      </c>
      <c r="N4505" s="23"/>
      <c r="O4505" s="23"/>
    </row>
    <row r="4506" spans="1:15">
      <c r="A4506" s="792"/>
      <c r="B4506" s="429"/>
      <c r="C4506" s="432" t="s">
        <v>724</v>
      </c>
      <c r="D4506" s="427" t="s">
        <v>725</v>
      </c>
      <c r="E4506" s="94">
        <f t="shared" si="1467"/>
        <v>45</v>
      </c>
      <c r="F4506" s="452"/>
      <c r="G4506" s="452">
        <f t="shared" ref="G4506:M4507" si="1473">G1446</f>
        <v>45</v>
      </c>
      <c r="H4506" s="452">
        <f t="shared" si="1473"/>
        <v>0</v>
      </c>
      <c r="I4506" s="452">
        <f t="shared" si="1473"/>
        <v>0</v>
      </c>
      <c r="J4506" s="452">
        <f t="shared" si="1473"/>
        <v>0</v>
      </c>
      <c r="K4506" s="452">
        <f t="shared" si="1473"/>
        <v>0</v>
      </c>
      <c r="L4506" s="452">
        <f t="shared" si="1473"/>
        <v>0</v>
      </c>
      <c r="M4506" s="452">
        <f t="shared" si="1473"/>
        <v>0</v>
      </c>
      <c r="N4506" s="23"/>
      <c r="O4506" s="23"/>
    </row>
    <row r="4507" spans="1:15">
      <c r="A4507" s="792"/>
      <c r="B4507" s="429"/>
      <c r="C4507" s="432" t="s">
        <v>726</v>
      </c>
      <c r="D4507" s="427" t="s">
        <v>727</v>
      </c>
      <c r="E4507" s="94">
        <f t="shared" si="1467"/>
        <v>110</v>
      </c>
      <c r="F4507" s="452"/>
      <c r="G4507" s="452">
        <f t="shared" si="1473"/>
        <v>110</v>
      </c>
      <c r="H4507" s="452">
        <f t="shared" si="1473"/>
        <v>0</v>
      </c>
      <c r="I4507" s="452">
        <f t="shared" si="1473"/>
        <v>0</v>
      </c>
      <c r="J4507" s="452">
        <f t="shared" si="1473"/>
        <v>0</v>
      </c>
      <c r="K4507" s="452">
        <f t="shared" si="1473"/>
        <v>0</v>
      </c>
      <c r="L4507" s="452">
        <f t="shared" si="1473"/>
        <v>0</v>
      </c>
      <c r="M4507" s="452">
        <f t="shared" si="1473"/>
        <v>0</v>
      </c>
      <c r="N4507" s="23"/>
      <c r="O4507" s="23"/>
    </row>
    <row r="4508" spans="1:15">
      <c r="A4508" s="417"/>
      <c r="B4508" s="396" t="s">
        <v>728</v>
      </c>
      <c r="C4508" s="1018"/>
      <c r="D4508" s="335" t="s">
        <v>729</v>
      </c>
      <c r="E4508" s="154">
        <f t="shared" si="1467"/>
        <v>0</v>
      </c>
      <c r="F4508" s="155">
        <f t="shared" ref="F4508:M4508" si="1474">F4509</f>
        <v>0</v>
      </c>
      <c r="G4508" s="155">
        <f t="shared" si="1474"/>
        <v>0</v>
      </c>
      <c r="H4508" s="155">
        <f t="shared" si="1474"/>
        <v>0</v>
      </c>
      <c r="I4508" s="155">
        <f t="shared" si="1474"/>
        <v>0</v>
      </c>
      <c r="J4508" s="155">
        <f t="shared" si="1474"/>
        <v>0</v>
      </c>
      <c r="K4508" s="155">
        <f t="shared" si="1474"/>
        <v>0</v>
      </c>
      <c r="L4508" s="155">
        <f t="shared" si="1474"/>
        <v>0</v>
      </c>
      <c r="M4508" s="155">
        <f t="shared" si="1474"/>
        <v>0</v>
      </c>
      <c r="N4508" s="23"/>
      <c r="O4508" s="23"/>
    </row>
    <row r="4509" spans="1:15">
      <c r="A4509" s="417"/>
      <c r="B4509" s="429"/>
      <c r="C4509" s="432" t="s">
        <v>730</v>
      </c>
      <c r="D4509" s="427" t="s">
        <v>731</v>
      </c>
      <c r="E4509" s="94">
        <f t="shared" si="1467"/>
        <v>0</v>
      </c>
      <c r="F4509" s="452"/>
      <c r="G4509" s="452"/>
      <c r="H4509" s="452"/>
      <c r="I4509" s="452"/>
      <c r="J4509" s="430"/>
      <c r="K4509" s="452"/>
      <c r="L4509" s="452"/>
      <c r="M4509" s="430"/>
      <c r="N4509" s="23"/>
      <c r="O4509" s="23"/>
    </row>
    <row r="4510" spans="1:15">
      <c r="A4510" s="485"/>
      <c r="B4510" s="434" t="s">
        <v>732</v>
      </c>
      <c r="C4510" s="466"/>
      <c r="D4510" s="443" t="s">
        <v>733</v>
      </c>
      <c r="E4510" s="94">
        <f t="shared" si="1467"/>
        <v>2212</v>
      </c>
      <c r="F4510" s="63"/>
      <c r="G4510" s="63">
        <f>G1450</f>
        <v>712</v>
      </c>
      <c r="H4510" s="63">
        <f t="shared" ref="H4510:M4510" si="1475">H1450</f>
        <v>0</v>
      </c>
      <c r="I4510" s="63">
        <f t="shared" si="1475"/>
        <v>700</v>
      </c>
      <c r="J4510" s="63">
        <f t="shared" si="1475"/>
        <v>800</v>
      </c>
      <c r="K4510" s="63">
        <f t="shared" si="1475"/>
        <v>0</v>
      </c>
      <c r="L4510" s="63">
        <f t="shared" si="1475"/>
        <v>0</v>
      </c>
      <c r="M4510" s="63">
        <f t="shared" si="1475"/>
        <v>0</v>
      </c>
      <c r="N4510" s="23"/>
      <c r="O4510" s="23"/>
    </row>
    <row r="4511" spans="1:15" hidden="1">
      <c r="A4511" s="417"/>
      <c r="B4511" s="396"/>
      <c r="C4511" s="1018"/>
      <c r="D4511" s="335"/>
      <c r="E4511" s="154">
        <f t="shared" si="1467"/>
        <v>0</v>
      </c>
      <c r="F4511" s="63"/>
      <c r="G4511" s="63"/>
      <c r="H4511" s="63"/>
      <c r="I4511" s="63"/>
      <c r="J4511" s="158"/>
      <c r="K4511" s="63"/>
      <c r="L4511" s="63"/>
      <c r="M4511" s="158"/>
      <c r="N4511" s="23"/>
      <c r="O4511" s="23"/>
    </row>
    <row r="4512" spans="1:15">
      <c r="A4512" s="417"/>
      <c r="B4512" s="341" t="s">
        <v>734</v>
      </c>
      <c r="C4512" s="1018"/>
      <c r="D4512" s="335" t="s">
        <v>735</v>
      </c>
      <c r="E4512" s="154">
        <f t="shared" si="1467"/>
        <v>0</v>
      </c>
      <c r="F4512" s="155">
        <f t="shared" ref="F4512:M4513" si="1476">F4513</f>
        <v>0</v>
      </c>
      <c r="G4512" s="155">
        <f t="shared" si="1476"/>
        <v>0</v>
      </c>
      <c r="H4512" s="155">
        <f t="shared" si="1476"/>
        <v>0</v>
      </c>
      <c r="I4512" s="155">
        <f t="shared" si="1476"/>
        <v>0</v>
      </c>
      <c r="J4512" s="155">
        <f t="shared" si="1476"/>
        <v>0</v>
      </c>
      <c r="K4512" s="155">
        <f t="shared" si="1476"/>
        <v>0</v>
      </c>
      <c r="L4512" s="155">
        <f t="shared" si="1476"/>
        <v>0</v>
      </c>
      <c r="M4512" s="155">
        <f t="shared" si="1476"/>
        <v>0</v>
      </c>
      <c r="N4512" s="23"/>
      <c r="O4512" s="23"/>
    </row>
    <row r="4513" spans="1:15">
      <c r="A4513" s="417"/>
      <c r="B4513" s="768" t="s">
        <v>736</v>
      </c>
      <c r="C4513" s="769"/>
      <c r="D4513" s="427" t="s">
        <v>737</v>
      </c>
      <c r="E4513" s="94">
        <f t="shared" si="1467"/>
        <v>0</v>
      </c>
      <c r="F4513" s="452">
        <f t="shared" si="1476"/>
        <v>0</v>
      </c>
      <c r="G4513" s="452">
        <f t="shared" si="1476"/>
        <v>0</v>
      </c>
      <c r="H4513" s="452">
        <f t="shared" si="1476"/>
        <v>0</v>
      </c>
      <c r="I4513" s="452">
        <f t="shared" si="1476"/>
        <v>0</v>
      </c>
      <c r="J4513" s="452">
        <f t="shared" si="1476"/>
        <v>0</v>
      </c>
      <c r="K4513" s="452">
        <f t="shared" si="1476"/>
        <v>0</v>
      </c>
      <c r="L4513" s="452">
        <f t="shared" si="1476"/>
        <v>0</v>
      </c>
      <c r="M4513" s="452">
        <f t="shared" si="1476"/>
        <v>0</v>
      </c>
      <c r="N4513" s="23"/>
      <c r="O4513" s="23"/>
    </row>
    <row r="4514" spans="1:15" ht="12" customHeight="1">
      <c r="A4514" s="417"/>
      <c r="B4514" s="429"/>
      <c r="C4514" s="432" t="s">
        <v>738</v>
      </c>
      <c r="D4514" s="427" t="s">
        <v>739</v>
      </c>
      <c r="E4514" s="94">
        <f t="shared" si="1467"/>
        <v>0</v>
      </c>
      <c r="F4514" s="452"/>
      <c r="G4514" s="452"/>
      <c r="H4514" s="452"/>
      <c r="I4514" s="452"/>
      <c r="J4514" s="430"/>
      <c r="K4514" s="452"/>
      <c r="L4514" s="452"/>
      <c r="M4514" s="430"/>
      <c r="N4514" s="23"/>
      <c r="O4514" s="23"/>
    </row>
    <row r="4515" spans="1:15" hidden="1">
      <c r="A4515" s="417"/>
      <c r="B4515" s="396"/>
      <c r="C4515" s="1018"/>
      <c r="D4515" s="335"/>
      <c r="E4515" s="154">
        <f t="shared" si="1467"/>
        <v>0</v>
      </c>
      <c r="F4515" s="63"/>
      <c r="G4515" s="63"/>
      <c r="H4515" s="63"/>
      <c r="I4515" s="63"/>
      <c r="J4515" s="158"/>
      <c r="K4515" s="63"/>
      <c r="L4515" s="63"/>
      <c r="M4515" s="158"/>
      <c r="N4515" s="23"/>
      <c r="O4515" s="23"/>
    </row>
    <row r="4516" spans="1:15">
      <c r="A4516" s="1035"/>
      <c r="B4516" s="396" t="s">
        <v>626</v>
      </c>
      <c r="C4516" s="1018"/>
      <c r="D4516" s="335" t="s">
        <v>627</v>
      </c>
      <c r="E4516" s="154">
        <f t="shared" si="1467"/>
        <v>0</v>
      </c>
      <c r="F4516" s="155">
        <f t="shared" ref="F4516:M4516" si="1477">F4517</f>
        <v>0</v>
      </c>
      <c r="G4516" s="155">
        <f t="shared" si="1477"/>
        <v>0</v>
      </c>
      <c r="H4516" s="155">
        <f t="shared" si="1477"/>
        <v>0</v>
      </c>
      <c r="I4516" s="155">
        <f t="shared" si="1477"/>
        <v>0</v>
      </c>
      <c r="J4516" s="155">
        <f t="shared" si="1477"/>
        <v>0</v>
      </c>
      <c r="K4516" s="155">
        <f t="shared" si="1477"/>
        <v>0</v>
      </c>
      <c r="L4516" s="155">
        <f t="shared" si="1477"/>
        <v>0</v>
      </c>
      <c r="M4516" s="155">
        <f t="shared" si="1477"/>
        <v>0</v>
      </c>
      <c r="N4516" s="23"/>
      <c r="O4516" s="23"/>
    </row>
    <row r="4517" spans="1:15">
      <c r="A4517" s="417"/>
      <c r="B4517" s="429" t="s">
        <v>628</v>
      </c>
      <c r="C4517" s="432"/>
      <c r="D4517" s="427" t="s">
        <v>629</v>
      </c>
      <c r="E4517" s="94">
        <f t="shared" si="1467"/>
        <v>0</v>
      </c>
      <c r="F4517" s="452"/>
      <c r="G4517" s="452"/>
      <c r="H4517" s="452"/>
      <c r="I4517" s="452"/>
      <c r="J4517" s="430"/>
      <c r="K4517" s="452"/>
      <c r="L4517" s="452"/>
      <c r="M4517" s="430"/>
      <c r="N4517" s="23"/>
      <c r="O4517" s="23"/>
    </row>
    <row r="4518" spans="1:15">
      <c r="A4518" s="520" t="s">
        <v>755</v>
      </c>
      <c r="B4518" s="521"/>
      <c r="C4518" s="521"/>
      <c r="D4518" s="522"/>
      <c r="E4518" s="94">
        <f t="shared" si="1467"/>
        <v>0</v>
      </c>
      <c r="F4518" s="63"/>
      <c r="G4518" s="63"/>
      <c r="H4518" s="63"/>
      <c r="I4518" s="63"/>
      <c r="J4518" s="151"/>
      <c r="K4518" s="63"/>
      <c r="L4518" s="63"/>
      <c r="M4518" s="151"/>
      <c r="N4518" s="23"/>
      <c r="O4518" s="23"/>
    </row>
    <row r="4519" spans="1:15">
      <c r="A4519" s="1048"/>
      <c r="B4519" s="1028" t="s">
        <v>799</v>
      </c>
      <c r="C4519" s="525"/>
      <c r="D4519" s="526" t="s">
        <v>800</v>
      </c>
      <c r="E4519" s="154">
        <f t="shared" si="1467"/>
        <v>0</v>
      </c>
      <c r="F4519" s="155">
        <f t="shared" ref="F4519:M4519" si="1478">F4520</f>
        <v>0</v>
      </c>
      <c r="G4519" s="155">
        <f t="shared" si="1478"/>
        <v>0</v>
      </c>
      <c r="H4519" s="155">
        <f t="shared" si="1478"/>
        <v>0</v>
      </c>
      <c r="I4519" s="155">
        <f t="shared" si="1478"/>
        <v>0</v>
      </c>
      <c r="J4519" s="155">
        <f t="shared" si="1478"/>
        <v>0</v>
      </c>
      <c r="K4519" s="155">
        <f t="shared" si="1478"/>
        <v>0</v>
      </c>
      <c r="L4519" s="155">
        <f t="shared" si="1478"/>
        <v>0</v>
      </c>
      <c r="M4519" s="155">
        <f t="shared" si="1478"/>
        <v>0</v>
      </c>
      <c r="N4519" s="23"/>
      <c r="O4519" s="23"/>
    </row>
    <row r="4520" spans="1:15">
      <c r="A4520" s="523"/>
      <c r="B4520" s="572"/>
      <c r="C4520" s="527" t="s">
        <v>801</v>
      </c>
      <c r="D4520" s="528" t="s">
        <v>802</v>
      </c>
      <c r="E4520" s="94">
        <f t="shared" si="1467"/>
        <v>0</v>
      </c>
      <c r="F4520" s="63"/>
      <c r="G4520" s="63"/>
      <c r="H4520" s="63"/>
      <c r="I4520" s="63"/>
      <c r="J4520" s="151"/>
      <c r="K4520" s="63"/>
      <c r="L4520" s="63"/>
      <c r="M4520" s="151"/>
      <c r="N4520" s="23"/>
      <c r="O4520" s="23"/>
    </row>
    <row r="4521" spans="1:15">
      <c r="A4521" s="523"/>
      <c r="B4521" s="572" t="s">
        <v>803</v>
      </c>
      <c r="C4521" s="569"/>
      <c r="D4521" s="522" t="s">
        <v>804</v>
      </c>
      <c r="E4521" s="94">
        <f t="shared" si="1467"/>
        <v>3715</v>
      </c>
      <c r="F4521" s="63"/>
      <c r="G4521" s="218">
        <f>G4501</f>
        <v>2205</v>
      </c>
      <c r="H4521" s="218">
        <f t="shared" ref="H4521:M4521" si="1479">H4501</f>
        <v>0</v>
      </c>
      <c r="I4521" s="218">
        <f t="shared" si="1479"/>
        <v>710</v>
      </c>
      <c r="J4521" s="218">
        <f t="shared" si="1479"/>
        <v>800</v>
      </c>
      <c r="K4521" s="218">
        <f t="shared" si="1479"/>
        <v>0</v>
      </c>
      <c r="L4521" s="218">
        <f t="shared" si="1479"/>
        <v>0</v>
      </c>
      <c r="M4521" s="218">
        <f t="shared" si="1479"/>
        <v>0</v>
      </c>
      <c r="N4521" s="23"/>
      <c r="O4521" s="23"/>
    </row>
    <row r="4522" spans="1:15">
      <c r="A4522" s="523"/>
      <c r="B4522" s="572" t="s">
        <v>805</v>
      </c>
      <c r="C4522" s="569"/>
      <c r="D4522" s="522" t="s">
        <v>806</v>
      </c>
      <c r="E4522" s="94">
        <f t="shared" si="1467"/>
        <v>0</v>
      </c>
      <c r="F4522" s="63"/>
      <c r="G4522" s="63"/>
      <c r="H4522" s="63"/>
      <c r="I4522" s="63"/>
      <c r="J4522" s="151"/>
      <c r="K4522" s="63"/>
      <c r="L4522" s="63"/>
      <c r="M4522" s="151"/>
      <c r="N4522" s="23"/>
      <c r="O4522" s="23"/>
    </row>
    <row r="4523" spans="1:15" ht="0.75" customHeight="1">
      <c r="A4523" s="529"/>
      <c r="B4523" s="530"/>
      <c r="C4523" s="530"/>
      <c r="D4523" s="522"/>
      <c r="E4523" s="154">
        <f t="shared" si="1467"/>
        <v>0</v>
      </c>
      <c r="F4523" s="63"/>
      <c r="G4523" s="63"/>
      <c r="H4523" s="63"/>
      <c r="I4523" s="63"/>
      <c r="J4523" s="151"/>
      <c r="K4523" s="63"/>
      <c r="L4523" s="63"/>
      <c r="M4523" s="151"/>
      <c r="N4523" s="23"/>
      <c r="O4523" s="23"/>
    </row>
    <row r="4524" spans="1:15">
      <c r="A4524" s="1327" t="s">
        <v>807</v>
      </c>
      <c r="B4524" s="1328"/>
      <c r="C4524" s="1329"/>
      <c r="D4524" s="771" t="s">
        <v>808</v>
      </c>
      <c r="E4524" s="100">
        <f t="shared" si="1467"/>
        <v>74543</v>
      </c>
      <c r="F4524" s="401">
        <f t="shared" ref="F4524:M4524" si="1480">F4525+F4597+F4661+F4737</f>
        <v>0</v>
      </c>
      <c r="G4524" s="401">
        <f t="shared" si="1480"/>
        <v>60196</v>
      </c>
      <c r="H4524" s="401">
        <f t="shared" si="1480"/>
        <v>120</v>
      </c>
      <c r="I4524" s="401">
        <f t="shared" si="1480"/>
        <v>5445</v>
      </c>
      <c r="J4524" s="401">
        <f t="shared" si="1480"/>
        <v>8782</v>
      </c>
      <c r="K4524" s="401">
        <f t="shared" si="1480"/>
        <v>153</v>
      </c>
      <c r="L4524" s="401">
        <f t="shared" si="1480"/>
        <v>153</v>
      </c>
      <c r="M4524" s="401">
        <f t="shared" si="1480"/>
        <v>153</v>
      </c>
      <c r="N4524" s="23"/>
      <c r="O4524" s="23"/>
    </row>
    <row r="4525" spans="1:15">
      <c r="A4525" s="772" t="s">
        <v>809</v>
      </c>
      <c r="B4525" s="773"/>
      <c r="C4525" s="774"/>
      <c r="D4525" s="577" t="s">
        <v>810</v>
      </c>
      <c r="E4525" s="100">
        <f t="shared" si="1467"/>
        <v>300</v>
      </c>
      <c r="F4525" s="579">
        <f t="shared" ref="F4525:M4525" si="1481">F4582+F4585+F4589+F4590+F4592+F4595</f>
        <v>0</v>
      </c>
      <c r="G4525" s="579">
        <f t="shared" si="1481"/>
        <v>130</v>
      </c>
      <c r="H4525" s="579">
        <f t="shared" si="1481"/>
        <v>0</v>
      </c>
      <c r="I4525" s="579">
        <f t="shared" si="1481"/>
        <v>170</v>
      </c>
      <c r="J4525" s="579">
        <f t="shared" si="1481"/>
        <v>0</v>
      </c>
      <c r="K4525" s="579">
        <f t="shared" si="1481"/>
        <v>0</v>
      </c>
      <c r="L4525" s="579">
        <f t="shared" si="1481"/>
        <v>0</v>
      </c>
      <c r="M4525" s="579">
        <f t="shared" si="1481"/>
        <v>0</v>
      </c>
      <c r="N4525" s="23"/>
      <c r="O4525" s="23"/>
    </row>
    <row r="4526" spans="1:15" ht="16.5" customHeight="1">
      <c r="A4526" s="1300" t="s">
        <v>630</v>
      </c>
      <c r="B4526" s="1301"/>
      <c r="C4526" s="1302"/>
      <c r="D4526" s="481"/>
      <c r="E4526" s="100">
        <f t="shared" si="1467"/>
        <v>300</v>
      </c>
      <c r="F4526" s="482">
        <f>F4564</f>
        <v>0</v>
      </c>
      <c r="G4526" s="482">
        <f>G4564+G4551</f>
        <v>130</v>
      </c>
      <c r="H4526" s="482">
        <f t="shared" ref="H4526:M4526" si="1482">H4564+H4551</f>
        <v>0</v>
      </c>
      <c r="I4526" s="482">
        <f t="shared" si="1482"/>
        <v>170</v>
      </c>
      <c r="J4526" s="482">
        <f t="shared" si="1482"/>
        <v>0</v>
      </c>
      <c r="K4526" s="482">
        <f t="shared" si="1482"/>
        <v>0</v>
      </c>
      <c r="L4526" s="482">
        <f t="shared" si="1482"/>
        <v>0</v>
      </c>
      <c r="M4526" s="482">
        <f t="shared" si="1482"/>
        <v>0</v>
      </c>
      <c r="N4526" s="23"/>
      <c r="O4526" s="23"/>
    </row>
    <row r="4527" spans="1:15">
      <c r="A4527" s="1035"/>
      <c r="B4527" s="1101" t="s">
        <v>633</v>
      </c>
      <c r="C4527" s="1102"/>
      <c r="D4527" s="1017" t="s">
        <v>634</v>
      </c>
      <c r="E4527" s="154">
        <f t="shared" si="1467"/>
        <v>0</v>
      </c>
      <c r="F4527" s="155">
        <f t="shared" ref="F4527:M4527" si="1483">F4528</f>
        <v>0</v>
      </c>
      <c r="G4527" s="155">
        <f t="shared" si="1483"/>
        <v>0</v>
      </c>
      <c r="H4527" s="155">
        <f t="shared" si="1483"/>
        <v>0</v>
      </c>
      <c r="I4527" s="155">
        <f t="shared" si="1483"/>
        <v>0</v>
      </c>
      <c r="J4527" s="155">
        <f t="shared" si="1483"/>
        <v>0</v>
      </c>
      <c r="K4527" s="155">
        <f t="shared" si="1483"/>
        <v>0</v>
      </c>
      <c r="L4527" s="155">
        <f t="shared" si="1483"/>
        <v>0</v>
      </c>
      <c r="M4527" s="155">
        <f t="shared" si="1483"/>
        <v>0</v>
      </c>
      <c r="N4527" s="23"/>
      <c r="O4527" s="23"/>
    </row>
    <row r="4528" spans="1:15" ht="15" customHeight="1">
      <c r="A4528" s="1035"/>
      <c r="B4528" s="356" t="s">
        <v>635</v>
      </c>
      <c r="C4528" s="386"/>
      <c r="D4528" s="335" t="s">
        <v>636</v>
      </c>
      <c r="E4528" s="154">
        <f t="shared" si="1467"/>
        <v>0</v>
      </c>
      <c r="F4528" s="155">
        <f t="shared" ref="F4528:M4528" si="1484">F4529+F4530+F4531+F4532+F4533+F4534+F4535+F4536</f>
        <v>0</v>
      </c>
      <c r="G4528" s="155">
        <f t="shared" si="1484"/>
        <v>0</v>
      </c>
      <c r="H4528" s="155">
        <f t="shared" si="1484"/>
        <v>0</v>
      </c>
      <c r="I4528" s="155">
        <f t="shared" si="1484"/>
        <v>0</v>
      </c>
      <c r="J4528" s="155">
        <f t="shared" si="1484"/>
        <v>0</v>
      </c>
      <c r="K4528" s="155">
        <f t="shared" si="1484"/>
        <v>0</v>
      </c>
      <c r="L4528" s="155">
        <f t="shared" si="1484"/>
        <v>0</v>
      </c>
      <c r="M4528" s="155">
        <f t="shared" si="1484"/>
        <v>0</v>
      </c>
      <c r="N4528" s="23"/>
      <c r="O4528" s="23"/>
    </row>
    <row r="4529" spans="1:15" hidden="1">
      <c r="A4529" s="1035"/>
      <c r="B4529" s="1103"/>
      <c r="C4529" s="1104" t="s">
        <v>637</v>
      </c>
      <c r="D4529" s="1017" t="s">
        <v>638</v>
      </c>
      <c r="E4529" s="154">
        <f t="shared" si="1467"/>
        <v>0</v>
      </c>
      <c r="F4529" s="155"/>
      <c r="G4529" s="155"/>
      <c r="H4529" s="155"/>
      <c r="I4529" s="155"/>
      <c r="J4529" s="315"/>
      <c r="K4529" s="155"/>
      <c r="L4529" s="155"/>
      <c r="M4529" s="315"/>
      <c r="N4529" s="23"/>
      <c r="O4529" s="23"/>
    </row>
    <row r="4530" spans="1:15" ht="31.35" hidden="1">
      <c r="A4530" s="1035"/>
      <c r="B4530" s="1103"/>
      <c r="C4530" s="1106" t="s">
        <v>639</v>
      </c>
      <c r="D4530" s="1122" t="s">
        <v>640</v>
      </c>
      <c r="E4530" s="154">
        <f t="shared" si="1467"/>
        <v>0</v>
      </c>
      <c r="F4530" s="155"/>
      <c r="G4530" s="155"/>
      <c r="H4530" s="155"/>
      <c r="I4530" s="155"/>
      <c r="J4530" s="315"/>
      <c r="K4530" s="155"/>
      <c r="L4530" s="155"/>
      <c r="M4530" s="315"/>
      <c r="N4530" s="23"/>
      <c r="O4530" s="23"/>
    </row>
    <row r="4531" spans="1:15" ht="21" hidden="1">
      <c r="A4531" s="1035"/>
      <c r="B4531" s="1103"/>
      <c r="C4531" s="1106" t="s">
        <v>641</v>
      </c>
      <c r="D4531" s="1122" t="s">
        <v>642</v>
      </c>
      <c r="E4531" s="154">
        <f t="shared" si="1467"/>
        <v>0</v>
      </c>
      <c r="F4531" s="155"/>
      <c r="G4531" s="155"/>
      <c r="H4531" s="155"/>
      <c r="I4531" s="155"/>
      <c r="J4531" s="315"/>
      <c r="K4531" s="155"/>
      <c r="L4531" s="155"/>
      <c r="M4531" s="315"/>
      <c r="N4531" s="23"/>
      <c r="O4531" s="23"/>
    </row>
    <row r="4532" spans="1:15" ht="20.65" hidden="1">
      <c r="A4532" s="1035"/>
      <c r="B4532" s="1103"/>
      <c r="C4532" s="1104" t="s">
        <v>643</v>
      </c>
      <c r="D4532" s="1017" t="s">
        <v>644</v>
      </c>
      <c r="E4532" s="154">
        <f t="shared" si="1467"/>
        <v>0</v>
      </c>
      <c r="F4532" s="155"/>
      <c r="G4532" s="155"/>
      <c r="H4532" s="155"/>
      <c r="I4532" s="155"/>
      <c r="J4532" s="315"/>
      <c r="K4532" s="155"/>
      <c r="L4532" s="155"/>
      <c r="M4532" s="315"/>
      <c r="N4532" s="23"/>
      <c r="O4532" s="23"/>
    </row>
    <row r="4533" spans="1:15" ht="31.35" hidden="1">
      <c r="A4533" s="1035"/>
      <c r="B4533" s="1071"/>
      <c r="C4533" s="1107" t="s">
        <v>645</v>
      </c>
      <c r="D4533" s="338" t="s">
        <v>646</v>
      </c>
      <c r="E4533" s="154">
        <f t="shared" si="1467"/>
        <v>0</v>
      </c>
      <c r="F4533" s="155"/>
      <c r="G4533" s="155"/>
      <c r="H4533" s="155"/>
      <c r="I4533" s="155"/>
      <c r="J4533" s="315"/>
      <c r="K4533" s="155"/>
      <c r="L4533" s="155"/>
      <c r="M4533" s="315"/>
      <c r="N4533" s="23"/>
      <c r="O4533" s="23"/>
    </row>
    <row r="4534" spans="1:15" ht="20.65" hidden="1">
      <c r="A4534" s="1035"/>
      <c r="B4534" s="1123"/>
      <c r="C4534" s="1109" t="s">
        <v>647</v>
      </c>
      <c r="D4534" s="555" t="s">
        <v>648</v>
      </c>
      <c r="E4534" s="154">
        <f t="shared" si="1467"/>
        <v>0</v>
      </c>
      <c r="F4534" s="155"/>
      <c r="G4534" s="155"/>
      <c r="H4534" s="155"/>
      <c r="I4534" s="155"/>
      <c r="J4534" s="315"/>
      <c r="K4534" s="155"/>
      <c r="L4534" s="155"/>
      <c r="M4534" s="315"/>
      <c r="N4534" s="23"/>
      <c r="O4534" s="23"/>
    </row>
    <row r="4535" spans="1:15" ht="20.65" hidden="1">
      <c r="A4535" s="1035"/>
      <c r="B4535" s="1124"/>
      <c r="C4535" s="1109" t="s">
        <v>649</v>
      </c>
      <c r="D4535" s="555" t="s">
        <v>650</v>
      </c>
      <c r="E4535" s="154">
        <f t="shared" si="1467"/>
        <v>0</v>
      </c>
      <c r="F4535" s="155"/>
      <c r="G4535" s="155"/>
      <c r="H4535" s="155"/>
      <c r="I4535" s="155"/>
      <c r="J4535" s="315"/>
      <c r="K4535" s="155"/>
      <c r="L4535" s="155"/>
      <c r="M4535" s="315"/>
      <c r="N4535" s="23"/>
      <c r="O4535" s="23"/>
    </row>
    <row r="4536" spans="1:15" hidden="1">
      <c r="A4536" s="1035"/>
      <c r="B4536" s="556"/>
      <c r="C4536" s="557" t="s">
        <v>651</v>
      </c>
      <c r="D4536" s="335" t="s">
        <v>652</v>
      </c>
      <c r="E4536" s="154">
        <f t="shared" si="1467"/>
        <v>0</v>
      </c>
      <c r="F4536" s="155"/>
      <c r="G4536" s="155"/>
      <c r="H4536" s="155"/>
      <c r="I4536" s="155"/>
      <c r="J4536" s="315"/>
      <c r="K4536" s="155"/>
      <c r="L4536" s="155"/>
      <c r="M4536" s="315"/>
      <c r="N4536" s="23"/>
      <c r="O4536" s="23"/>
    </row>
    <row r="4537" spans="1:15" hidden="1">
      <c r="A4537" s="1035"/>
      <c r="B4537" s="558"/>
      <c r="C4537" s="1055"/>
      <c r="D4537" s="1017"/>
      <c r="E4537" s="154">
        <f t="shared" si="1467"/>
        <v>0</v>
      </c>
      <c r="F4537" s="155"/>
      <c r="G4537" s="155"/>
      <c r="H4537" s="155"/>
      <c r="I4537" s="155"/>
      <c r="J4537" s="315"/>
      <c r="K4537" s="155"/>
      <c r="L4537" s="155"/>
      <c r="M4537" s="315"/>
      <c r="N4537" s="23"/>
      <c r="O4537" s="23"/>
    </row>
    <row r="4538" spans="1:15">
      <c r="A4538" s="1035"/>
      <c r="B4538" s="356" t="s">
        <v>657</v>
      </c>
      <c r="C4538" s="1056"/>
      <c r="D4538" s="335" t="s">
        <v>658</v>
      </c>
      <c r="E4538" s="154">
        <f t="shared" si="1467"/>
        <v>0</v>
      </c>
      <c r="F4538" s="155">
        <f t="shared" ref="F4538:M4538" si="1485">F4539</f>
        <v>0</v>
      </c>
      <c r="G4538" s="155">
        <f t="shared" si="1485"/>
        <v>0</v>
      </c>
      <c r="H4538" s="155">
        <f t="shared" si="1485"/>
        <v>0</v>
      </c>
      <c r="I4538" s="155">
        <f t="shared" si="1485"/>
        <v>0</v>
      </c>
      <c r="J4538" s="155">
        <f t="shared" si="1485"/>
        <v>0</v>
      </c>
      <c r="K4538" s="155">
        <f t="shared" si="1485"/>
        <v>0</v>
      </c>
      <c r="L4538" s="155">
        <f t="shared" si="1485"/>
        <v>0</v>
      </c>
      <c r="M4538" s="155">
        <f t="shared" si="1485"/>
        <v>0</v>
      </c>
      <c r="N4538" s="23"/>
      <c r="O4538" s="23"/>
    </row>
    <row r="4539" spans="1:15">
      <c r="A4539" s="1035"/>
      <c r="B4539" s="1057" t="s">
        <v>659</v>
      </c>
      <c r="C4539" s="386"/>
      <c r="D4539" s="332" t="s">
        <v>565</v>
      </c>
      <c r="E4539" s="154">
        <f t="shared" si="1467"/>
        <v>0</v>
      </c>
      <c r="F4539" s="155">
        <f t="shared" ref="F4539:M4539" si="1486">F4543+F4544+F4545+F4546+F4547+F4548+F4549</f>
        <v>0</v>
      </c>
      <c r="G4539" s="155">
        <f t="shared" si="1486"/>
        <v>0</v>
      </c>
      <c r="H4539" s="155">
        <f t="shared" si="1486"/>
        <v>0</v>
      </c>
      <c r="I4539" s="155">
        <f t="shared" si="1486"/>
        <v>0</v>
      </c>
      <c r="J4539" s="155">
        <f t="shared" si="1486"/>
        <v>0</v>
      </c>
      <c r="K4539" s="155">
        <f t="shared" si="1486"/>
        <v>0</v>
      </c>
      <c r="L4539" s="155">
        <f t="shared" si="1486"/>
        <v>0</v>
      </c>
      <c r="M4539" s="155">
        <f t="shared" si="1486"/>
        <v>0</v>
      </c>
      <c r="N4539" s="23"/>
      <c r="O4539" s="23"/>
    </row>
    <row r="4540" spans="1:15" hidden="1">
      <c r="A4540" s="1035"/>
      <c r="B4540" s="1058"/>
      <c r="C4540" s="1059" t="s">
        <v>660</v>
      </c>
      <c r="D4540" s="1060" t="s">
        <v>661</v>
      </c>
      <c r="E4540" s="154">
        <f t="shared" si="1467"/>
        <v>0</v>
      </c>
      <c r="F4540" s="155"/>
      <c r="G4540" s="155"/>
      <c r="H4540" s="155"/>
      <c r="I4540" s="155"/>
      <c r="J4540" s="315"/>
      <c r="K4540" s="155"/>
      <c r="L4540" s="155"/>
      <c r="M4540" s="315"/>
      <c r="N4540" s="23"/>
      <c r="O4540" s="23"/>
    </row>
    <row r="4541" spans="1:15" hidden="1">
      <c r="A4541" s="1035"/>
      <c r="B4541" s="1058"/>
      <c r="C4541" s="1059" t="s">
        <v>662</v>
      </c>
      <c r="D4541" s="1060" t="s">
        <v>663</v>
      </c>
      <c r="E4541" s="154">
        <f t="shared" si="1467"/>
        <v>0</v>
      </c>
      <c r="F4541" s="155"/>
      <c r="G4541" s="155"/>
      <c r="H4541" s="155"/>
      <c r="I4541" s="155"/>
      <c r="J4541" s="315"/>
      <c r="K4541" s="155"/>
      <c r="L4541" s="155"/>
      <c r="M4541" s="315"/>
      <c r="N4541" s="23"/>
      <c r="O4541" s="23"/>
    </row>
    <row r="4542" spans="1:15" hidden="1">
      <c r="A4542" s="1035"/>
      <c r="B4542" s="1058"/>
      <c r="C4542" s="1059" t="s">
        <v>664</v>
      </c>
      <c r="D4542" s="1060" t="s">
        <v>665</v>
      </c>
      <c r="E4542" s="154">
        <f t="shared" ref="E4542:E4605" si="1487">G4542+H4542+I4542+J4542</f>
        <v>0</v>
      </c>
      <c r="F4542" s="155"/>
      <c r="G4542" s="155"/>
      <c r="H4542" s="155"/>
      <c r="I4542" s="155"/>
      <c r="J4542" s="315"/>
      <c r="K4542" s="155"/>
      <c r="L4542" s="155"/>
      <c r="M4542" s="315"/>
      <c r="N4542" s="23"/>
      <c r="O4542" s="23"/>
    </row>
    <row r="4543" spans="1:15" hidden="1">
      <c r="A4543" s="1035"/>
      <c r="B4543" s="1061"/>
      <c r="C4543" s="386" t="s">
        <v>666</v>
      </c>
      <c r="D4543" s="332" t="s">
        <v>667</v>
      </c>
      <c r="E4543" s="154">
        <f t="shared" si="1487"/>
        <v>0</v>
      </c>
      <c r="F4543" s="155"/>
      <c r="G4543" s="155"/>
      <c r="H4543" s="155"/>
      <c r="I4543" s="155"/>
      <c r="J4543" s="315"/>
      <c r="K4543" s="155"/>
      <c r="L4543" s="155"/>
      <c r="M4543" s="315"/>
      <c r="N4543" s="23"/>
      <c r="O4543" s="23"/>
    </row>
    <row r="4544" spans="1:15" hidden="1">
      <c r="A4544" s="1035"/>
      <c r="B4544" s="1061"/>
      <c r="C4544" s="386" t="s">
        <v>668</v>
      </c>
      <c r="D4544" s="332" t="s">
        <v>669</v>
      </c>
      <c r="E4544" s="154">
        <f t="shared" si="1487"/>
        <v>0</v>
      </c>
      <c r="F4544" s="155"/>
      <c r="G4544" s="155"/>
      <c r="H4544" s="155"/>
      <c r="I4544" s="155"/>
      <c r="J4544" s="315"/>
      <c r="K4544" s="155"/>
      <c r="L4544" s="155"/>
      <c r="M4544" s="315"/>
      <c r="N4544" s="23"/>
      <c r="O4544" s="23"/>
    </row>
    <row r="4545" spans="1:15" hidden="1">
      <c r="A4545" s="1035"/>
      <c r="B4545" s="1061"/>
      <c r="C4545" s="386" t="s">
        <v>670</v>
      </c>
      <c r="D4545" s="332" t="s">
        <v>671</v>
      </c>
      <c r="E4545" s="154">
        <f t="shared" si="1487"/>
        <v>0</v>
      </c>
      <c r="F4545" s="155"/>
      <c r="G4545" s="155"/>
      <c r="H4545" s="155"/>
      <c r="I4545" s="155"/>
      <c r="J4545" s="315"/>
      <c r="K4545" s="155"/>
      <c r="L4545" s="155"/>
      <c r="M4545" s="315"/>
      <c r="N4545" s="23"/>
      <c r="O4545" s="23"/>
    </row>
    <row r="4546" spans="1:15" hidden="1">
      <c r="A4546" s="1035"/>
      <c r="B4546" s="1061"/>
      <c r="C4546" s="386" t="s">
        <v>672</v>
      </c>
      <c r="D4546" s="332" t="s">
        <v>673</v>
      </c>
      <c r="E4546" s="154">
        <f t="shared" si="1487"/>
        <v>0</v>
      </c>
      <c r="F4546" s="155"/>
      <c r="G4546" s="155"/>
      <c r="H4546" s="155"/>
      <c r="I4546" s="155"/>
      <c r="J4546" s="315"/>
      <c r="K4546" s="155"/>
      <c r="L4546" s="155"/>
      <c r="M4546" s="315"/>
      <c r="N4546" s="23"/>
      <c r="O4546" s="23"/>
    </row>
    <row r="4547" spans="1:15" hidden="1">
      <c r="A4547" s="1035"/>
      <c r="B4547" s="1061"/>
      <c r="C4547" s="386" t="s">
        <v>674</v>
      </c>
      <c r="D4547" s="332" t="s">
        <v>567</v>
      </c>
      <c r="E4547" s="154">
        <f t="shared" si="1487"/>
        <v>0</v>
      </c>
      <c r="F4547" s="155"/>
      <c r="G4547" s="155"/>
      <c r="H4547" s="155"/>
      <c r="I4547" s="155"/>
      <c r="J4547" s="315"/>
      <c r="K4547" s="155"/>
      <c r="L4547" s="155"/>
      <c r="M4547" s="315"/>
      <c r="N4547" s="23"/>
      <c r="O4547" s="23"/>
    </row>
    <row r="4548" spans="1:15" hidden="1">
      <c r="A4548" s="1035"/>
      <c r="B4548" s="1061"/>
      <c r="C4548" s="386" t="s">
        <v>675</v>
      </c>
      <c r="D4548" s="332" t="s">
        <v>676</v>
      </c>
      <c r="E4548" s="154">
        <f t="shared" si="1487"/>
        <v>0</v>
      </c>
      <c r="F4548" s="155"/>
      <c r="G4548" s="155"/>
      <c r="H4548" s="155"/>
      <c r="I4548" s="155"/>
      <c r="J4548" s="315"/>
      <c r="K4548" s="155"/>
      <c r="L4548" s="155"/>
      <c r="M4548" s="315"/>
      <c r="N4548" s="23"/>
      <c r="O4548" s="23"/>
    </row>
    <row r="4549" spans="1:15" hidden="1">
      <c r="A4549" s="1035"/>
      <c r="B4549" s="1061"/>
      <c r="C4549" s="386" t="s">
        <v>677</v>
      </c>
      <c r="D4549" s="332" t="s">
        <v>678</v>
      </c>
      <c r="E4549" s="154">
        <f t="shared" si="1487"/>
        <v>0</v>
      </c>
      <c r="F4549" s="155"/>
      <c r="G4549" s="155"/>
      <c r="H4549" s="155"/>
      <c r="I4549" s="155"/>
      <c r="J4549" s="315"/>
      <c r="K4549" s="155"/>
      <c r="L4549" s="155"/>
      <c r="M4549" s="315"/>
      <c r="N4549" s="23"/>
      <c r="O4549" s="23"/>
    </row>
    <row r="4550" spans="1:15" hidden="1">
      <c r="A4550" s="1035"/>
      <c r="B4550" s="356"/>
      <c r="C4550" s="385"/>
      <c r="D4550" s="332"/>
      <c r="E4550" s="154">
        <f t="shared" si="1487"/>
        <v>0</v>
      </c>
      <c r="F4550" s="155"/>
      <c r="G4550" s="155"/>
      <c r="H4550" s="155"/>
      <c r="I4550" s="155"/>
      <c r="J4550" s="315"/>
      <c r="K4550" s="155"/>
      <c r="L4550" s="155"/>
      <c r="M4550" s="315"/>
      <c r="N4550" s="23"/>
      <c r="O4550" s="23"/>
    </row>
    <row r="4551" spans="1:15">
      <c r="A4551" s="1035"/>
      <c r="B4551" s="356" t="s">
        <v>679</v>
      </c>
      <c r="C4551" s="385"/>
      <c r="D4551" s="332" t="s">
        <v>680</v>
      </c>
      <c r="E4551" s="154">
        <f t="shared" si="1487"/>
        <v>0</v>
      </c>
      <c r="F4551" s="155">
        <f>F4552+F4553+F4554+F4555+F4556+F4557+F4558+F4559+F4560+F4561+F4562</f>
        <v>0</v>
      </c>
      <c r="G4551" s="155">
        <f t="shared" ref="G4551:M4551" si="1488">G4563</f>
        <v>0</v>
      </c>
      <c r="H4551" s="155">
        <f t="shared" si="1488"/>
        <v>0</v>
      </c>
      <c r="I4551" s="155">
        <f t="shared" si="1488"/>
        <v>0</v>
      </c>
      <c r="J4551" s="155">
        <f t="shared" si="1488"/>
        <v>0</v>
      </c>
      <c r="K4551" s="155">
        <f t="shared" si="1488"/>
        <v>0</v>
      </c>
      <c r="L4551" s="155">
        <f t="shared" si="1488"/>
        <v>0</v>
      </c>
      <c r="M4551" s="155">
        <f t="shared" si="1488"/>
        <v>0</v>
      </c>
      <c r="N4551" s="23"/>
      <c r="O4551" s="23"/>
    </row>
    <row r="4552" spans="1:15" ht="0.75" customHeight="1">
      <c r="A4552" s="1035"/>
      <c r="B4552" s="356" t="s">
        <v>681</v>
      </c>
      <c r="C4552" s="385"/>
      <c r="D4552" s="332" t="s">
        <v>682</v>
      </c>
      <c r="E4552" s="154">
        <f t="shared" si="1487"/>
        <v>0</v>
      </c>
      <c r="F4552" s="155"/>
      <c r="G4552" s="155"/>
      <c r="H4552" s="155"/>
      <c r="I4552" s="155"/>
      <c r="J4552" s="315"/>
      <c r="K4552" s="155"/>
      <c r="L4552" s="155"/>
      <c r="M4552" s="315"/>
      <c r="N4552" s="23"/>
      <c r="O4552" s="23"/>
    </row>
    <row r="4553" spans="1:15" hidden="1">
      <c r="A4553" s="1035"/>
      <c r="B4553" s="356" t="s">
        <v>683</v>
      </c>
      <c r="C4553" s="386"/>
      <c r="D4553" s="332" t="s">
        <v>684</v>
      </c>
      <c r="E4553" s="154">
        <f t="shared" si="1487"/>
        <v>0</v>
      </c>
      <c r="F4553" s="155"/>
      <c r="G4553" s="155"/>
      <c r="H4553" s="155"/>
      <c r="I4553" s="155"/>
      <c r="J4553" s="315"/>
      <c r="K4553" s="155"/>
      <c r="L4553" s="155"/>
      <c r="M4553" s="315"/>
      <c r="N4553" s="23"/>
      <c r="O4553" s="23"/>
    </row>
    <row r="4554" spans="1:15" hidden="1">
      <c r="A4554" s="1035"/>
      <c r="B4554" s="356" t="s">
        <v>685</v>
      </c>
      <c r="C4554" s="385"/>
      <c r="D4554" s="332" t="s">
        <v>686</v>
      </c>
      <c r="E4554" s="154">
        <f t="shared" si="1487"/>
        <v>0</v>
      </c>
      <c r="F4554" s="155"/>
      <c r="G4554" s="155"/>
      <c r="H4554" s="155"/>
      <c r="I4554" s="155"/>
      <c r="J4554" s="315"/>
      <c r="K4554" s="155"/>
      <c r="L4554" s="155"/>
      <c r="M4554" s="315"/>
      <c r="N4554" s="23"/>
      <c r="O4554" s="23"/>
    </row>
    <row r="4555" spans="1:15" hidden="1">
      <c r="A4555" s="1035"/>
      <c r="B4555" s="356" t="s">
        <v>687</v>
      </c>
      <c r="C4555" s="387"/>
      <c r="D4555" s="332" t="s">
        <v>688</v>
      </c>
      <c r="E4555" s="154">
        <f t="shared" si="1487"/>
        <v>0</v>
      </c>
      <c r="F4555" s="155"/>
      <c r="G4555" s="155"/>
      <c r="H4555" s="155"/>
      <c r="I4555" s="155"/>
      <c r="J4555" s="315"/>
      <c r="K4555" s="155"/>
      <c r="L4555" s="155"/>
      <c r="M4555" s="315"/>
      <c r="N4555" s="23"/>
      <c r="O4555" s="23"/>
    </row>
    <row r="4556" spans="1:15" hidden="1">
      <c r="A4556" s="1035"/>
      <c r="B4556" s="1062" t="s">
        <v>689</v>
      </c>
      <c r="C4556" s="389"/>
      <c r="D4556" s="332" t="s">
        <v>690</v>
      </c>
      <c r="E4556" s="154">
        <f t="shared" si="1487"/>
        <v>0</v>
      </c>
      <c r="F4556" s="155"/>
      <c r="G4556" s="155"/>
      <c r="H4556" s="155"/>
      <c r="I4556" s="155"/>
      <c r="J4556" s="315"/>
      <c r="K4556" s="155"/>
      <c r="L4556" s="155"/>
      <c r="M4556" s="315"/>
      <c r="N4556" s="23"/>
      <c r="O4556" s="23"/>
    </row>
    <row r="4557" spans="1:15" hidden="1">
      <c r="A4557" s="1035"/>
      <c r="B4557" s="1063" t="s">
        <v>691</v>
      </c>
      <c r="C4557" s="386"/>
      <c r="D4557" s="335" t="s">
        <v>692</v>
      </c>
      <c r="E4557" s="154">
        <f t="shared" si="1487"/>
        <v>0</v>
      </c>
      <c r="F4557" s="155"/>
      <c r="G4557" s="155"/>
      <c r="H4557" s="155"/>
      <c r="I4557" s="155"/>
      <c r="J4557" s="315"/>
      <c r="K4557" s="155"/>
      <c r="L4557" s="155"/>
      <c r="M4557" s="315"/>
      <c r="N4557" s="23"/>
      <c r="O4557" s="23"/>
    </row>
    <row r="4558" spans="1:15" hidden="1">
      <c r="A4558" s="1035"/>
      <c r="B4558" s="1062" t="s">
        <v>693</v>
      </c>
      <c r="C4558" s="385"/>
      <c r="D4558" s="332" t="s">
        <v>694</v>
      </c>
      <c r="E4558" s="154">
        <f t="shared" si="1487"/>
        <v>0</v>
      </c>
      <c r="F4558" s="155"/>
      <c r="G4558" s="155"/>
      <c r="H4558" s="155"/>
      <c r="I4558" s="155"/>
      <c r="J4558" s="315"/>
      <c r="K4558" s="155"/>
      <c r="L4558" s="155"/>
      <c r="M4558" s="315"/>
      <c r="N4558" s="23"/>
      <c r="O4558" s="23"/>
    </row>
    <row r="4559" spans="1:15" hidden="1">
      <c r="A4559" s="1035"/>
      <c r="B4559" s="1062" t="s">
        <v>695</v>
      </c>
      <c r="C4559" s="385"/>
      <c r="D4559" s="332" t="s">
        <v>696</v>
      </c>
      <c r="E4559" s="154">
        <f t="shared" si="1487"/>
        <v>0</v>
      </c>
      <c r="F4559" s="155"/>
      <c r="G4559" s="155"/>
      <c r="H4559" s="155"/>
      <c r="I4559" s="155"/>
      <c r="J4559" s="315"/>
      <c r="K4559" s="155"/>
      <c r="L4559" s="155"/>
      <c r="M4559" s="315"/>
      <c r="N4559" s="23"/>
      <c r="O4559" s="23"/>
    </row>
    <row r="4560" spans="1:15" hidden="1">
      <c r="A4560" s="1035"/>
      <c r="B4560" s="356" t="s">
        <v>697</v>
      </c>
      <c r="C4560" s="1064"/>
      <c r="D4560" s="335" t="s">
        <v>698</v>
      </c>
      <c r="E4560" s="154">
        <f t="shared" si="1487"/>
        <v>0</v>
      </c>
      <c r="F4560" s="155"/>
      <c r="G4560" s="155"/>
      <c r="H4560" s="155"/>
      <c r="I4560" s="155"/>
      <c r="J4560" s="315"/>
      <c r="K4560" s="155"/>
      <c r="L4560" s="155"/>
      <c r="M4560" s="315"/>
      <c r="N4560" s="23"/>
      <c r="O4560" s="23"/>
    </row>
    <row r="4561" spans="1:15" hidden="1">
      <c r="A4561" s="1035"/>
      <c r="B4561" s="1062" t="s">
        <v>699</v>
      </c>
      <c r="C4561" s="385"/>
      <c r="D4561" s="332" t="s">
        <v>700</v>
      </c>
      <c r="E4561" s="154">
        <f t="shared" si="1487"/>
        <v>0</v>
      </c>
      <c r="F4561" s="155"/>
      <c r="G4561" s="155"/>
      <c r="H4561" s="155"/>
      <c r="I4561" s="155"/>
      <c r="J4561" s="315"/>
      <c r="K4561" s="155"/>
      <c r="L4561" s="155"/>
      <c r="M4561" s="315"/>
      <c r="N4561" s="23"/>
      <c r="O4561" s="23"/>
    </row>
    <row r="4562" spans="1:15" hidden="1">
      <c r="A4562" s="1035"/>
      <c r="B4562" s="1065" t="s">
        <v>701</v>
      </c>
      <c r="C4562" s="1064"/>
      <c r="D4562" s="335" t="s">
        <v>702</v>
      </c>
      <c r="E4562" s="154">
        <f t="shared" si="1487"/>
        <v>0</v>
      </c>
      <c r="F4562" s="155"/>
      <c r="G4562" s="155"/>
      <c r="H4562" s="155"/>
      <c r="I4562" s="155"/>
      <c r="J4562" s="315"/>
      <c r="K4562" s="155"/>
      <c r="L4562" s="155"/>
      <c r="M4562" s="315"/>
      <c r="N4562" s="23"/>
      <c r="O4562" s="23"/>
    </row>
    <row r="4563" spans="1:15" ht="14.25" customHeight="1">
      <c r="A4563" s="1139"/>
      <c r="B4563" s="1140" t="s">
        <v>681</v>
      </c>
      <c r="C4563" s="1141"/>
      <c r="D4563" s="1142" t="s">
        <v>682</v>
      </c>
      <c r="E4563" s="1126">
        <f t="shared" si="1487"/>
        <v>0</v>
      </c>
      <c r="F4563" s="219"/>
      <c r="G4563" s="219">
        <v>0</v>
      </c>
      <c r="H4563" s="219"/>
      <c r="I4563" s="219">
        <v>0</v>
      </c>
      <c r="J4563" s="1143">
        <v>0</v>
      </c>
      <c r="K4563" s="219">
        <v>0</v>
      </c>
      <c r="L4563" s="219">
        <v>0</v>
      </c>
      <c r="M4563" s="1143">
        <v>0</v>
      </c>
      <c r="N4563" s="23"/>
      <c r="O4563" s="23"/>
    </row>
    <row r="4564" spans="1:15">
      <c r="A4564" s="1035"/>
      <c r="B4564" s="1007" t="s">
        <v>714</v>
      </c>
      <c r="C4564" s="1018"/>
      <c r="D4564" s="335" t="s">
        <v>715</v>
      </c>
      <c r="E4564" s="154">
        <f t="shared" si="1487"/>
        <v>300</v>
      </c>
      <c r="F4564" s="155">
        <f t="shared" ref="F4564:M4564" si="1489">F4565+F4575</f>
        <v>0</v>
      </c>
      <c r="G4564" s="155">
        <f t="shared" si="1489"/>
        <v>130</v>
      </c>
      <c r="H4564" s="155">
        <f t="shared" si="1489"/>
        <v>0</v>
      </c>
      <c r="I4564" s="155">
        <f t="shared" si="1489"/>
        <v>170</v>
      </c>
      <c r="J4564" s="155">
        <f t="shared" si="1489"/>
        <v>0</v>
      </c>
      <c r="K4564" s="155">
        <f t="shared" si="1489"/>
        <v>0</v>
      </c>
      <c r="L4564" s="155">
        <f t="shared" si="1489"/>
        <v>0</v>
      </c>
      <c r="M4564" s="155">
        <f t="shared" si="1489"/>
        <v>0</v>
      </c>
      <c r="N4564" s="23"/>
      <c r="O4564" s="23"/>
    </row>
    <row r="4565" spans="1:15">
      <c r="A4565" s="1035"/>
      <c r="B4565" s="336" t="s">
        <v>716</v>
      </c>
      <c r="C4565" s="393"/>
      <c r="D4565" s="332" t="s">
        <v>717</v>
      </c>
      <c r="E4565" s="154">
        <f t="shared" si="1487"/>
        <v>300</v>
      </c>
      <c r="F4565" s="155">
        <f t="shared" ref="F4565:M4565" si="1490">F4566+F4571+F4573</f>
        <v>0</v>
      </c>
      <c r="G4565" s="155">
        <f t="shared" si="1490"/>
        <v>130</v>
      </c>
      <c r="H4565" s="155">
        <f t="shared" si="1490"/>
        <v>0</v>
      </c>
      <c r="I4565" s="155">
        <f t="shared" si="1490"/>
        <v>170</v>
      </c>
      <c r="J4565" s="155">
        <f t="shared" si="1490"/>
        <v>0</v>
      </c>
      <c r="K4565" s="155">
        <f t="shared" si="1490"/>
        <v>0</v>
      </c>
      <c r="L4565" s="155">
        <f t="shared" si="1490"/>
        <v>0</v>
      </c>
      <c r="M4565" s="155">
        <f t="shared" si="1490"/>
        <v>0</v>
      </c>
      <c r="N4565" s="23"/>
      <c r="O4565" s="23"/>
    </row>
    <row r="4566" spans="1:15">
      <c r="A4566" s="1035"/>
      <c r="B4566" s="1000" t="s">
        <v>718</v>
      </c>
      <c r="C4566" s="393"/>
      <c r="D4566" s="332" t="s">
        <v>719</v>
      </c>
      <c r="E4566" s="154">
        <f t="shared" si="1487"/>
        <v>300</v>
      </c>
      <c r="F4566" s="155">
        <f t="shared" ref="F4566:M4566" si="1491">F4567+F4568+F4569+F4570</f>
        <v>0</v>
      </c>
      <c r="G4566" s="155">
        <f t="shared" si="1491"/>
        <v>130</v>
      </c>
      <c r="H4566" s="155">
        <f t="shared" si="1491"/>
        <v>0</v>
      </c>
      <c r="I4566" s="155">
        <f t="shared" si="1491"/>
        <v>170</v>
      </c>
      <c r="J4566" s="155">
        <f t="shared" si="1491"/>
        <v>0</v>
      </c>
      <c r="K4566" s="155">
        <f t="shared" si="1491"/>
        <v>0</v>
      </c>
      <c r="L4566" s="155">
        <f t="shared" si="1491"/>
        <v>0</v>
      </c>
      <c r="M4566" s="155">
        <f t="shared" si="1491"/>
        <v>0</v>
      </c>
      <c r="N4566" s="23"/>
      <c r="O4566" s="23"/>
    </row>
    <row r="4567" spans="1:15">
      <c r="A4567" s="792"/>
      <c r="B4567" s="429"/>
      <c r="C4567" s="426" t="s">
        <v>720</v>
      </c>
      <c r="D4567" s="427" t="s">
        <v>721</v>
      </c>
      <c r="E4567" s="94">
        <f t="shared" si="1487"/>
        <v>0</v>
      </c>
      <c r="F4567" s="421"/>
      <c r="G4567" s="421">
        <f>G1572</f>
        <v>0</v>
      </c>
      <c r="H4567" s="421">
        <f t="shared" ref="H4567:M4567" si="1492">H1572</f>
        <v>0</v>
      </c>
      <c r="I4567" s="421">
        <f t="shared" si="1492"/>
        <v>0</v>
      </c>
      <c r="J4567" s="421">
        <f t="shared" si="1492"/>
        <v>0</v>
      </c>
      <c r="K4567" s="421">
        <f t="shared" si="1492"/>
        <v>0</v>
      </c>
      <c r="L4567" s="421">
        <f t="shared" si="1492"/>
        <v>0</v>
      </c>
      <c r="M4567" s="421">
        <f t="shared" si="1492"/>
        <v>0</v>
      </c>
      <c r="N4567" s="23"/>
      <c r="O4567" s="23"/>
    </row>
    <row r="4568" spans="1:15">
      <c r="A4568" s="792"/>
      <c r="B4568" s="429"/>
      <c r="C4568" s="426" t="s">
        <v>722</v>
      </c>
      <c r="D4568" s="427" t="s">
        <v>723</v>
      </c>
      <c r="E4568" s="94">
        <f t="shared" si="1487"/>
        <v>0</v>
      </c>
      <c r="F4568" s="421"/>
      <c r="G4568" s="421">
        <f t="shared" ref="G4568:M4570" si="1493">G1573</f>
        <v>0</v>
      </c>
      <c r="H4568" s="421">
        <f t="shared" si="1493"/>
        <v>0</v>
      </c>
      <c r="I4568" s="421">
        <f t="shared" si="1493"/>
        <v>0</v>
      </c>
      <c r="J4568" s="421">
        <f t="shared" si="1493"/>
        <v>0</v>
      </c>
      <c r="K4568" s="421">
        <f t="shared" si="1493"/>
        <v>0</v>
      </c>
      <c r="L4568" s="421">
        <f t="shared" si="1493"/>
        <v>0</v>
      </c>
      <c r="M4568" s="421">
        <f t="shared" si="1493"/>
        <v>0</v>
      </c>
      <c r="N4568" s="23"/>
      <c r="O4568" s="23"/>
    </row>
    <row r="4569" spans="1:15">
      <c r="A4569" s="792"/>
      <c r="B4569" s="429"/>
      <c r="C4569" s="432" t="s">
        <v>724</v>
      </c>
      <c r="D4569" s="427" t="s">
        <v>725</v>
      </c>
      <c r="E4569" s="94">
        <f t="shared" si="1487"/>
        <v>0</v>
      </c>
      <c r="F4569" s="421"/>
      <c r="G4569" s="421">
        <f t="shared" si="1493"/>
        <v>0</v>
      </c>
      <c r="H4569" s="421">
        <f t="shared" si="1493"/>
        <v>0</v>
      </c>
      <c r="I4569" s="421">
        <f t="shared" si="1493"/>
        <v>0</v>
      </c>
      <c r="J4569" s="421">
        <f t="shared" si="1493"/>
        <v>0</v>
      </c>
      <c r="K4569" s="421">
        <f t="shared" si="1493"/>
        <v>0</v>
      </c>
      <c r="L4569" s="421">
        <f t="shared" si="1493"/>
        <v>0</v>
      </c>
      <c r="M4569" s="421">
        <f t="shared" si="1493"/>
        <v>0</v>
      </c>
      <c r="N4569" s="23"/>
      <c r="O4569" s="23"/>
    </row>
    <row r="4570" spans="1:15">
      <c r="A4570" s="792"/>
      <c r="B4570" s="429"/>
      <c r="C4570" s="432" t="s">
        <v>726</v>
      </c>
      <c r="D4570" s="427" t="s">
        <v>727</v>
      </c>
      <c r="E4570" s="94">
        <f t="shared" si="1487"/>
        <v>300</v>
      </c>
      <c r="F4570" s="421"/>
      <c r="G4570" s="421">
        <f t="shared" si="1493"/>
        <v>130</v>
      </c>
      <c r="H4570" s="421">
        <f t="shared" si="1493"/>
        <v>0</v>
      </c>
      <c r="I4570" s="421">
        <f t="shared" si="1493"/>
        <v>170</v>
      </c>
      <c r="J4570" s="421">
        <f t="shared" si="1493"/>
        <v>0</v>
      </c>
      <c r="K4570" s="421">
        <f t="shared" si="1493"/>
        <v>0</v>
      </c>
      <c r="L4570" s="421">
        <f t="shared" si="1493"/>
        <v>0</v>
      </c>
      <c r="M4570" s="421">
        <f t="shared" si="1493"/>
        <v>0</v>
      </c>
      <c r="N4570" s="23"/>
      <c r="O4570" s="23"/>
    </row>
    <row r="4571" spans="1:15">
      <c r="A4571" s="1035"/>
      <c r="B4571" s="396" t="s">
        <v>728</v>
      </c>
      <c r="C4571" s="1018"/>
      <c r="D4571" s="335" t="s">
        <v>729</v>
      </c>
      <c r="E4571" s="154">
        <f t="shared" si="1487"/>
        <v>0</v>
      </c>
      <c r="F4571" s="155">
        <f t="shared" ref="F4571:M4571" si="1494">F4572</f>
        <v>0</v>
      </c>
      <c r="G4571" s="155">
        <f t="shared" si="1494"/>
        <v>0</v>
      </c>
      <c r="H4571" s="155">
        <f t="shared" si="1494"/>
        <v>0</v>
      </c>
      <c r="I4571" s="155">
        <f t="shared" si="1494"/>
        <v>0</v>
      </c>
      <c r="J4571" s="155">
        <f t="shared" si="1494"/>
        <v>0</v>
      </c>
      <c r="K4571" s="155">
        <f t="shared" si="1494"/>
        <v>0</v>
      </c>
      <c r="L4571" s="155">
        <f t="shared" si="1494"/>
        <v>0</v>
      </c>
      <c r="M4571" s="155">
        <f t="shared" si="1494"/>
        <v>0</v>
      </c>
      <c r="N4571" s="23"/>
      <c r="O4571" s="23"/>
    </row>
    <row r="4572" spans="1:15" ht="10.5" customHeight="1">
      <c r="A4572" s="417"/>
      <c r="B4572" s="429"/>
      <c r="C4572" s="432" t="s">
        <v>730</v>
      </c>
      <c r="D4572" s="427" t="s">
        <v>731</v>
      </c>
      <c r="E4572" s="94">
        <f t="shared" si="1487"/>
        <v>0</v>
      </c>
      <c r="F4572" s="63"/>
      <c r="G4572" s="63"/>
      <c r="H4572" s="63"/>
      <c r="I4572" s="63"/>
      <c r="J4572" s="158"/>
      <c r="K4572" s="63"/>
      <c r="L4572" s="63"/>
      <c r="M4572" s="158"/>
      <c r="N4572" s="23"/>
      <c r="O4572" s="23"/>
    </row>
    <row r="4573" spans="1:15" ht="11.25" customHeight="1">
      <c r="A4573" s="417"/>
      <c r="B4573" s="434" t="s">
        <v>732</v>
      </c>
      <c r="C4573" s="466"/>
      <c r="D4573" s="443" t="s">
        <v>733</v>
      </c>
      <c r="E4573" s="94">
        <f t="shared" si="1487"/>
        <v>0</v>
      </c>
      <c r="F4573" s="63"/>
      <c r="G4573" s="63">
        <v>0</v>
      </c>
      <c r="H4573" s="63"/>
      <c r="I4573" s="63"/>
      <c r="J4573" s="158">
        <v>0</v>
      </c>
      <c r="K4573" s="63"/>
      <c r="L4573" s="63">
        <v>0</v>
      </c>
      <c r="M4573" s="158">
        <v>0</v>
      </c>
      <c r="N4573" s="23"/>
      <c r="O4573" s="23"/>
    </row>
    <row r="4574" spans="1:15" hidden="1">
      <c r="A4574" s="417"/>
      <c r="B4574" s="434"/>
      <c r="C4574" s="466"/>
      <c r="D4574" s="443"/>
      <c r="E4574" s="94">
        <f t="shared" si="1487"/>
        <v>0</v>
      </c>
      <c r="F4574" s="63"/>
      <c r="G4574" s="63"/>
      <c r="H4574" s="63"/>
      <c r="I4574" s="63"/>
      <c r="J4574" s="158"/>
      <c r="K4574" s="63"/>
      <c r="L4574" s="63"/>
      <c r="M4574" s="158"/>
      <c r="N4574" s="23"/>
      <c r="O4574" s="23"/>
    </row>
    <row r="4575" spans="1:15">
      <c r="A4575" s="1035"/>
      <c r="B4575" s="341" t="s">
        <v>734</v>
      </c>
      <c r="C4575" s="1018"/>
      <c r="D4575" s="335" t="s">
        <v>735</v>
      </c>
      <c r="E4575" s="154">
        <f t="shared" si="1487"/>
        <v>0</v>
      </c>
      <c r="F4575" s="155">
        <f t="shared" ref="F4575:M4576" si="1495">F4576</f>
        <v>0</v>
      </c>
      <c r="G4575" s="155">
        <f t="shared" si="1495"/>
        <v>0</v>
      </c>
      <c r="H4575" s="155">
        <f t="shared" si="1495"/>
        <v>0</v>
      </c>
      <c r="I4575" s="155">
        <f t="shared" si="1495"/>
        <v>0</v>
      </c>
      <c r="J4575" s="155">
        <f t="shared" si="1495"/>
        <v>0</v>
      </c>
      <c r="K4575" s="155">
        <f t="shared" si="1495"/>
        <v>0</v>
      </c>
      <c r="L4575" s="155">
        <f t="shared" si="1495"/>
        <v>0</v>
      </c>
      <c r="M4575" s="155">
        <f t="shared" si="1495"/>
        <v>0</v>
      </c>
      <c r="N4575" s="23"/>
      <c r="O4575" s="23"/>
    </row>
    <row r="4576" spans="1:15">
      <c r="A4576" s="417"/>
      <c r="B4576" s="518" t="s">
        <v>736</v>
      </c>
      <c r="C4576" s="519"/>
      <c r="D4576" s="443" t="s">
        <v>737</v>
      </c>
      <c r="E4576" s="94">
        <f t="shared" si="1487"/>
        <v>0</v>
      </c>
      <c r="F4576" s="63">
        <f t="shared" si="1495"/>
        <v>0</v>
      </c>
      <c r="G4576" s="63">
        <f t="shared" si="1495"/>
        <v>0</v>
      </c>
      <c r="H4576" s="63">
        <f t="shared" si="1495"/>
        <v>0</v>
      </c>
      <c r="I4576" s="63">
        <f t="shared" si="1495"/>
        <v>0</v>
      </c>
      <c r="J4576" s="63">
        <f t="shared" si="1495"/>
        <v>0</v>
      </c>
      <c r="K4576" s="63">
        <f t="shared" si="1495"/>
        <v>0</v>
      </c>
      <c r="L4576" s="63">
        <f t="shared" si="1495"/>
        <v>0</v>
      </c>
      <c r="M4576" s="63">
        <f t="shared" si="1495"/>
        <v>0</v>
      </c>
      <c r="N4576" s="23"/>
      <c r="O4576" s="23"/>
    </row>
    <row r="4577" spans="1:15">
      <c r="A4577" s="417"/>
      <c r="B4577" s="434"/>
      <c r="C4577" s="432" t="s">
        <v>738</v>
      </c>
      <c r="D4577" s="443" t="s">
        <v>739</v>
      </c>
      <c r="E4577" s="94">
        <f t="shared" si="1487"/>
        <v>0</v>
      </c>
      <c r="F4577" s="63"/>
      <c r="G4577" s="63"/>
      <c r="H4577" s="63"/>
      <c r="I4577" s="63"/>
      <c r="J4577" s="158"/>
      <c r="K4577" s="63"/>
      <c r="L4577" s="63"/>
      <c r="M4577" s="158"/>
      <c r="N4577" s="23"/>
      <c r="O4577" s="23"/>
    </row>
    <row r="4578" spans="1:15" ht="1.5" customHeight="1">
      <c r="A4578" s="417"/>
      <c r="B4578" s="434"/>
      <c r="C4578" s="466"/>
      <c r="D4578" s="443"/>
      <c r="E4578" s="94">
        <f t="shared" si="1487"/>
        <v>0</v>
      </c>
      <c r="F4578" s="63"/>
      <c r="G4578" s="63"/>
      <c r="H4578" s="63"/>
      <c r="I4578" s="63"/>
      <c r="J4578" s="158"/>
      <c r="K4578" s="63"/>
      <c r="L4578" s="63"/>
      <c r="M4578" s="158"/>
      <c r="N4578" s="23"/>
      <c r="O4578" s="23"/>
    </row>
    <row r="4579" spans="1:15">
      <c r="A4579" s="1035"/>
      <c r="B4579" s="341" t="s">
        <v>626</v>
      </c>
      <c r="C4579" s="1018"/>
      <c r="D4579" s="335" t="s">
        <v>627</v>
      </c>
      <c r="E4579" s="154">
        <f t="shared" si="1487"/>
        <v>0</v>
      </c>
      <c r="F4579" s="155">
        <f t="shared" ref="F4579:M4579" si="1496">F4580</f>
        <v>0</v>
      </c>
      <c r="G4579" s="155">
        <f t="shared" si="1496"/>
        <v>0</v>
      </c>
      <c r="H4579" s="155">
        <f t="shared" si="1496"/>
        <v>0</v>
      </c>
      <c r="I4579" s="155">
        <f t="shared" si="1496"/>
        <v>0</v>
      </c>
      <c r="J4579" s="155">
        <f t="shared" si="1496"/>
        <v>0</v>
      </c>
      <c r="K4579" s="155">
        <f t="shared" si="1496"/>
        <v>0</v>
      </c>
      <c r="L4579" s="155">
        <f t="shared" si="1496"/>
        <v>0</v>
      </c>
      <c r="M4579" s="155">
        <f t="shared" si="1496"/>
        <v>0</v>
      </c>
      <c r="N4579" s="23"/>
      <c r="O4579" s="23"/>
    </row>
    <row r="4580" spans="1:15">
      <c r="A4580" s="417"/>
      <c r="B4580" s="429" t="s">
        <v>628</v>
      </c>
      <c r="C4580" s="466"/>
      <c r="D4580" s="443" t="s">
        <v>629</v>
      </c>
      <c r="E4580" s="94">
        <f t="shared" si="1487"/>
        <v>0</v>
      </c>
      <c r="F4580" s="421"/>
      <c r="G4580" s="421"/>
      <c r="H4580" s="421"/>
      <c r="I4580" s="421"/>
      <c r="J4580" s="158"/>
      <c r="K4580" s="421"/>
      <c r="L4580" s="421"/>
      <c r="M4580" s="158"/>
      <c r="N4580" s="23"/>
      <c r="O4580" s="23"/>
    </row>
    <row r="4581" spans="1:15">
      <c r="A4581" s="520" t="s">
        <v>755</v>
      </c>
      <c r="B4581" s="521"/>
      <c r="C4581" s="521"/>
      <c r="D4581" s="522"/>
      <c r="E4581" s="94">
        <f t="shared" si="1487"/>
        <v>0</v>
      </c>
      <c r="F4581" s="63"/>
      <c r="G4581" s="63"/>
      <c r="H4581" s="63"/>
      <c r="I4581" s="63"/>
      <c r="J4581" s="151"/>
      <c r="K4581" s="63"/>
      <c r="L4581" s="63"/>
      <c r="M4581" s="151"/>
      <c r="N4581" s="23"/>
      <c r="O4581" s="23"/>
    </row>
    <row r="4582" spans="1:15">
      <c r="A4582" s="1048"/>
      <c r="B4582" s="1049" t="s">
        <v>811</v>
      </c>
      <c r="C4582" s="1050"/>
      <c r="D4582" s="526" t="s">
        <v>812</v>
      </c>
      <c r="E4582" s="154">
        <f t="shared" si="1487"/>
        <v>0</v>
      </c>
      <c r="F4582" s="155">
        <f t="shared" ref="F4582:M4582" si="1497">F4583+F4584</f>
        <v>0</v>
      </c>
      <c r="G4582" s="155">
        <f t="shared" si="1497"/>
        <v>0</v>
      </c>
      <c r="H4582" s="155">
        <f t="shared" si="1497"/>
        <v>0</v>
      </c>
      <c r="I4582" s="155">
        <f t="shared" si="1497"/>
        <v>0</v>
      </c>
      <c r="J4582" s="155">
        <f t="shared" si="1497"/>
        <v>0</v>
      </c>
      <c r="K4582" s="155">
        <f t="shared" si="1497"/>
        <v>0</v>
      </c>
      <c r="L4582" s="155">
        <f t="shared" si="1497"/>
        <v>0</v>
      </c>
      <c r="M4582" s="155">
        <f t="shared" si="1497"/>
        <v>0</v>
      </c>
      <c r="N4582" s="23"/>
      <c r="O4582" s="23"/>
    </row>
    <row r="4583" spans="1:15">
      <c r="A4583" s="523"/>
      <c r="B4583" s="793"/>
      <c r="C4583" s="793" t="s">
        <v>813</v>
      </c>
      <c r="D4583" s="528" t="s">
        <v>814</v>
      </c>
      <c r="E4583" s="94">
        <f t="shared" si="1487"/>
        <v>0</v>
      </c>
      <c r="F4583" s="63"/>
      <c r="G4583" s="63"/>
      <c r="H4583" s="63"/>
      <c r="I4583" s="63"/>
      <c r="J4583" s="151"/>
      <c r="K4583" s="63"/>
      <c r="L4583" s="63"/>
      <c r="M4583" s="151"/>
      <c r="N4583" s="23"/>
      <c r="O4583" s="23"/>
    </row>
    <row r="4584" spans="1:15">
      <c r="A4584" s="523"/>
      <c r="B4584" s="793"/>
      <c r="C4584" s="793" t="s">
        <v>815</v>
      </c>
      <c r="D4584" s="528" t="s">
        <v>816</v>
      </c>
      <c r="E4584" s="94">
        <f t="shared" si="1487"/>
        <v>0</v>
      </c>
      <c r="F4584" s="63"/>
      <c r="G4584" s="63"/>
      <c r="H4584" s="63"/>
      <c r="I4584" s="63"/>
      <c r="J4584" s="151"/>
      <c r="K4584" s="63"/>
      <c r="L4584" s="63"/>
      <c r="M4584" s="151"/>
      <c r="N4584" s="23"/>
      <c r="O4584" s="23"/>
    </row>
    <row r="4585" spans="1:15">
      <c r="A4585" s="1048"/>
      <c r="B4585" s="1049" t="s">
        <v>817</v>
      </c>
      <c r="C4585" s="1051"/>
      <c r="D4585" s="526" t="s">
        <v>818</v>
      </c>
      <c r="E4585" s="154">
        <f t="shared" si="1487"/>
        <v>0</v>
      </c>
      <c r="F4585" s="155">
        <f t="shared" ref="F4585:M4585" si="1498">F4586+F4587+F4588</f>
        <v>0</v>
      </c>
      <c r="G4585" s="155">
        <f t="shared" si="1498"/>
        <v>0</v>
      </c>
      <c r="H4585" s="155">
        <f t="shared" si="1498"/>
        <v>0</v>
      </c>
      <c r="I4585" s="155">
        <f t="shared" si="1498"/>
        <v>0</v>
      </c>
      <c r="J4585" s="155">
        <f t="shared" si="1498"/>
        <v>0</v>
      </c>
      <c r="K4585" s="155">
        <f t="shared" si="1498"/>
        <v>0</v>
      </c>
      <c r="L4585" s="155">
        <f t="shared" si="1498"/>
        <v>0</v>
      </c>
      <c r="M4585" s="155">
        <f t="shared" si="1498"/>
        <v>0</v>
      </c>
      <c r="N4585" s="23"/>
      <c r="O4585" s="23"/>
    </row>
    <row r="4586" spans="1:15">
      <c r="A4586" s="523"/>
      <c r="B4586" s="793"/>
      <c r="C4586" s="527" t="s">
        <v>819</v>
      </c>
      <c r="D4586" s="528" t="s">
        <v>820</v>
      </c>
      <c r="E4586" s="94">
        <f t="shared" si="1487"/>
        <v>0</v>
      </c>
      <c r="F4586" s="63"/>
      <c r="G4586" s="63"/>
      <c r="H4586" s="63"/>
      <c r="I4586" s="63"/>
      <c r="J4586" s="151"/>
      <c r="K4586" s="63"/>
      <c r="L4586" s="63"/>
      <c r="M4586" s="151"/>
      <c r="N4586" s="23"/>
      <c r="O4586" s="23"/>
    </row>
    <row r="4587" spans="1:15">
      <c r="A4587" s="523"/>
      <c r="B4587" s="793"/>
      <c r="C4587" s="527" t="s">
        <v>821</v>
      </c>
      <c r="D4587" s="528" t="s">
        <v>822</v>
      </c>
      <c r="E4587" s="94">
        <f t="shared" si="1487"/>
        <v>0</v>
      </c>
      <c r="F4587" s="63"/>
      <c r="G4587" s="63"/>
      <c r="H4587" s="63"/>
      <c r="I4587" s="63"/>
      <c r="J4587" s="151"/>
      <c r="K4587" s="63"/>
      <c r="L4587" s="63"/>
      <c r="M4587" s="151"/>
      <c r="N4587" s="23"/>
      <c r="O4587" s="23"/>
    </row>
    <row r="4588" spans="1:15">
      <c r="A4588" s="523"/>
      <c r="B4588" s="793"/>
      <c r="C4588" s="571" t="s">
        <v>823</v>
      </c>
      <c r="D4588" s="528" t="s">
        <v>824</v>
      </c>
      <c r="E4588" s="94">
        <f t="shared" si="1487"/>
        <v>0</v>
      </c>
      <c r="F4588" s="63"/>
      <c r="G4588" s="63"/>
      <c r="H4588" s="63"/>
      <c r="I4588" s="63"/>
      <c r="J4588" s="151"/>
      <c r="K4588" s="63"/>
      <c r="L4588" s="63"/>
      <c r="M4588" s="151"/>
      <c r="N4588" s="23"/>
      <c r="O4588" s="23"/>
    </row>
    <row r="4589" spans="1:15">
      <c r="A4589" s="523"/>
      <c r="B4589" s="527" t="s">
        <v>825</v>
      </c>
      <c r="C4589" s="527"/>
      <c r="D4589" s="522" t="s">
        <v>826</v>
      </c>
      <c r="E4589" s="94">
        <f t="shared" si="1487"/>
        <v>0</v>
      </c>
      <c r="F4589" s="63"/>
      <c r="G4589" s="63"/>
      <c r="H4589" s="63"/>
      <c r="I4589" s="63"/>
      <c r="J4589" s="151"/>
      <c r="K4589" s="63"/>
      <c r="L4589" s="63"/>
      <c r="M4589" s="151"/>
      <c r="N4589" s="23"/>
      <c r="O4589" s="23"/>
    </row>
    <row r="4590" spans="1:15">
      <c r="A4590" s="1048"/>
      <c r="B4590" s="524" t="s">
        <v>827</v>
      </c>
      <c r="C4590" s="1052"/>
      <c r="D4590" s="526" t="s">
        <v>828</v>
      </c>
      <c r="E4590" s="154">
        <f t="shared" si="1487"/>
        <v>300</v>
      </c>
      <c r="F4590" s="155">
        <f t="shared" ref="F4590:M4590" si="1499">F4591</f>
        <v>0</v>
      </c>
      <c r="G4590" s="155">
        <f t="shared" si="1499"/>
        <v>130</v>
      </c>
      <c r="H4590" s="155">
        <f t="shared" si="1499"/>
        <v>0</v>
      </c>
      <c r="I4590" s="155">
        <f t="shared" si="1499"/>
        <v>170</v>
      </c>
      <c r="J4590" s="155">
        <f t="shared" si="1499"/>
        <v>0</v>
      </c>
      <c r="K4590" s="155">
        <f t="shared" si="1499"/>
        <v>0</v>
      </c>
      <c r="L4590" s="155">
        <f t="shared" si="1499"/>
        <v>0</v>
      </c>
      <c r="M4590" s="155">
        <f t="shared" si="1499"/>
        <v>0</v>
      </c>
      <c r="N4590" s="23"/>
      <c r="O4590" s="23"/>
    </row>
    <row r="4591" spans="1:15">
      <c r="A4591" s="523"/>
      <c r="B4591" s="527"/>
      <c r="C4591" s="527" t="s">
        <v>829</v>
      </c>
      <c r="D4591" s="528" t="s">
        <v>830</v>
      </c>
      <c r="E4591" s="471">
        <f t="shared" si="1487"/>
        <v>300</v>
      </c>
      <c r="F4591" s="421"/>
      <c r="G4591" s="421">
        <f>G4564-G4594</f>
        <v>130</v>
      </c>
      <c r="H4591" s="421">
        <f t="shared" ref="H4591:M4591" si="1500">H4564-H4594</f>
        <v>0</v>
      </c>
      <c r="I4591" s="421">
        <f t="shared" si="1500"/>
        <v>170</v>
      </c>
      <c r="J4591" s="421">
        <f t="shared" si="1500"/>
        <v>0</v>
      </c>
      <c r="K4591" s="421">
        <f t="shared" si="1500"/>
        <v>0</v>
      </c>
      <c r="L4591" s="421">
        <f t="shared" si="1500"/>
        <v>0</v>
      </c>
      <c r="M4591" s="421">
        <f t="shared" si="1500"/>
        <v>0</v>
      </c>
      <c r="N4591" s="23"/>
      <c r="O4591" s="23"/>
    </row>
    <row r="4592" spans="1:15">
      <c r="A4592" s="1048"/>
      <c r="B4592" s="524" t="s">
        <v>831</v>
      </c>
      <c r="C4592" s="524"/>
      <c r="D4592" s="526" t="s">
        <v>832</v>
      </c>
      <c r="E4592" s="154">
        <f t="shared" si="1487"/>
        <v>0</v>
      </c>
      <c r="F4592" s="155">
        <f t="shared" ref="F4592:M4592" si="1501">F4593+F4594</f>
        <v>0</v>
      </c>
      <c r="G4592" s="155">
        <f t="shared" si="1501"/>
        <v>0</v>
      </c>
      <c r="H4592" s="155">
        <f t="shared" si="1501"/>
        <v>0</v>
      </c>
      <c r="I4592" s="155">
        <f t="shared" si="1501"/>
        <v>0</v>
      </c>
      <c r="J4592" s="155">
        <f t="shared" si="1501"/>
        <v>0</v>
      </c>
      <c r="K4592" s="155">
        <f t="shared" si="1501"/>
        <v>0</v>
      </c>
      <c r="L4592" s="155">
        <f t="shared" si="1501"/>
        <v>0</v>
      </c>
      <c r="M4592" s="155">
        <f t="shared" si="1501"/>
        <v>0</v>
      </c>
      <c r="N4592" s="23"/>
      <c r="O4592" s="23"/>
    </row>
    <row r="4593" spans="1:15">
      <c r="A4593" s="523"/>
      <c r="B4593" s="527"/>
      <c r="C4593" s="793" t="s">
        <v>833</v>
      </c>
      <c r="D4593" s="528" t="s">
        <v>834</v>
      </c>
      <c r="E4593" s="94">
        <f t="shared" si="1487"/>
        <v>0</v>
      </c>
      <c r="F4593" s="63"/>
      <c r="G4593" s="63"/>
      <c r="H4593" s="63"/>
      <c r="I4593" s="63"/>
      <c r="J4593" s="151"/>
      <c r="K4593" s="63"/>
      <c r="L4593" s="63"/>
      <c r="M4593" s="151"/>
      <c r="N4593" s="23"/>
      <c r="O4593" s="23"/>
    </row>
    <row r="4594" spans="1:15">
      <c r="A4594" s="523"/>
      <c r="B4594" s="527"/>
      <c r="C4594" s="527" t="s">
        <v>835</v>
      </c>
      <c r="D4594" s="528" t="s">
        <v>836</v>
      </c>
      <c r="E4594" s="94">
        <f t="shared" si="1487"/>
        <v>0</v>
      </c>
      <c r="F4594" s="63"/>
      <c r="G4594" s="63"/>
      <c r="H4594" s="63"/>
      <c r="I4594" s="63">
        <v>0</v>
      </c>
      <c r="J4594" s="151">
        <v>0</v>
      </c>
      <c r="K4594" s="63">
        <v>0</v>
      </c>
      <c r="L4594" s="63">
        <v>0</v>
      </c>
      <c r="M4594" s="151">
        <v>0</v>
      </c>
      <c r="N4594" s="23"/>
      <c r="O4594" s="23"/>
    </row>
    <row r="4595" spans="1:15">
      <c r="A4595" s="523"/>
      <c r="B4595" s="571" t="s">
        <v>837</v>
      </c>
      <c r="C4595" s="571"/>
      <c r="D4595" s="522" t="s">
        <v>838</v>
      </c>
      <c r="E4595" s="94">
        <f t="shared" si="1487"/>
        <v>0</v>
      </c>
      <c r="F4595" s="63"/>
      <c r="G4595" s="63"/>
      <c r="H4595" s="63"/>
      <c r="I4595" s="63"/>
      <c r="J4595" s="151"/>
      <c r="K4595" s="63"/>
      <c r="L4595" s="63"/>
      <c r="M4595" s="151"/>
      <c r="N4595" s="23"/>
      <c r="O4595" s="23"/>
    </row>
    <row r="4596" spans="1:15" ht="0.75" customHeight="1">
      <c r="A4596" s="798"/>
      <c r="B4596" s="799"/>
      <c r="C4596" s="799"/>
      <c r="D4596" s="522"/>
      <c r="E4596" s="154">
        <f t="shared" si="1487"/>
        <v>0</v>
      </c>
      <c r="F4596" s="63"/>
      <c r="G4596" s="63"/>
      <c r="H4596" s="63"/>
      <c r="I4596" s="63"/>
      <c r="J4596" s="151"/>
      <c r="K4596" s="63"/>
      <c r="L4596" s="63"/>
      <c r="M4596" s="151"/>
      <c r="N4596" s="23"/>
      <c r="O4596" s="23"/>
    </row>
    <row r="4597" spans="1:15">
      <c r="A4597" s="772" t="s">
        <v>839</v>
      </c>
      <c r="B4597" s="800"/>
      <c r="C4597" s="801"/>
      <c r="D4597" s="577" t="s">
        <v>840</v>
      </c>
      <c r="E4597" s="154">
        <f t="shared" si="1487"/>
        <v>21149</v>
      </c>
      <c r="F4597" s="579">
        <f t="shared" ref="F4597:M4597" si="1502">F4654+F4657+F4658</f>
        <v>0</v>
      </c>
      <c r="G4597" s="579">
        <f t="shared" si="1502"/>
        <v>9196</v>
      </c>
      <c r="H4597" s="579">
        <f t="shared" si="1502"/>
        <v>0</v>
      </c>
      <c r="I4597" s="579">
        <f t="shared" si="1502"/>
        <v>3871</v>
      </c>
      <c r="J4597" s="579">
        <f t="shared" si="1502"/>
        <v>8082</v>
      </c>
      <c r="K4597" s="579">
        <f t="shared" si="1502"/>
        <v>0</v>
      </c>
      <c r="L4597" s="579">
        <f t="shared" si="1502"/>
        <v>0</v>
      </c>
      <c r="M4597" s="579">
        <f t="shared" si="1502"/>
        <v>0</v>
      </c>
      <c r="N4597" s="23"/>
      <c r="O4597" s="23"/>
    </row>
    <row r="4598" spans="1:15">
      <c r="A4598" s="1300" t="s">
        <v>630</v>
      </c>
      <c r="B4598" s="1301"/>
      <c r="C4598" s="1302"/>
      <c r="D4598" s="481"/>
      <c r="E4598" s="154">
        <f t="shared" si="1487"/>
        <v>21149</v>
      </c>
      <c r="F4598" s="482">
        <f t="shared" ref="F4598:M4599" si="1503">F4599</f>
        <v>0</v>
      </c>
      <c r="G4598" s="482">
        <f>G4599+G4610+G4623+G4651</f>
        <v>9196</v>
      </c>
      <c r="H4598" s="482">
        <f>H4599+H4610+H4623+H4651</f>
        <v>0</v>
      </c>
      <c r="I4598" s="482">
        <f>I4599+I4610+I4623+I4651</f>
        <v>3871</v>
      </c>
      <c r="J4598" s="482">
        <f>J4599+J4610+J4623+J4651</f>
        <v>8082</v>
      </c>
      <c r="K4598" s="482">
        <f>K4599+K4610</f>
        <v>0</v>
      </c>
      <c r="L4598" s="482">
        <f>L4599+L4610</f>
        <v>0</v>
      </c>
      <c r="M4598" s="482">
        <f>M4599+M4610</f>
        <v>0</v>
      </c>
      <c r="N4598" s="23"/>
      <c r="O4598" s="23"/>
    </row>
    <row r="4599" spans="1:15">
      <c r="A4599" s="1035"/>
      <c r="B4599" s="1101" t="s">
        <v>633</v>
      </c>
      <c r="C4599" s="1102"/>
      <c r="D4599" s="1017" t="s">
        <v>634</v>
      </c>
      <c r="E4599" s="154">
        <f t="shared" si="1487"/>
        <v>21149</v>
      </c>
      <c r="F4599" s="155">
        <f t="shared" si="1503"/>
        <v>0</v>
      </c>
      <c r="G4599" s="155">
        <f t="shared" si="1503"/>
        <v>9196</v>
      </c>
      <c r="H4599" s="155">
        <f t="shared" si="1503"/>
        <v>0</v>
      </c>
      <c r="I4599" s="155">
        <f t="shared" si="1503"/>
        <v>3871</v>
      </c>
      <c r="J4599" s="155">
        <f t="shared" si="1503"/>
        <v>8082</v>
      </c>
      <c r="K4599" s="155">
        <f t="shared" si="1503"/>
        <v>0</v>
      </c>
      <c r="L4599" s="155">
        <f t="shared" si="1503"/>
        <v>0</v>
      </c>
      <c r="M4599" s="155">
        <f t="shared" si="1503"/>
        <v>0</v>
      </c>
      <c r="N4599" s="23"/>
      <c r="O4599" s="23"/>
    </row>
    <row r="4600" spans="1:15">
      <c r="A4600" s="1035"/>
      <c r="B4600" s="356" t="s">
        <v>635</v>
      </c>
      <c r="C4600" s="386"/>
      <c r="D4600" s="335" t="s">
        <v>636</v>
      </c>
      <c r="E4600" s="154">
        <f t="shared" si="1487"/>
        <v>21149</v>
      </c>
      <c r="F4600" s="155">
        <f t="shared" ref="F4600:M4600" si="1504">F4601+F4602+F4603+F4604+F4605+F4606+F4607+F4608</f>
        <v>0</v>
      </c>
      <c r="G4600" s="155">
        <f t="shared" si="1504"/>
        <v>9196</v>
      </c>
      <c r="H4600" s="155">
        <f>H4601+H4602+H4603+H4604+H4605+H4606+H4607+H4608</f>
        <v>0</v>
      </c>
      <c r="I4600" s="155">
        <f>I4601+I4602+I4603+I4604+I4605+I4606+I4607+I4608</f>
        <v>3871</v>
      </c>
      <c r="J4600" s="155">
        <f t="shared" si="1504"/>
        <v>8082</v>
      </c>
      <c r="K4600" s="155">
        <f t="shared" si="1504"/>
        <v>0</v>
      </c>
      <c r="L4600" s="155">
        <f t="shared" si="1504"/>
        <v>0</v>
      </c>
      <c r="M4600" s="155">
        <f t="shared" si="1504"/>
        <v>0</v>
      </c>
      <c r="N4600" s="23"/>
      <c r="O4600" s="23"/>
    </row>
    <row r="4601" spans="1:15">
      <c r="A4601" s="417"/>
      <c r="B4601" s="545"/>
      <c r="C4601" s="546" t="s">
        <v>637</v>
      </c>
      <c r="D4601" s="543" t="s">
        <v>638</v>
      </c>
      <c r="E4601" s="217">
        <f t="shared" si="1487"/>
        <v>10877</v>
      </c>
      <c r="F4601" s="218"/>
      <c r="G4601" s="218">
        <f>G1669</f>
        <v>9196</v>
      </c>
      <c r="H4601" s="218">
        <f t="shared" ref="H4601:M4601" si="1505">H1669</f>
        <v>0</v>
      </c>
      <c r="I4601" s="218">
        <f t="shared" si="1505"/>
        <v>871</v>
      </c>
      <c r="J4601" s="218">
        <f t="shared" si="1505"/>
        <v>810</v>
      </c>
      <c r="K4601" s="218">
        <f t="shared" si="1505"/>
        <v>0</v>
      </c>
      <c r="L4601" s="218">
        <f t="shared" si="1505"/>
        <v>0</v>
      </c>
      <c r="M4601" s="218">
        <f t="shared" si="1505"/>
        <v>0</v>
      </c>
      <c r="N4601" s="23"/>
      <c r="O4601" s="23"/>
    </row>
    <row r="4602" spans="1:15" ht="33" customHeight="1">
      <c r="A4602" s="417"/>
      <c r="B4602" s="545"/>
      <c r="C4602" s="547" t="s">
        <v>639</v>
      </c>
      <c r="D4602" s="551" t="s">
        <v>640</v>
      </c>
      <c r="E4602" s="94">
        <f t="shared" si="1487"/>
        <v>0</v>
      </c>
      <c r="F4602" s="421"/>
      <c r="G4602" s="63"/>
      <c r="H4602" s="63"/>
      <c r="I4602" s="63"/>
      <c r="J4602" s="158"/>
      <c r="K4602" s="63"/>
      <c r="L4602" s="63"/>
      <c r="M4602" s="158"/>
      <c r="N4602" s="23"/>
      <c r="O4602" s="23"/>
    </row>
    <row r="4603" spans="1:15" ht="21">
      <c r="A4603" s="417"/>
      <c r="B4603" s="545"/>
      <c r="C4603" s="547" t="s">
        <v>641</v>
      </c>
      <c r="D4603" s="551" t="s">
        <v>642</v>
      </c>
      <c r="E4603" s="94">
        <f t="shared" si="1487"/>
        <v>0</v>
      </c>
      <c r="F4603" s="421"/>
      <c r="G4603" s="63"/>
      <c r="H4603" s="63">
        <v>0</v>
      </c>
      <c r="I4603" s="63">
        <v>0</v>
      </c>
      <c r="J4603" s="158"/>
      <c r="K4603" s="63">
        <v>0</v>
      </c>
      <c r="L4603" s="63">
        <v>0</v>
      </c>
      <c r="M4603" s="158"/>
      <c r="N4603" s="23"/>
      <c r="O4603" s="23"/>
    </row>
    <row r="4604" spans="1:15" ht="20.65">
      <c r="A4604" s="417"/>
      <c r="B4604" s="545"/>
      <c r="C4604" s="546" t="s">
        <v>643</v>
      </c>
      <c r="D4604" s="814" t="s">
        <v>644</v>
      </c>
      <c r="E4604" s="94">
        <f t="shared" si="1487"/>
        <v>0</v>
      </c>
      <c r="F4604" s="421"/>
      <c r="G4604" s="63"/>
      <c r="H4604" s="63"/>
      <c r="I4604" s="63"/>
      <c r="J4604" s="158"/>
      <c r="K4604" s="63"/>
      <c r="L4604" s="63"/>
      <c r="M4604" s="158"/>
      <c r="N4604" s="23"/>
      <c r="O4604" s="23"/>
    </row>
    <row r="4605" spans="1:15" ht="31.35">
      <c r="A4605" s="417"/>
      <c r="B4605" s="549"/>
      <c r="C4605" s="550" t="s">
        <v>645</v>
      </c>
      <c r="D4605" s="551" t="s">
        <v>646</v>
      </c>
      <c r="E4605" s="94">
        <f t="shared" si="1487"/>
        <v>0</v>
      </c>
      <c r="F4605" s="421"/>
      <c r="G4605" s="421"/>
      <c r="H4605" s="421"/>
      <c r="I4605" s="421"/>
      <c r="J4605" s="158"/>
      <c r="K4605" s="421"/>
      <c r="L4605" s="421"/>
      <c r="M4605" s="158"/>
      <c r="N4605" s="23"/>
      <c r="O4605" s="23"/>
    </row>
    <row r="4606" spans="1:15" ht="20.65">
      <c r="A4606" s="417"/>
      <c r="B4606" s="493"/>
      <c r="C4606" s="494" t="s">
        <v>647</v>
      </c>
      <c r="D4606" s="554" t="s">
        <v>648</v>
      </c>
      <c r="E4606" s="94">
        <f t="shared" ref="E4606:E4669" si="1506">G4606+H4606+I4606+J4606</f>
        <v>0</v>
      </c>
      <c r="F4606" s="421"/>
      <c r="G4606" s="421"/>
      <c r="H4606" s="421"/>
      <c r="I4606" s="421"/>
      <c r="J4606" s="158"/>
      <c r="K4606" s="421"/>
      <c r="L4606" s="421"/>
      <c r="M4606" s="158"/>
      <c r="N4606" s="23"/>
      <c r="O4606" s="23"/>
    </row>
    <row r="4607" spans="1:15" ht="20.65">
      <c r="A4607" s="417"/>
      <c r="B4607" s="496"/>
      <c r="C4607" s="494" t="s">
        <v>649</v>
      </c>
      <c r="D4607" s="494" t="s">
        <v>650</v>
      </c>
      <c r="E4607" s="94">
        <f t="shared" si="1506"/>
        <v>0</v>
      </c>
      <c r="F4607" s="421"/>
      <c r="G4607" s="421"/>
      <c r="H4607" s="421"/>
      <c r="I4607" s="421"/>
      <c r="J4607" s="158"/>
      <c r="K4607" s="421"/>
      <c r="L4607" s="421"/>
      <c r="M4607" s="158"/>
      <c r="N4607" s="23"/>
      <c r="O4607" s="23"/>
    </row>
    <row r="4608" spans="1:15" ht="11.25" customHeight="1">
      <c r="A4608" s="417"/>
      <c r="B4608" s="497"/>
      <c r="C4608" s="435" t="s">
        <v>651</v>
      </c>
      <c r="D4608" s="427" t="s">
        <v>652</v>
      </c>
      <c r="E4608" s="94">
        <f>G4608+I4608+J4608+H4608</f>
        <v>10272</v>
      </c>
      <c r="F4608" s="421"/>
      <c r="G4608" s="462">
        <f>G1676</f>
        <v>0</v>
      </c>
      <c r="H4608" s="462">
        <f t="shared" ref="H4608:M4608" si="1507">H1676</f>
        <v>0</v>
      </c>
      <c r="I4608" s="462">
        <f t="shared" si="1507"/>
        <v>3000</v>
      </c>
      <c r="J4608" s="462">
        <f t="shared" si="1507"/>
        <v>7272</v>
      </c>
      <c r="K4608" s="462">
        <f t="shared" si="1507"/>
        <v>0</v>
      </c>
      <c r="L4608" s="462">
        <f t="shared" si="1507"/>
        <v>0</v>
      </c>
      <c r="M4608" s="462">
        <f t="shared" si="1507"/>
        <v>0</v>
      </c>
      <c r="N4608" s="23"/>
      <c r="O4608" s="23"/>
    </row>
    <row r="4609" spans="1:15" hidden="1">
      <c r="A4609" s="417"/>
      <c r="B4609" s="558"/>
      <c r="C4609" s="1055"/>
      <c r="D4609" s="1017"/>
      <c r="E4609" s="94">
        <f t="shared" si="1506"/>
        <v>0</v>
      </c>
      <c r="F4609" s="421"/>
      <c r="G4609" s="421"/>
      <c r="H4609" s="421"/>
      <c r="I4609" s="421"/>
      <c r="J4609" s="158"/>
      <c r="K4609" s="421"/>
      <c r="L4609" s="421"/>
      <c r="M4609" s="158"/>
      <c r="N4609" s="23"/>
      <c r="O4609" s="23"/>
    </row>
    <row r="4610" spans="1:15">
      <c r="A4610" s="1035"/>
      <c r="B4610" s="356" t="s">
        <v>657</v>
      </c>
      <c r="C4610" s="1056"/>
      <c r="D4610" s="335" t="s">
        <v>658</v>
      </c>
      <c r="E4610" s="154">
        <f t="shared" si="1506"/>
        <v>0</v>
      </c>
      <c r="F4610" s="155">
        <f t="shared" ref="F4610:M4610" si="1508">F4611</f>
        <v>0</v>
      </c>
      <c r="G4610" s="155">
        <f t="shared" si="1508"/>
        <v>0</v>
      </c>
      <c r="H4610" s="155">
        <f t="shared" si="1508"/>
        <v>0</v>
      </c>
      <c r="I4610" s="155">
        <f t="shared" si="1508"/>
        <v>0</v>
      </c>
      <c r="J4610" s="155">
        <f t="shared" si="1508"/>
        <v>0</v>
      </c>
      <c r="K4610" s="155">
        <f t="shared" si="1508"/>
        <v>0</v>
      </c>
      <c r="L4610" s="155">
        <f t="shared" si="1508"/>
        <v>0</v>
      </c>
      <c r="M4610" s="155">
        <f t="shared" si="1508"/>
        <v>0</v>
      </c>
      <c r="N4610" s="23"/>
      <c r="O4610" s="23"/>
    </row>
    <row r="4611" spans="1:15" ht="13.5" customHeight="1">
      <c r="A4611" s="1035"/>
      <c r="B4611" s="1057" t="s">
        <v>659</v>
      </c>
      <c r="C4611" s="386"/>
      <c r="D4611" s="332" t="s">
        <v>565</v>
      </c>
      <c r="E4611" s="154">
        <f t="shared" si="1506"/>
        <v>0</v>
      </c>
      <c r="F4611" s="155">
        <f t="shared" ref="F4611:M4611" si="1509">F4615+F4616+F4617+F4618+F4619+F4620+F4621</f>
        <v>0</v>
      </c>
      <c r="G4611" s="155">
        <f t="shared" si="1509"/>
        <v>0</v>
      </c>
      <c r="H4611" s="155">
        <f t="shared" si="1509"/>
        <v>0</v>
      </c>
      <c r="I4611" s="155">
        <f t="shared" si="1509"/>
        <v>0</v>
      </c>
      <c r="J4611" s="155">
        <f t="shared" si="1509"/>
        <v>0</v>
      </c>
      <c r="K4611" s="155">
        <f t="shared" si="1509"/>
        <v>0</v>
      </c>
      <c r="L4611" s="155">
        <f t="shared" si="1509"/>
        <v>0</v>
      </c>
      <c r="M4611" s="155">
        <f t="shared" si="1509"/>
        <v>0</v>
      </c>
      <c r="N4611" s="23"/>
      <c r="O4611" s="23"/>
    </row>
    <row r="4612" spans="1:15" hidden="1">
      <c r="A4612" s="1035"/>
      <c r="B4612" s="1058"/>
      <c r="C4612" s="1059" t="s">
        <v>660</v>
      </c>
      <c r="D4612" s="1060" t="s">
        <v>661</v>
      </c>
      <c r="E4612" s="154">
        <f t="shared" si="1506"/>
        <v>0</v>
      </c>
      <c r="F4612" s="63"/>
      <c r="G4612" s="63"/>
      <c r="H4612" s="63"/>
      <c r="I4612" s="63"/>
      <c r="J4612" s="158"/>
      <c r="K4612" s="63"/>
      <c r="L4612" s="63"/>
      <c r="M4612" s="158"/>
      <c r="N4612" s="23"/>
      <c r="O4612" s="23"/>
    </row>
    <row r="4613" spans="1:15" hidden="1">
      <c r="A4613" s="1035"/>
      <c r="B4613" s="1058"/>
      <c r="C4613" s="1059" t="s">
        <v>662</v>
      </c>
      <c r="D4613" s="1060" t="s">
        <v>663</v>
      </c>
      <c r="E4613" s="154">
        <f t="shared" si="1506"/>
        <v>0</v>
      </c>
      <c r="F4613" s="63"/>
      <c r="G4613" s="63"/>
      <c r="H4613" s="63"/>
      <c r="I4613" s="63"/>
      <c r="J4613" s="158"/>
      <c r="K4613" s="63"/>
      <c r="L4613" s="63"/>
      <c r="M4613" s="158"/>
      <c r="N4613" s="23"/>
      <c r="O4613" s="23"/>
    </row>
    <row r="4614" spans="1:15" hidden="1">
      <c r="A4614" s="1035"/>
      <c r="B4614" s="1058"/>
      <c r="C4614" s="1059" t="s">
        <v>664</v>
      </c>
      <c r="D4614" s="1060" t="s">
        <v>665</v>
      </c>
      <c r="E4614" s="154">
        <f t="shared" si="1506"/>
        <v>0</v>
      </c>
      <c r="F4614" s="63"/>
      <c r="G4614" s="63"/>
      <c r="H4614" s="63"/>
      <c r="I4614" s="63"/>
      <c r="J4614" s="158"/>
      <c r="K4614" s="63"/>
      <c r="L4614" s="63"/>
      <c r="M4614" s="158"/>
      <c r="N4614" s="23"/>
      <c r="O4614" s="23"/>
    </row>
    <row r="4615" spans="1:15" hidden="1">
      <c r="A4615" s="1035"/>
      <c r="B4615" s="1061"/>
      <c r="C4615" s="386" t="s">
        <v>666</v>
      </c>
      <c r="D4615" s="332" t="s">
        <v>667</v>
      </c>
      <c r="E4615" s="154">
        <f t="shared" si="1506"/>
        <v>0</v>
      </c>
      <c r="F4615" s="63"/>
      <c r="G4615" s="63"/>
      <c r="H4615" s="63"/>
      <c r="I4615" s="63"/>
      <c r="J4615" s="158"/>
      <c r="K4615" s="63"/>
      <c r="L4615" s="63"/>
      <c r="M4615" s="158"/>
      <c r="N4615" s="23"/>
      <c r="O4615" s="23"/>
    </row>
    <row r="4616" spans="1:15" hidden="1">
      <c r="A4616" s="1035"/>
      <c r="B4616" s="1061"/>
      <c r="C4616" s="386" t="s">
        <v>668</v>
      </c>
      <c r="D4616" s="332" t="s">
        <v>669</v>
      </c>
      <c r="E4616" s="154">
        <f t="shared" si="1506"/>
        <v>0</v>
      </c>
      <c r="F4616" s="63"/>
      <c r="G4616" s="63"/>
      <c r="H4616" s="63"/>
      <c r="I4616" s="63"/>
      <c r="J4616" s="158"/>
      <c r="K4616" s="63"/>
      <c r="L4616" s="63"/>
      <c r="M4616" s="158"/>
      <c r="N4616" s="23"/>
      <c r="O4616" s="23"/>
    </row>
    <row r="4617" spans="1:15" hidden="1">
      <c r="A4617" s="1035"/>
      <c r="B4617" s="1061"/>
      <c r="C4617" s="386" t="s">
        <v>670</v>
      </c>
      <c r="D4617" s="332" t="s">
        <v>671</v>
      </c>
      <c r="E4617" s="154">
        <f t="shared" si="1506"/>
        <v>0</v>
      </c>
      <c r="F4617" s="63"/>
      <c r="G4617" s="63"/>
      <c r="H4617" s="63"/>
      <c r="I4617" s="63"/>
      <c r="J4617" s="158"/>
      <c r="K4617" s="63"/>
      <c r="L4617" s="63"/>
      <c r="M4617" s="158"/>
      <c r="N4617" s="23"/>
      <c r="O4617" s="23"/>
    </row>
    <row r="4618" spans="1:15" hidden="1">
      <c r="A4618" s="1035"/>
      <c r="B4618" s="1061"/>
      <c r="C4618" s="386" t="s">
        <v>672</v>
      </c>
      <c r="D4618" s="332" t="s">
        <v>673</v>
      </c>
      <c r="E4618" s="154">
        <f t="shared" si="1506"/>
        <v>0</v>
      </c>
      <c r="F4618" s="63"/>
      <c r="G4618" s="63"/>
      <c r="H4618" s="63"/>
      <c r="I4618" s="63"/>
      <c r="J4618" s="158"/>
      <c r="K4618" s="63"/>
      <c r="L4618" s="63"/>
      <c r="M4618" s="158"/>
      <c r="N4618" s="23"/>
      <c r="O4618" s="23"/>
    </row>
    <row r="4619" spans="1:15" ht="12.75" customHeight="1">
      <c r="A4619" s="1035"/>
      <c r="B4619" s="1061"/>
      <c r="C4619" s="386" t="s">
        <v>674</v>
      </c>
      <c r="D4619" s="332" t="s">
        <v>567</v>
      </c>
      <c r="E4619" s="154">
        <f t="shared" si="1506"/>
        <v>0</v>
      </c>
      <c r="F4619" s="63"/>
      <c r="G4619" s="63"/>
      <c r="H4619" s="63"/>
      <c r="I4619" s="63"/>
      <c r="J4619" s="158"/>
      <c r="K4619" s="63"/>
      <c r="L4619" s="63"/>
      <c r="M4619" s="158"/>
      <c r="N4619" s="23"/>
      <c r="O4619" s="23"/>
    </row>
    <row r="4620" spans="1:15" ht="6.75" hidden="1" customHeight="1">
      <c r="A4620" s="1035"/>
      <c r="B4620" s="1061"/>
      <c r="C4620" s="386" t="s">
        <v>675</v>
      </c>
      <c r="D4620" s="332" t="s">
        <v>676</v>
      </c>
      <c r="E4620" s="154">
        <f t="shared" si="1506"/>
        <v>0</v>
      </c>
      <c r="F4620" s="63"/>
      <c r="G4620" s="63"/>
      <c r="H4620" s="63"/>
      <c r="I4620" s="63"/>
      <c r="J4620" s="158"/>
      <c r="K4620" s="63"/>
      <c r="L4620" s="63"/>
      <c r="M4620" s="158"/>
      <c r="N4620" s="23"/>
      <c r="O4620" s="23"/>
    </row>
    <row r="4621" spans="1:15" ht="8.25" hidden="1" customHeight="1">
      <c r="A4621" s="1035"/>
      <c r="B4621" s="1061"/>
      <c r="C4621" s="386" t="s">
        <v>677</v>
      </c>
      <c r="D4621" s="332" t="s">
        <v>678</v>
      </c>
      <c r="E4621" s="154">
        <f t="shared" si="1506"/>
        <v>0</v>
      </c>
      <c r="F4621" s="63"/>
      <c r="G4621" s="63"/>
      <c r="H4621" s="63"/>
      <c r="I4621" s="63"/>
      <c r="J4621" s="158"/>
      <c r="K4621" s="63"/>
      <c r="L4621" s="63"/>
      <c r="M4621" s="158"/>
      <c r="N4621" s="23"/>
      <c r="O4621" s="23"/>
    </row>
    <row r="4622" spans="1:15" ht="15.75" hidden="1" customHeight="1">
      <c r="A4622" s="1035"/>
      <c r="B4622" s="356"/>
      <c r="C4622" s="385"/>
      <c r="D4622" s="332"/>
      <c r="E4622" s="154">
        <f t="shared" si="1506"/>
        <v>0</v>
      </c>
      <c r="F4622" s="63"/>
      <c r="G4622" s="63"/>
      <c r="H4622" s="63"/>
      <c r="I4622" s="63"/>
      <c r="J4622" s="158"/>
      <c r="K4622" s="63"/>
      <c r="L4622" s="63"/>
      <c r="M4622" s="158"/>
      <c r="N4622" s="23"/>
      <c r="O4622" s="23"/>
    </row>
    <row r="4623" spans="1:15">
      <c r="A4623" s="1035"/>
      <c r="B4623" s="356" t="s">
        <v>679</v>
      </c>
      <c r="C4623" s="385"/>
      <c r="D4623" s="332" t="s">
        <v>680</v>
      </c>
      <c r="E4623" s="154">
        <f t="shared" si="1506"/>
        <v>0</v>
      </c>
      <c r="F4623" s="155">
        <f t="shared" ref="F4623:M4623" si="1510">F4624+F4625+F4626+F4627+F4628+F4629+F4630+F4631+F4632+F4633+F4634</f>
        <v>0</v>
      </c>
      <c r="G4623" s="155">
        <f t="shared" si="1510"/>
        <v>0</v>
      </c>
      <c r="H4623" s="155"/>
      <c r="I4623" s="155">
        <f t="shared" si="1510"/>
        <v>0</v>
      </c>
      <c r="J4623" s="155">
        <f t="shared" si="1510"/>
        <v>0</v>
      </c>
      <c r="K4623" s="155">
        <f t="shared" si="1510"/>
        <v>0</v>
      </c>
      <c r="L4623" s="155">
        <f t="shared" si="1510"/>
        <v>0</v>
      </c>
      <c r="M4623" s="155">
        <f t="shared" si="1510"/>
        <v>0</v>
      </c>
      <c r="N4623" s="23"/>
      <c r="O4623" s="23"/>
    </row>
    <row r="4624" spans="1:15" hidden="1">
      <c r="A4624" s="1035"/>
      <c r="B4624" s="356" t="s">
        <v>681</v>
      </c>
      <c r="C4624" s="385"/>
      <c r="D4624" s="332" t="s">
        <v>682</v>
      </c>
      <c r="E4624" s="154">
        <f t="shared" si="1506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idden="1">
      <c r="A4625" s="1035"/>
      <c r="B4625" s="356" t="s">
        <v>683</v>
      </c>
      <c r="C4625" s="386"/>
      <c r="D4625" s="332" t="s">
        <v>684</v>
      </c>
      <c r="E4625" s="154">
        <f t="shared" si="1506"/>
        <v>0</v>
      </c>
      <c r="F4625" s="63"/>
      <c r="G4625" s="63"/>
      <c r="H4625" s="63"/>
      <c r="I4625" s="63"/>
      <c r="J4625" s="158"/>
      <c r="K4625" s="63"/>
      <c r="L4625" s="63"/>
      <c r="M4625" s="158"/>
      <c r="N4625" s="23"/>
      <c r="O4625" s="23"/>
    </row>
    <row r="4626" spans="1:15" hidden="1">
      <c r="A4626" s="1035"/>
      <c r="B4626" s="356" t="s">
        <v>685</v>
      </c>
      <c r="C4626" s="385"/>
      <c r="D4626" s="332" t="s">
        <v>686</v>
      </c>
      <c r="E4626" s="154">
        <f t="shared" si="1506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 hidden="1">
      <c r="A4627" s="1035"/>
      <c r="B4627" s="356" t="s">
        <v>687</v>
      </c>
      <c r="C4627" s="387"/>
      <c r="D4627" s="332" t="s">
        <v>688</v>
      </c>
      <c r="E4627" s="154">
        <f t="shared" si="1506"/>
        <v>0</v>
      </c>
      <c r="F4627" s="63"/>
      <c r="G4627" s="63"/>
      <c r="H4627" s="63"/>
      <c r="I4627" s="63"/>
      <c r="J4627" s="158"/>
      <c r="K4627" s="63"/>
      <c r="L4627" s="63"/>
      <c r="M4627" s="158"/>
      <c r="N4627" s="23"/>
      <c r="O4627" s="23"/>
    </row>
    <row r="4628" spans="1:15" hidden="1">
      <c r="A4628" s="1035"/>
      <c r="B4628" s="1062" t="s">
        <v>689</v>
      </c>
      <c r="C4628" s="389"/>
      <c r="D4628" s="332" t="s">
        <v>690</v>
      </c>
      <c r="E4628" s="154">
        <f t="shared" si="1506"/>
        <v>0</v>
      </c>
      <c r="F4628" s="63"/>
      <c r="G4628" s="63"/>
      <c r="H4628" s="63"/>
      <c r="I4628" s="63"/>
      <c r="J4628" s="158"/>
      <c r="K4628" s="63"/>
      <c r="L4628" s="63"/>
      <c r="M4628" s="158"/>
      <c r="N4628" s="23"/>
      <c r="O4628" s="23"/>
    </row>
    <row r="4629" spans="1:15" hidden="1">
      <c r="A4629" s="1035"/>
      <c r="B4629" s="1063" t="s">
        <v>691</v>
      </c>
      <c r="C4629" s="386"/>
      <c r="D4629" s="335" t="s">
        <v>692</v>
      </c>
      <c r="E4629" s="154">
        <f t="shared" si="1506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idden="1">
      <c r="A4630" s="1035"/>
      <c r="B4630" s="1062" t="s">
        <v>693</v>
      </c>
      <c r="C4630" s="385"/>
      <c r="D4630" s="332" t="s">
        <v>694</v>
      </c>
      <c r="E4630" s="154">
        <f t="shared" si="1506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 hidden="1">
      <c r="A4631" s="1035"/>
      <c r="B4631" s="1062" t="s">
        <v>695</v>
      </c>
      <c r="C4631" s="385"/>
      <c r="D4631" s="332" t="s">
        <v>696</v>
      </c>
      <c r="E4631" s="154">
        <f t="shared" si="1506"/>
        <v>0</v>
      </c>
      <c r="F4631" s="63"/>
      <c r="G4631" s="63"/>
      <c r="H4631" s="63"/>
      <c r="I4631" s="63"/>
      <c r="J4631" s="158"/>
      <c r="K4631" s="63"/>
      <c r="L4631" s="63"/>
      <c r="M4631" s="158"/>
      <c r="N4631" s="23"/>
      <c r="O4631" s="23"/>
    </row>
    <row r="4632" spans="1:15" hidden="1">
      <c r="A4632" s="1035"/>
      <c r="B4632" s="356" t="s">
        <v>697</v>
      </c>
      <c r="C4632" s="1064"/>
      <c r="D4632" s="335" t="s">
        <v>698</v>
      </c>
      <c r="E4632" s="154">
        <f t="shared" si="1506"/>
        <v>0</v>
      </c>
      <c r="F4632" s="63"/>
      <c r="G4632" s="63"/>
      <c r="H4632" s="63"/>
      <c r="I4632" s="63"/>
      <c r="J4632" s="158"/>
      <c r="K4632" s="63"/>
      <c r="L4632" s="63"/>
      <c r="M4632" s="158"/>
      <c r="N4632" s="23"/>
      <c r="O4632" s="23"/>
    </row>
    <row r="4633" spans="1:15" hidden="1">
      <c r="A4633" s="1035"/>
      <c r="B4633" s="1062" t="s">
        <v>699</v>
      </c>
      <c r="C4633" s="385"/>
      <c r="D4633" s="332" t="s">
        <v>700</v>
      </c>
      <c r="E4633" s="154">
        <f t="shared" si="1506"/>
        <v>0</v>
      </c>
      <c r="F4633" s="63"/>
      <c r="G4633" s="63"/>
      <c r="H4633" s="63"/>
      <c r="I4633" s="63"/>
      <c r="J4633" s="158"/>
      <c r="K4633" s="63"/>
      <c r="L4633" s="63"/>
      <c r="M4633" s="158"/>
      <c r="N4633" s="23"/>
      <c r="O4633" s="23"/>
    </row>
    <row r="4634" spans="1:15" hidden="1">
      <c r="A4634" s="1035"/>
      <c r="B4634" s="1065" t="s">
        <v>701</v>
      </c>
      <c r="C4634" s="1064"/>
      <c r="D4634" s="335" t="s">
        <v>702</v>
      </c>
      <c r="E4634" s="154">
        <f t="shared" si="1506"/>
        <v>0</v>
      </c>
      <c r="F4634" s="63"/>
      <c r="G4634" s="63"/>
      <c r="H4634" s="63"/>
      <c r="I4634" s="63"/>
      <c r="J4634" s="158"/>
      <c r="K4634" s="63"/>
      <c r="L4634" s="63"/>
      <c r="M4634" s="158"/>
      <c r="N4634" s="23"/>
      <c r="O4634" s="23"/>
    </row>
    <row r="4635" spans="1:15" hidden="1">
      <c r="A4635" s="1035"/>
      <c r="B4635" s="1000"/>
      <c r="C4635" s="393"/>
      <c r="D4635" s="332"/>
      <c r="E4635" s="154">
        <f t="shared" si="1506"/>
        <v>0</v>
      </c>
      <c r="F4635" s="63"/>
      <c r="G4635" s="63"/>
      <c r="H4635" s="63"/>
      <c r="I4635" s="63"/>
      <c r="J4635" s="158"/>
      <c r="K4635" s="63"/>
      <c r="L4635" s="63"/>
      <c r="M4635" s="158"/>
      <c r="N4635" s="23"/>
      <c r="O4635" s="23"/>
    </row>
    <row r="4636" spans="1:15">
      <c r="A4636" s="1035"/>
      <c r="B4636" s="1007" t="s">
        <v>714</v>
      </c>
      <c r="C4636" s="1018"/>
      <c r="D4636" s="335" t="s">
        <v>715</v>
      </c>
      <c r="E4636" s="154">
        <f t="shared" si="1506"/>
        <v>0</v>
      </c>
      <c r="F4636" s="155">
        <f t="shared" ref="F4636:M4636" si="1511">F4637+F4647</f>
        <v>0</v>
      </c>
      <c r="G4636" s="155">
        <f t="shared" si="1511"/>
        <v>0</v>
      </c>
      <c r="H4636" s="155">
        <f t="shared" si="1511"/>
        <v>0</v>
      </c>
      <c r="I4636" s="155">
        <f t="shared" si="1511"/>
        <v>0</v>
      </c>
      <c r="J4636" s="155">
        <f t="shared" si="1511"/>
        <v>0</v>
      </c>
      <c r="K4636" s="155">
        <f t="shared" si="1511"/>
        <v>0</v>
      </c>
      <c r="L4636" s="155">
        <f t="shared" si="1511"/>
        <v>0</v>
      </c>
      <c r="M4636" s="155">
        <f t="shared" si="1511"/>
        <v>0</v>
      </c>
      <c r="N4636" s="23"/>
      <c r="O4636" s="23"/>
    </row>
    <row r="4637" spans="1:15">
      <c r="A4637" s="1035"/>
      <c r="B4637" s="336" t="s">
        <v>1041</v>
      </c>
      <c r="C4637" s="393"/>
      <c r="D4637" s="332" t="s">
        <v>717</v>
      </c>
      <c r="E4637" s="154">
        <f t="shared" si="1506"/>
        <v>0</v>
      </c>
      <c r="F4637" s="155">
        <f t="shared" ref="F4637:M4637" si="1512">F4638+F4643+F4645</f>
        <v>0</v>
      </c>
      <c r="G4637" s="155">
        <f t="shared" si="1512"/>
        <v>0</v>
      </c>
      <c r="H4637" s="155">
        <f t="shared" si="1512"/>
        <v>0</v>
      </c>
      <c r="I4637" s="155">
        <f t="shared" si="1512"/>
        <v>0</v>
      </c>
      <c r="J4637" s="155">
        <f t="shared" si="1512"/>
        <v>0</v>
      </c>
      <c r="K4637" s="155">
        <f t="shared" si="1512"/>
        <v>0</v>
      </c>
      <c r="L4637" s="155">
        <f t="shared" si="1512"/>
        <v>0</v>
      </c>
      <c r="M4637" s="155">
        <f t="shared" si="1512"/>
        <v>0</v>
      </c>
      <c r="N4637" s="23"/>
      <c r="O4637" s="23"/>
    </row>
    <row r="4638" spans="1:15">
      <c r="A4638" s="1035"/>
      <c r="B4638" s="1000" t="s">
        <v>718</v>
      </c>
      <c r="C4638" s="393"/>
      <c r="D4638" s="332" t="s">
        <v>719</v>
      </c>
      <c r="E4638" s="154">
        <f t="shared" si="1506"/>
        <v>0</v>
      </c>
      <c r="F4638" s="155">
        <f t="shared" ref="F4638:M4638" si="1513">F4639+F4640+F4641+F4642</f>
        <v>0</v>
      </c>
      <c r="G4638" s="155">
        <f t="shared" si="1513"/>
        <v>0</v>
      </c>
      <c r="H4638" s="155">
        <f t="shared" si="1513"/>
        <v>0</v>
      </c>
      <c r="I4638" s="155">
        <f t="shared" si="1513"/>
        <v>0</v>
      </c>
      <c r="J4638" s="155">
        <f t="shared" si="1513"/>
        <v>0</v>
      </c>
      <c r="K4638" s="155">
        <f t="shared" si="1513"/>
        <v>0</v>
      </c>
      <c r="L4638" s="155">
        <f t="shared" si="1513"/>
        <v>0</v>
      </c>
      <c r="M4638" s="155">
        <f t="shared" si="1513"/>
        <v>0</v>
      </c>
      <c r="N4638" s="23"/>
      <c r="O4638" s="23"/>
    </row>
    <row r="4639" spans="1:15">
      <c r="A4639" s="485"/>
      <c r="B4639" s="434"/>
      <c r="C4639" s="426" t="s">
        <v>720</v>
      </c>
      <c r="D4639" s="443" t="s">
        <v>721</v>
      </c>
      <c r="E4639" s="94">
        <f t="shared" si="1506"/>
        <v>0</v>
      </c>
      <c r="F4639" s="63"/>
      <c r="G4639" s="63"/>
      <c r="H4639" s="63"/>
      <c r="I4639" s="63"/>
      <c r="J4639" s="158"/>
      <c r="K4639" s="63"/>
      <c r="L4639" s="63"/>
      <c r="M4639" s="158"/>
      <c r="N4639" s="23"/>
      <c r="O4639" s="23"/>
    </row>
    <row r="4640" spans="1:15">
      <c r="A4640" s="485"/>
      <c r="B4640" s="434"/>
      <c r="C4640" s="426" t="s">
        <v>722</v>
      </c>
      <c r="D4640" s="443" t="s">
        <v>723</v>
      </c>
      <c r="E4640" s="94">
        <f t="shared" si="1506"/>
        <v>0</v>
      </c>
      <c r="F4640" s="63"/>
      <c r="G4640" s="63"/>
      <c r="H4640" s="63"/>
      <c r="I4640" s="63"/>
      <c r="J4640" s="158"/>
      <c r="K4640" s="63"/>
      <c r="L4640" s="63"/>
      <c r="M4640" s="158"/>
      <c r="N4640" s="23"/>
      <c r="O4640" s="23"/>
    </row>
    <row r="4641" spans="1:15">
      <c r="A4641" s="485"/>
      <c r="B4641" s="434"/>
      <c r="C4641" s="432" t="s">
        <v>724</v>
      </c>
      <c r="D4641" s="443" t="s">
        <v>725</v>
      </c>
      <c r="E4641" s="94">
        <f t="shared" si="1506"/>
        <v>0</v>
      </c>
      <c r="F4641" s="63"/>
      <c r="G4641" s="63"/>
      <c r="H4641" s="63"/>
      <c r="I4641" s="63"/>
      <c r="J4641" s="158"/>
      <c r="K4641" s="63"/>
      <c r="L4641" s="63"/>
      <c r="M4641" s="158"/>
      <c r="N4641" s="23"/>
      <c r="O4641" s="23"/>
    </row>
    <row r="4642" spans="1:15">
      <c r="A4642" s="485"/>
      <c r="B4642" s="434"/>
      <c r="C4642" s="432" t="s">
        <v>726</v>
      </c>
      <c r="D4642" s="443" t="s">
        <v>727</v>
      </c>
      <c r="E4642" s="94">
        <f t="shared" si="1506"/>
        <v>0</v>
      </c>
      <c r="F4642" s="63"/>
      <c r="G4642" s="63"/>
      <c r="H4642" s="63"/>
      <c r="I4642" s="63"/>
      <c r="J4642" s="158"/>
      <c r="K4642" s="63"/>
      <c r="L4642" s="63"/>
      <c r="M4642" s="158"/>
      <c r="N4642" s="23"/>
      <c r="O4642" s="23"/>
    </row>
    <row r="4643" spans="1:15">
      <c r="A4643" s="1035"/>
      <c r="B4643" s="396" t="s">
        <v>728</v>
      </c>
      <c r="C4643" s="1018"/>
      <c r="D4643" s="335" t="s">
        <v>729</v>
      </c>
      <c r="E4643" s="154">
        <f t="shared" si="1506"/>
        <v>0</v>
      </c>
      <c r="F4643" s="155">
        <f t="shared" ref="F4643:M4643" si="1514">F4644</f>
        <v>0</v>
      </c>
      <c r="G4643" s="155">
        <f t="shared" si="1514"/>
        <v>0</v>
      </c>
      <c r="H4643" s="155">
        <f t="shared" si="1514"/>
        <v>0</v>
      </c>
      <c r="I4643" s="155">
        <f t="shared" si="1514"/>
        <v>0</v>
      </c>
      <c r="J4643" s="155">
        <f t="shared" si="1514"/>
        <v>0</v>
      </c>
      <c r="K4643" s="155">
        <f t="shared" si="1514"/>
        <v>0</v>
      </c>
      <c r="L4643" s="155">
        <f t="shared" si="1514"/>
        <v>0</v>
      </c>
      <c r="M4643" s="155">
        <f t="shared" si="1514"/>
        <v>0</v>
      </c>
      <c r="N4643" s="23"/>
      <c r="O4643" s="23"/>
    </row>
    <row r="4644" spans="1:15">
      <c r="A4644" s="485"/>
      <c r="B4644" s="434"/>
      <c r="C4644" s="466" t="s">
        <v>730</v>
      </c>
      <c r="D4644" s="443" t="s">
        <v>731</v>
      </c>
      <c r="E4644" s="94">
        <f t="shared" si="1506"/>
        <v>0</v>
      </c>
      <c r="F4644" s="63"/>
      <c r="G4644" s="63"/>
      <c r="H4644" s="63"/>
      <c r="I4644" s="63"/>
      <c r="J4644" s="158"/>
      <c r="K4644" s="63"/>
      <c r="L4644" s="63"/>
      <c r="M4644" s="158"/>
      <c r="N4644" s="23"/>
      <c r="O4644" s="23"/>
    </row>
    <row r="4645" spans="1:15" ht="12" customHeight="1">
      <c r="A4645" s="485"/>
      <c r="B4645" s="434" t="s">
        <v>732</v>
      </c>
      <c r="C4645" s="466"/>
      <c r="D4645" s="443" t="s">
        <v>733</v>
      </c>
      <c r="E4645" s="94">
        <f t="shared" si="1506"/>
        <v>0</v>
      </c>
      <c r="F4645" s="63"/>
      <c r="G4645" s="63"/>
      <c r="H4645" s="63"/>
      <c r="I4645" s="63"/>
      <c r="J4645" s="158"/>
      <c r="K4645" s="63"/>
      <c r="L4645" s="63"/>
      <c r="M4645" s="158"/>
      <c r="N4645" s="23"/>
      <c r="O4645" s="23"/>
    </row>
    <row r="4646" spans="1:15" hidden="1">
      <c r="A4646" s="417"/>
      <c r="B4646" s="396"/>
      <c r="C4646" s="1018"/>
      <c r="D4646" s="335"/>
      <c r="E4646" s="94">
        <f t="shared" si="1506"/>
        <v>0</v>
      </c>
      <c r="F4646" s="63"/>
      <c r="G4646" s="63"/>
      <c r="H4646" s="63"/>
      <c r="I4646" s="63"/>
      <c r="J4646" s="158"/>
      <c r="K4646" s="63"/>
      <c r="L4646" s="63"/>
      <c r="M4646" s="158"/>
      <c r="N4646" s="23"/>
      <c r="O4646" s="23"/>
    </row>
    <row r="4647" spans="1:15">
      <c r="A4647" s="1035"/>
      <c r="B4647" s="341" t="s">
        <v>734</v>
      </c>
      <c r="C4647" s="1018"/>
      <c r="D4647" s="335" t="s">
        <v>735</v>
      </c>
      <c r="E4647" s="154">
        <f t="shared" si="1506"/>
        <v>0</v>
      </c>
      <c r="F4647" s="155">
        <f t="shared" ref="F4647:M4648" si="1515">F4648</f>
        <v>0</v>
      </c>
      <c r="G4647" s="155">
        <f t="shared" si="1515"/>
        <v>0</v>
      </c>
      <c r="H4647" s="155">
        <f t="shared" si="1515"/>
        <v>0</v>
      </c>
      <c r="I4647" s="155">
        <f t="shared" si="1515"/>
        <v>0</v>
      </c>
      <c r="J4647" s="155">
        <f t="shared" si="1515"/>
        <v>0</v>
      </c>
      <c r="K4647" s="155">
        <f t="shared" si="1515"/>
        <v>0</v>
      </c>
      <c r="L4647" s="155">
        <f t="shared" si="1515"/>
        <v>0</v>
      </c>
      <c r="M4647" s="155">
        <f t="shared" si="1515"/>
        <v>0</v>
      </c>
      <c r="N4647" s="23"/>
      <c r="O4647" s="23"/>
    </row>
    <row r="4648" spans="1:15">
      <c r="A4648" s="1035"/>
      <c r="B4648" s="1067" t="s">
        <v>736</v>
      </c>
      <c r="C4648" s="1068"/>
      <c r="D4648" s="335" t="s">
        <v>737</v>
      </c>
      <c r="E4648" s="154">
        <f t="shared" si="1506"/>
        <v>0</v>
      </c>
      <c r="F4648" s="155">
        <f t="shared" si="1515"/>
        <v>0</v>
      </c>
      <c r="G4648" s="155">
        <f t="shared" si="1515"/>
        <v>0</v>
      </c>
      <c r="H4648" s="155">
        <f t="shared" si="1515"/>
        <v>0</v>
      </c>
      <c r="I4648" s="155">
        <f t="shared" si="1515"/>
        <v>0</v>
      </c>
      <c r="J4648" s="155">
        <f t="shared" si="1515"/>
        <v>0</v>
      </c>
      <c r="K4648" s="155">
        <f t="shared" si="1515"/>
        <v>0</v>
      </c>
      <c r="L4648" s="155">
        <f t="shared" si="1515"/>
        <v>0</v>
      </c>
      <c r="M4648" s="155">
        <f t="shared" si="1515"/>
        <v>0</v>
      </c>
      <c r="N4648" s="23"/>
      <c r="O4648" s="23"/>
    </row>
    <row r="4649" spans="1:15">
      <c r="A4649" s="485"/>
      <c r="B4649" s="434"/>
      <c r="C4649" s="466" t="s">
        <v>738</v>
      </c>
      <c r="D4649" s="443" t="s">
        <v>739</v>
      </c>
      <c r="E4649" s="94">
        <f t="shared" si="1506"/>
        <v>0</v>
      </c>
      <c r="F4649" s="63"/>
      <c r="G4649" s="63"/>
      <c r="H4649" s="63"/>
      <c r="I4649" s="63"/>
      <c r="J4649" s="158"/>
      <c r="K4649" s="63"/>
      <c r="L4649" s="63"/>
      <c r="M4649" s="158"/>
      <c r="N4649" s="23"/>
      <c r="O4649" s="23"/>
    </row>
    <row r="4650" spans="1:15" ht="0.75" customHeight="1">
      <c r="A4650" s="417"/>
      <c r="B4650" s="396"/>
      <c r="C4650" s="1018"/>
      <c r="D4650" s="335"/>
      <c r="E4650" s="94">
        <f t="shared" si="1506"/>
        <v>0</v>
      </c>
      <c r="F4650" s="63"/>
      <c r="G4650" s="63"/>
      <c r="H4650" s="63"/>
      <c r="I4650" s="63"/>
      <c r="J4650" s="158"/>
      <c r="K4650" s="63"/>
      <c r="L4650" s="63"/>
      <c r="M4650" s="158"/>
      <c r="N4650" s="23"/>
      <c r="O4650" s="23"/>
    </row>
    <row r="4651" spans="1:15">
      <c r="A4651" s="417"/>
      <c r="B4651" s="341" t="s">
        <v>626</v>
      </c>
      <c r="C4651" s="1018"/>
      <c r="D4651" s="335" t="s">
        <v>627</v>
      </c>
      <c r="E4651" s="94">
        <f t="shared" si="1506"/>
        <v>0</v>
      </c>
      <c r="F4651" s="155">
        <f t="shared" ref="F4651:M4651" si="1516">F4652</f>
        <v>0</v>
      </c>
      <c r="G4651" s="155">
        <f t="shared" si="1516"/>
        <v>0</v>
      </c>
      <c r="H4651" s="155">
        <f t="shared" si="1516"/>
        <v>0</v>
      </c>
      <c r="I4651" s="155">
        <f t="shared" si="1516"/>
        <v>0</v>
      </c>
      <c r="J4651" s="155">
        <f t="shared" si="1516"/>
        <v>0</v>
      </c>
      <c r="K4651" s="155">
        <f t="shared" si="1516"/>
        <v>0</v>
      </c>
      <c r="L4651" s="155">
        <f t="shared" si="1516"/>
        <v>0</v>
      </c>
      <c r="M4651" s="155">
        <f t="shared" si="1516"/>
        <v>0</v>
      </c>
      <c r="N4651" s="23"/>
      <c r="O4651" s="23"/>
    </row>
    <row r="4652" spans="1:15">
      <c r="A4652" s="417"/>
      <c r="B4652" s="429" t="s">
        <v>628</v>
      </c>
      <c r="C4652" s="466"/>
      <c r="D4652" s="427" t="s">
        <v>629</v>
      </c>
      <c r="E4652" s="94">
        <f t="shared" si="1506"/>
        <v>0</v>
      </c>
      <c r="F4652" s="421"/>
      <c r="G4652" s="421"/>
      <c r="H4652" s="421"/>
      <c r="I4652" s="421"/>
      <c r="J4652" s="158"/>
      <c r="K4652" s="421"/>
      <c r="L4652" s="421"/>
      <c r="M4652" s="158"/>
      <c r="N4652" s="23"/>
      <c r="O4652" s="23"/>
    </row>
    <row r="4653" spans="1:15">
      <c r="A4653" s="520" t="s">
        <v>755</v>
      </c>
      <c r="B4653" s="521"/>
      <c r="C4653" s="521"/>
      <c r="D4653" s="522"/>
      <c r="E4653" s="94">
        <f t="shared" si="1506"/>
        <v>0</v>
      </c>
      <c r="F4653" s="63"/>
      <c r="G4653" s="63"/>
      <c r="H4653" s="63"/>
      <c r="I4653" s="63"/>
      <c r="J4653" s="151"/>
      <c r="K4653" s="63"/>
      <c r="L4653" s="63"/>
      <c r="M4653" s="151"/>
      <c r="N4653" s="23"/>
      <c r="O4653" s="23"/>
    </row>
    <row r="4654" spans="1:15">
      <c r="A4654" s="833"/>
      <c r="B4654" s="571" t="s">
        <v>842</v>
      </c>
      <c r="C4654" s="571"/>
      <c r="D4654" s="522" t="s">
        <v>843</v>
      </c>
      <c r="E4654" s="154">
        <f t="shared" si="1506"/>
        <v>21149</v>
      </c>
      <c r="F4654" s="155">
        <f t="shared" ref="F4654:M4654" si="1517">F4655+F4656</f>
        <v>0</v>
      </c>
      <c r="G4654" s="155">
        <f t="shared" si="1517"/>
        <v>9196</v>
      </c>
      <c r="H4654" s="155">
        <f t="shared" si="1517"/>
        <v>0</v>
      </c>
      <c r="I4654" s="155">
        <f t="shared" si="1517"/>
        <v>3871</v>
      </c>
      <c r="J4654" s="155">
        <f t="shared" si="1517"/>
        <v>8082</v>
      </c>
      <c r="K4654" s="155">
        <f t="shared" si="1517"/>
        <v>0</v>
      </c>
      <c r="L4654" s="155">
        <f t="shared" si="1517"/>
        <v>0</v>
      </c>
      <c r="M4654" s="155">
        <f t="shared" si="1517"/>
        <v>0</v>
      </c>
      <c r="N4654" s="23"/>
      <c r="O4654" s="23"/>
    </row>
    <row r="4655" spans="1:15">
      <c r="A4655" s="833"/>
      <c r="B4655" s="571"/>
      <c r="C4655" s="571" t="s">
        <v>844</v>
      </c>
      <c r="D4655" s="528" t="s">
        <v>845</v>
      </c>
      <c r="E4655" s="94">
        <f t="shared" si="1506"/>
        <v>21149</v>
      </c>
      <c r="F4655" s="63"/>
      <c r="G4655" s="63">
        <f>G4608+G4601</f>
        <v>9196</v>
      </c>
      <c r="H4655" s="63">
        <f t="shared" ref="H4655:M4655" si="1518">H4608+H4601</f>
        <v>0</v>
      </c>
      <c r="I4655" s="63">
        <f t="shared" si="1518"/>
        <v>3871</v>
      </c>
      <c r="J4655" s="63">
        <f t="shared" si="1518"/>
        <v>8082</v>
      </c>
      <c r="K4655" s="63">
        <f t="shared" si="1518"/>
        <v>0</v>
      </c>
      <c r="L4655" s="63">
        <f t="shared" si="1518"/>
        <v>0</v>
      </c>
      <c r="M4655" s="63">
        <f t="shared" si="1518"/>
        <v>0</v>
      </c>
      <c r="N4655" s="23"/>
      <c r="O4655" s="23"/>
    </row>
    <row r="4656" spans="1:15">
      <c r="A4656" s="833"/>
      <c r="B4656" s="571"/>
      <c r="C4656" s="571" t="s">
        <v>846</v>
      </c>
      <c r="D4656" s="528" t="s">
        <v>847</v>
      </c>
      <c r="E4656" s="94">
        <f t="shared" si="1506"/>
        <v>0</v>
      </c>
      <c r="F4656" s="63"/>
      <c r="G4656" s="63"/>
      <c r="H4656" s="63"/>
      <c r="I4656" s="63"/>
      <c r="J4656" s="151"/>
      <c r="K4656" s="63"/>
      <c r="L4656" s="63"/>
      <c r="M4656" s="151"/>
      <c r="N4656" s="23"/>
      <c r="O4656" s="23"/>
    </row>
    <row r="4657" spans="1:15">
      <c r="A4657" s="833"/>
      <c r="B4657" s="571" t="s">
        <v>848</v>
      </c>
      <c r="C4657" s="571"/>
      <c r="D4657" s="522" t="s">
        <v>849</v>
      </c>
      <c r="E4657" s="94">
        <f t="shared" si="1506"/>
        <v>0</v>
      </c>
      <c r="F4657" s="63"/>
      <c r="G4657" s="63"/>
      <c r="H4657" s="63"/>
      <c r="I4657" s="63"/>
      <c r="J4657" s="151"/>
      <c r="K4657" s="63"/>
      <c r="L4657" s="63"/>
      <c r="M4657" s="151"/>
      <c r="N4657" s="23"/>
      <c r="O4657" s="23"/>
    </row>
    <row r="4658" spans="1:15">
      <c r="A4658" s="523"/>
      <c r="B4658" s="527" t="s">
        <v>850</v>
      </c>
      <c r="C4658" s="527"/>
      <c r="D4658" s="522" t="s">
        <v>851</v>
      </c>
      <c r="E4658" s="154">
        <f t="shared" si="1506"/>
        <v>0</v>
      </c>
      <c r="F4658" s="155">
        <f t="shared" ref="F4658:M4658" si="1519">F4659</f>
        <v>0</v>
      </c>
      <c r="G4658" s="155">
        <f t="shared" si="1519"/>
        <v>0</v>
      </c>
      <c r="H4658" s="155">
        <f t="shared" si="1519"/>
        <v>0</v>
      </c>
      <c r="I4658" s="155">
        <f t="shared" si="1519"/>
        <v>0</v>
      </c>
      <c r="J4658" s="155">
        <f t="shared" si="1519"/>
        <v>0</v>
      </c>
      <c r="K4658" s="155">
        <f>K4659</f>
        <v>0</v>
      </c>
      <c r="L4658" s="155">
        <f t="shared" si="1519"/>
        <v>0</v>
      </c>
      <c r="M4658" s="155">
        <f t="shared" si="1519"/>
        <v>0</v>
      </c>
      <c r="N4658" s="23"/>
      <c r="O4658" s="23"/>
    </row>
    <row r="4659" spans="1:15">
      <c r="A4659" s="523"/>
      <c r="B4659" s="527"/>
      <c r="C4659" s="571" t="s">
        <v>852</v>
      </c>
      <c r="D4659" s="528" t="s">
        <v>853</v>
      </c>
      <c r="E4659" s="154">
        <f t="shared" si="1506"/>
        <v>0</v>
      </c>
      <c r="F4659" s="63"/>
      <c r="G4659" s="218"/>
      <c r="H4659" s="218"/>
      <c r="I4659" s="218"/>
      <c r="J4659" s="218"/>
      <c r="K4659" s="218"/>
      <c r="L4659" s="218"/>
      <c r="M4659" s="218"/>
      <c r="N4659" s="23"/>
      <c r="O4659" s="23"/>
    </row>
    <row r="4660" spans="1:15" ht="0.75" customHeight="1">
      <c r="A4660" s="523"/>
      <c r="B4660" s="527"/>
      <c r="C4660" s="571"/>
      <c r="D4660" s="522"/>
      <c r="E4660" s="154">
        <f t="shared" si="1506"/>
        <v>0</v>
      </c>
      <c r="F4660" s="63"/>
      <c r="G4660" s="63"/>
      <c r="H4660" s="63"/>
      <c r="I4660" s="63"/>
      <c r="J4660" s="151"/>
      <c r="K4660" s="63"/>
      <c r="L4660" s="63"/>
      <c r="M4660" s="151"/>
      <c r="N4660" s="23"/>
      <c r="O4660" s="23"/>
    </row>
    <row r="4661" spans="1:15">
      <c r="A4661" s="772" t="s">
        <v>854</v>
      </c>
      <c r="B4661" s="834"/>
      <c r="C4661" s="835"/>
      <c r="D4661" s="577" t="s">
        <v>855</v>
      </c>
      <c r="E4661" s="100">
        <f t="shared" si="1506"/>
        <v>44984</v>
      </c>
      <c r="F4661" s="579">
        <f t="shared" ref="F4661:M4661" si="1520">F4720+F4730+F4734+F4735</f>
        <v>0</v>
      </c>
      <c r="G4661" s="579">
        <f t="shared" si="1520"/>
        <v>43484</v>
      </c>
      <c r="H4661" s="579">
        <f t="shared" si="1520"/>
        <v>0</v>
      </c>
      <c r="I4661" s="579">
        <f t="shared" si="1520"/>
        <v>800</v>
      </c>
      <c r="J4661" s="579">
        <f t="shared" si="1520"/>
        <v>700</v>
      </c>
      <c r="K4661" s="579">
        <f t="shared" si="1520"/>
        <v>153</v>
      </c>
      <c r="L4661" s="579">
        <f t="shared" si="1520"/>
        <v>153</v>
      </c>
      <c r="M4661" s="579">
        <f t="shared" si="1520"/>
        <v>153</v>
      </c>
      <c r="N4661" s="23"/>
      <c r="O4661" s="23"/>
    </row>
    <row r="4662" spans="1:15">
      <c r="A4662" s="1300" t="s">
        <v>630</v>
      </c>
      <c r="B4662" s="1301"/>
      <c r="C4662" s="1302"/>
      <c r="D4662" s="481"/>
      <c r="E4662" s="154">
        <f t="shared" si="1506"/>
        <v>44984</v>
      </c>
      <c r="F4662" s="482">
        <f>F4674+F4702</f>
        <v>0</v>
      </c>
      <c r="G4662" s="482">
        <f>G4663+G4674+G4687+G4702+G4700</f>
        <v>43484</v>
      </c>
      <c r="H4662" s="482">
        <f t="shared" ref="H4662:M4662" si="1521">H4663+H4674+H4687+H4702+H4700</f>
        <v>0</v>
      </c>
      <c r="I4662" s="482">
        <f t="shared" si="1521"/>
        <v>800</v>
      </c>
      <c r="J4662" s="482">
        <f t="shared" si="1521"/>
        <v>700</v>
      </c>
      <c r="K4662" s="482">
        <f t="shared" si="1521"/>
        <v>153</v>
      </c>
      <c r="L4662" s="482">
        <f t="shared" si="1521"/>
        <v>153</v>
      </c>
      <c r="M4662" s="482">
        <f t="shared" si="1521"/>
        <v>153</v>
      </c>
      <c r="N4662" s="23"/>
      <c r="O4662" s="23"/>
    </row>
    <row r="4663" spans="1:15">
      <c r="A4663" s="1035"/>
      <c r="B4663" s="1101" t="s">
        <v>633</v>
      </c>
      <c r="C4663" s="1102"/>
      <c r="D4663" s="1017" t="s">
        <v>634</v>
      </c>
      <c r="E4663" s="154">
        <f t="shared" si="1506"/>
        <v>44313</v>
      </c>
      <c r="F4663" s="155">
        <f t="shared" ref="F4663:M4663" si="1522">F4664</f>
        <v>0</v>
      </c>
      <c r="G4663" s="155">
        <f t="shared" si="1522"/>
        <v>42813</v>
      </c>
      <c r="H4663" s="155">
        <f t="shared" si="1522"/>
        <v>0</v>
      </c>
      <c r="I4663" s="155">
        <f t="shared" si="1522"/>
        <v>800</v>
      </c>
      <c r="J4663" s="155">
        <f t="shared" si="1522"/>
        <v>700</v>
      </c>
      <c r="K4663" s="155">
        <f t="shared" si="1522"/>
        <v>0</v>
      </c>
      <c r="L4663" s="155">
        <f t="shared" si="1522"/>
        <v>0</v>
      </c>
      <c r="M4663" s="155">
        <f t="shared" si="1522"/>
        <v>0</v>
      </c>
      <c r="N4663" s="23"/>
      <c r="O4663" s="23"/>
    </row>
    <row r="4664" spans="1:15">
      <c r="A4664" s="1035"/>
      <c r="B4664" s="356" t="s">
        <v>894</v>
      </c>
      <c r="C4664" s="386"/>
      <c r="D4664" s="335" t="s">
        <v>636</v>
      </c>
      <c r="E4664" s="154">
        <f t="shared" si="1506"/>
        <v>44313</v>
      </c>
      <c r="F4664" s="155">
        <f t="shared" ref="F4664:M4664" si="1523">F4665+F4666+F4667+F4668+F4669+F4670+F4671+F4672</f>
        <v>0</v>
      </c>
      <c r="G4664" s="155">
        <f t="shared" si="1523"/>
        <v>42813</v>
      </c>
      <c r="H4664" s="155">
        <f t="shared" si="1523"/>
        <v>0</v>
      </c>
      <c r="I4664" s="155">
        <f t="shared" si="1523"/>
        <v>800</v>
      </c>
      <c r="J4664" s="155">
        <f t="shared" si="1523"/>
        <v>700</v>
      </c>
      <c r="K4664" s="155">
        <f t="shared" si="1523"/>
        <v>0</v>
      </c>
      <c r="L4664" s="155">
        <f t="shared" si="1523"/>
        <v>0</v>
      </c>
      <c r="M4664" s="155">
        <f t="shared" si="1523"/>
        <v>0</v>
      </c>
      <c r="N4664" s="23"/>
      <c r="O4664" s="23"/>
    </row>
    <row r="4665" spans="1:15" hidden="1">
      <c r="A4665" s="417"/>
      <c r="B4665" s="545"/>
      <c r="C4665" s="546" t="s">
        <v>637</v>
      </c>
      <c r="D4665" s="543" t="s">
        <v>638</v>
      </c>
      <c r="E4665" s="154">
        <f t="shared" si="1506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t="31.35" hidden="1">
      <c r="A4666" s="417"/>
      <c r="B4666" s="545"/>
      <c r="C4666" s="547" t="s">
        <v>639</v>
      </c>
      <c r="D4666" s="548" t="s">
        <v>640</v>
      </c>
      <c r="E4666" s="154">
        <f t="shared" si="1506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t="21" hidden="1">
      <c r="A4667" s="417"/>
      <c r="B4667" s="545"/>
      <c r="C4667" s="547" t="s">
        <v>641</v>
      </c>
      <c r="D4667" s="548" t="s">
        <v>642</v>
      </c>
      <c r="E4667" s="154">
        <f t="shared" si="1506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t="20.65" hidden="1">
      <c r="A4668" s="417"/>
      <c r="B4668" s="545"/>
      <c r="C4668" s="546" t="s">
        <v>643</v>
      </c>
      <c r="D4668" s="543" t="s">
        <v>644</v>
      </c>
      <c r="E4668" s="154">
        <f t="shared" si="1506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t="31.35" hidden="1">
      <c r="A4669" s="417"/>
      <c r="B4669" s="549"/>
      <c r="C4669" s="550" t="s">
        <v>645</v>
      </c>
      <c r="D4669" s="551" t="s">
        <v>646</v>
      </c>
      <c r="E4669" s="154">
        <f t="shared" si="1506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t="20.65" hidden="1">
      <c r="A4670" s="417"/>
      <c r="B4670" s="493"/>
      <c r="C4670" s="494" t="s">
        <v>647</v>
      </c>
      <c r="D4670" s="552" t="s">
        <v>648</v>
      </c>
      <c r="E4670" s="154">
        <f t="shared" ref="E4670:E4735" si="1524">G4670+H4670+I4670+J4670</f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20.65" hidden="1">
      <c r="A4671" s="417"/>
      <c r="B4671" s="553"/>
      <c r="C4671" s="554" t="s">
        <v>649</v>
      </c>
      <c r="D4671" s="555" t="s">
        <v>650</v>
      </c>
      <c r="E4671" s="154">
        <f t="shared" si="1524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>
      <c r="A4672" s="417"/>
      <c r="B4672" s="556"/>
      <c r="C4672" s="557" t="s">
        <v>1037</v>
      </c>
      <c r="D4672" s="335" t="s">
        <v>654</v>
      </c>
      <c r="E4672" s="154">
        <f t="shared" si="1524"/>
        <v>44313</v>
      </c>
      <c r="F4672" s="63"/>
      <c r="G4672" s="218">
        <f>G1805</f>
        <v>42813</v>
      </c>
      <c r="H4672" s="218">
        <f t="shared" ref="H4672:M4672" si="1525">H1805</f>
        <v>0</v>
      </c>
      <c r="I4672" s="218">
        <f t="shared" si="1525"/>
        <v>800</v>
      </c>
      <c r="J4672" s="218">
        <f t="shared" si="1525"/>
        <v>700</v>
      </c>
      <c r="K4672" s="218">
        <f t="shared" si="1525"/>
        <v>0</v>
      </c>
      <c r="L4672" s="218">
        <f t="shared" si="1525"/>
        <v>0</v>
      </c>
      <c r="M4672" s="218">
        <f t="shared" si="1525"/>
        <v>0</v>
      </c>
      <c r="N4672" s="23"/>
      <c r="O4672" s="23"/>
    </row>
    <row r="4673" spans="1:15">
      <c r="A4673" s="417"/>
      <c r="B4673" s="558"/>
      <c r="C4673" s="1055"/>
      <c r="D4673" s="1017"/>
      <c r="E4673" s="154">
        <f t="shared" si="1524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>
      <c r="A4674" s="417"/>
      <c r="B4674" s="356" t="s">
        <v>657</v>
      </c>
      <c r="C4674" s="1056"/>
      <c r="D4674" s="335" t="s">
        <v>658</v>
      </c>
      <c r="E4674" s="154">
        <f t="shared" si="1524"/>
        <v>0</v>
      </c>
      <c r="F4674" s="155">
        <f t="shared" ref="F4674:M4674" si="1526">F4675</f>
        <v>0</v>
      </c>
      <c r="G4674" s="155">
        <f t="shared" si="1526"/>
        <v>0</v>
      </c>
      <c r="H4674" s="155">
        <f t="shared" si="1526"/>
        <v>0</v>
      </c>
      <c r="I4674" s="155">
        <f t="shared" si="1526"/>
        <v>0</v>
      </c>
      <c r="J4674" s="155">
        <f t="shared" si="1526"/>
        <v>0</v>
      </c>
      <c r="K4674" s="155">
        <f t="shared" si="1526"/>
        <v>0</v>
      </c>
      <c r="L4674" s="155">
        <f t="shared" si="1526"/>
        <v>0</v>
      </c>
      <c r="M4674" s="155">
        <f t="shared" si="1526"/>
        <v>0</v>
      </c>
      <c r="N4674" s="23"/>
      <c r="O4674" s="23"/>
    </row>
    <row r="4675" spans="1:15">
      <c r="A4675" s="417"/>
      <c r="B4675" s="1057" t="s">
        <v>659</v>
      </c>
      <c r="C4675" s="386"/>
      <c r="D4675" s="332" t="s">
        <v>565</v>
      </c>
      <c r="E4675" s="154">
        <f t="shared" si="1524"/>
        <v>0</v>
      </c>
      <c r="F4675" s="155">
        <f t="shared" ref="F4675:M4675" si="1527">F4679+F4680+F4681+F4682+F4683+F4684+F4685</f>
        <v>0</v>
      </c>
      <c r="G4675" s="155">
        <f t="shared" si="1527"/>
        <v>0</v>
      </c>
      <c r="H4675" s="155">
        <f t="shared" si="1527"/>
        <v>0</v>
      </c>
      <c r="I4675" s="155">
        <f t="shared" si="1527"/>
        <v>0</v>
      </c>
      <c r="J4675" s="155">
        <f t="shared" si="1527"/>
        <v>0</v>
      </c>
      <c r="K4675" s="155">
        <f t="shared" si="1527"/>
        <v>0</v>
      </c>
      <c r="L4675" s="155">
        <f t="shared" si="1527"/>
        <v>0</v>
      </c>
      <c r="M4675" s="155">
        <f t="shared" si="1527"/>
        <v>0</v>
      </c>
      <c r="N4675" s="23"/>
      <c r="O4675" s="23"/>
    </row>
    <row r="4676" spans="1:15" ht="0.75" customHeight="1">
      <c r="A4676" s="485"/>
      <c r="B4676" s="502"/>
      <c r="C4676" s="458" t="s">
        <v>660</v>
      </c>
      <c r="D4676" s="562" t="s">
        <v>661</v>
      </c>
      <c r="E4676" s="94">
        <f t="shared" si="1524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485"/>
      <c r="B4677" s="502"/>
      <c r="C4677" s="503" t="s">
        <v>662</v>
      </c>
      <c r="D4677" s="562" t="s">
        <v>663</v>
      </c>
      <c r="E4677" s="94">
        <f t="shared" si="1524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485"/>
      <c r="B4678" s="502"/>
      <c r="C4678" s="503" t="s">
        <v>664</v>
      </c>
      <c r="D4678" s="562" t="s">
        <v>665</v>
      </c>
      <c r="E4678" s="94">
        <f t="shared" si="1524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485"/>
      <c r="B4679" s="501"/>
      <c r="C4679" s="458" t="s">
        <v>666</v>
      </c>
      <c r="D4679" s="427" t="s">
        <v>667</v>
      </c>
      <c r="E4679" s="94">
        <f t="shared" si="1524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485"/>
      <c r="B4680" s="501"/>
      <c r="C4680" s="458" t="s">
        <v>668</v>
      </c>
      <c r="D4680" s="427" t="s">
        <v>669</v>
      </c>
      <c r="E4680" s="94">
        <f t="shared" si="1524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485"/>
      <c r="B4681" s="501"/>
      <c r="C4681" s="458" t="s">
        <v>670</v>
      </c>
      <c r="D4681" s="427" t="s">
        <v>671</v>
      </c>
      <c r="E4681" s="94">
        <f t="shared" si="1524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485"/>
      <c r="B4682" s="501"/>
      <c r="C4682" s="458" t="s">
        <v>672</v>
      </c>
      <c r="D4682" s="427" t="s">
        <v>673</v>
      </c>
      <c r="E4682" s="94">
        <f t="shared" si="1524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t="12" customHeight="1">
      <c r="A4683" s="485"/>
      <c r="B4683" s="501"/>
      <c r="C4683" s="458" t="s">
        <v>662</v>
      </c>
      <c r="D4683" s="427" t="s">
        <v>663</v>
      </c>
      <c r="E4683" s="94">
        <f t="shared" si="1524"/>
        <v>0</v>
      </c>
      <c r="F4683" s="63"/>
      <c r="G4683" s="63"/>
      <c r="H4683" s="63">
        <v>0</v>
      </c>
      <c r="I4683" s="63"/>
      <c r="J4683" s="158">
        <v>0</v>
      </c>
      <c r="K4683" s="63">
        <v>0</v>
      </c>
      <c r="L4683" s="63">
        <v>0</v>
      </c>
      <c r="M4683" s="158">
        <v>0</v>
      </c>
      <c r="N4683" s="23"/>
      <c r="O4683" s="23"/>
    </row>
    <row r="4684" spans="1:15" hidden="1">
      <c r="A4684" s="485"/>
      <c r="B4684" s="501"/>
      <c r="C4684" s="458" t="s">
        <v>675</v>
      </c>
      <c r="D4684" s="427" t="s">
        <v>676</v>
      </c>
      <c r="E4684" s="94">
        <f t="shared" si="1524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485"/>
      <c r="B4685" s="501"/>
      <c r="C4685" s="458" t="s">
        <v>677</v>
      </c>
      <c r="D4685" s="427" t="s">
        <v>678</v>
      </c>
      <c r="E4685" s="94">
        <f t="shared" si="1524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417"/>
      <c r="B4686" s="356"/>
      <c r="C4686" s="385"/>
      <c r="D4686" s="332"/>
      <c r="E4686" s="154">
        <f t="shared" si="1524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>
      <c r="A4687" s="1035"/>
      <c r="B4687" s="357" t="s">
        <v>679</v>
      </c>
      <c r="C4687" s="385"/>
      <c r="D4687" s="332" t="s">
        <v>680</v>
      </c>
      <c r="E4687" s="154">
        <f t="shared" si="1524"/>
        <v>0</v>
      </c>
      <c r="F4687" s="155">
        <f t="shared" ref="F4687:M4687" si="1528">F4688+F4689+F4690+F4691+F4692+F4693+F4694+F4695+F4696+F4697+F4698</f>
        <v>0</v>
      </c>
      <c r="G4687" s="155">
        <f t="shared" si="1528"/>
        <v>0</v>
      </c>
      <c r="H4687" s="155">
        <f t="shared" si="1528"/>
        <v>0</v>
      </c>
      <c r="I4687" s="155">
        <f t="shared" si="1528"/>
        <v>0</v>
      </c>
      <c r="J4687" s="155">
        <f t="shared" si="1528"/>
        <v>0</v>
      </c>
      <c r="K4687" s="155">
        <f t="shared" si="1528"/>
        <v>0</v>
      </c>
      <c r="L4687" s="155">
        <f t="shared" si="1528"/>
        <v>0</v>
      </c>
      <c r="M4687" s="155">
        <f t="shared" si="1528"/>
        <v>0</v>
      </c>
      <c r="N4687" s="23"/>
      <c r="O4687" s="23"/>
    </row>
    <row r="4688" spans="1:15" ht="13.5" customHeight="1">
      <c r="A4688" s="1035"/>
      <c r="B4688" s="356" t="s">
        <v>681</v>
      </c>
      <c r="C4688" s="385"/>
      <c r="D4688" s="332" t="s">
        <v>682</v>
      </c>
      <c r="E4688" s="154">
        <f t="shared" si="1524"/>
        <v>0</v>
      </c>
      <c r="F4688" s="63"/>
      <c r="G4688" s="218">
        <f>G1821</f>
        <v>0</v>
      </c>
      <c r="H4688" s="218">
        <f t="shared" ref="H4688:M4688" si="1529">H1821</f>
        <v>0</v>
      </c>
      <c r="I4688" s="218">
        <f t="shared" si="1529"/>
        <v>0</v>
      </c>
      <c r="J4688" s="218">
        <f t="shared" si="1529"/>
        <v>0</v>
      </c>
      <c r="K4688" s="218">
        <f t="shared" si="1529"/>
        <v>0</v>
      </c>
      <c r="L4688" s="218">
        <f t="shared" si="1529"/>
        <v>0</v>
      </c>
      <c r="M4688" s="218">
        <f t="shared" si="1529"/>
        <v>0</v>
      </c>
      <c r="N4688" s="23"/>
      <c r="O4688" s="23"/>
    </row>
    <row r="4689" spans="1:15" ht="9" hidden="1" customHeight="1">
      <c r="A4689" s="1035"/>
      <c r="B4689" s="356" t="s">
        <v>683</v>
      </c>
      <c r="C4689" s="386"/>
      <c r="D4689" s="332" t="s">
        <v>684</v>
      </c>
      <c r="E4689" s="154">
        <f t="shared" si="1524"/>
        <v>0</v>
      </c>
      <c r="F4689" s="63"/>
      <c r="G4689" s="63"/>
      <c r="H4689" s="63"/>
      <c r="I4689" s="63"/>
      <c r="J4689" s="158"/>
      <c r="K4689" s="63"/>
      <c r="L4689" s="63"/>
      <c r="M4689" s="158"/>
      <c r="N4689" s="23"/>
      <c r="O4689" s="23"/>
    </row>
    <row r="4690" spans="1:15" ht="12" hidden="1" customHeight="1">
      <c r="A4690" s="1035"/>
      <c r="B4690" s="356" t="s">
        <v>685</v>
      </c>
      <c r="C4690" s="385"/>
      <c r="D4690" s="332" t="s">
        <v>686</v>
      </c>
      <c r="E4690" s="154">
        <f t="shared" si="1524"/>
        <v>0</v>
      </c>
      <c r="F4690" s="63"/>
      <c r="G4690" s="63"/>
      <c r="H4690" s="63"/>
      <c r="I4690" s="63"/>
      <c r="J4690" s="158"/>
      <c r="K4690" s="63"/>
      <c r="L4690" s="63"/>
      <c r="M4690" s="158"/>
      <c r="N4690" s="23"/>
      <c r="O4690" s="23"/>
    </row>
    <row r="4691" spans="1:15" ht="11.25" hidden="1" customHeight="1">
      <c r="A4691" s="1035"/>
      <c r="B4691" s="356" t="s">
        <v>687</v>
      </c>
      <c r="C4691" s="387"/>
      <c r="D4691" s="332" t="s">
        <v>688</v>
      </c>
      <c r="E4691" s="154">
        <f t="shared" si="1524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 ht="15" hidden="1" customHeight="1">
      <c r="A4692" s="1035"/>
      <c r="B4692" s="1062" t="s">
        <v>689</v>
      </c>
      <c r="C4692" s="389"/>
      <c r="D4692" s="332" t="s">
        <v>690</v>
      </c>
      <c r="E4692" s="154">
        <f t="shared" si="1524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 ht="14.25" hidden="1" customHeight="1">
      <c r="A4693" s="1035"/>
      <c r="B4693" s="1063" t="s">
        <v>691</v>
      </c>
      <c r="C4693" s="386"/>
      <c r="D4693" s="335" t="s">
        <v>692</v>
      </c>
      <c r="E4693" s="154">
        <f t="shared" si="1524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 ht="12.75" hidden="1" customHeight="1">
      <c r="A4694" s="1035"/>
      <c r="B4694" s="1062" t="s">
        <v>693</v>
      </c>
      <c r="C4694" s="385"/>
      <c r="D4694" s="332" t="s">
        <v>694</v>
      </c>
      <c r="E4694" s="154">
        <f t="shared" si="1524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 ht="12.75" hidden="1" customHeight="1">
      <c r="A4695" s="1035"/>
      <c r="B4695" s="1062" t="s">
        <v>695</v>
      </c>
      <c r="C4695" s="385"/>
      <c r="D4695" s="332" t="s">
        <v>696</v>
      </c>
      <c r="E4695" s="154">
        <f t="shared" si="1524"/>
        <v>0</v>
      </c>
      <c r="F4695" s="63"/>
      <c r="G4695" s="63"/>
      <c r="H4695" s="63"/>
      <c r="I4695" s="63"/>
      <c r="J4695" s="158"/>
      <c r="K4695" s="63"/>
      <c r="L4695" s="63"/>
      <c r="M4695" s="158"/>
      <c r="N4695" s="23"/>
      <c r="O4695" s="23"/>
    </row>
    <row r="4696" spans="1:15" ht="18.75" customHeight="1">
      <c r="A4696" s="1035"/>
      <c r="B4696" s="356" t="s">
        <v>697</v>
      </c>
      <c r="C4696" s="1064"/>
      <c r="D4696" s="335" t="s">
        <v>698</v>
      </c>
      <c r="E4696" s="154">
        <f t="shared" si="1524"/>
        <v>0</v>
      </c>
      <c r="F4696" s="63"/>
      <c r="G4696" s="63">
        <v>0</v>
      </c>
      <c r="H4696" s="63">
        <v>0</v>
      </c>
      <c r="I4696" s="63">
        <v>0</v>
      </c>
      <c r="J4696" s="158">
        <v>0</v>
      </c>
      <c r="K4696" s="63">
        <v>0</v>
      </c>
      <c r="L4696" s="63">
        <v>0</v>
      </c>
      <c r="M4696" s="158">
        <v>0</v>
      </c>
      <c r="N4696" s="23"/>
      <c r="O4696" s="23"/>
    </row>
    <row r="4697" spans="1:15" ht="18" customHeight="1">
      <c r="A4697" s="1035"/>
      <c r="B4697" s="1062" t="s">
        <v>699</v>
      </c>
      <c r="C4697" s="385"/>
      <c r="D4697" s="332" t="s">
        <v>700</v>
      </c>
      <c r="E4697" s="154">
        <f t="shared" si="1524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t="18" hidden="1" customHeight="1">
      <c r="A4698" s="1035"/>
      <c r="B4698" s="1065" t="s">
        <v>701</v>
      </c>
      <c r="C4698" s="1064"/>
      <c r="D4698" s="335" t="s">
        <v>702</v>
      </c>
      <c r="E4698" s="154">
        <f t="shared" si="1524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 ht="15" hidden="1" customHeight="1">
      <c r="A4699" s="1035"/>
      <c r="B4699" s="1000"/>
      <c r="C4699" s="393"/>
      <c r="D4699" s="332"/>
      <c r="E4699" s="154">
        <f t="shared" si="1524"/>
        <v>0</v>
      </c>
      <c r="F4699" s="63"/>
      <c r="G4699" s="63"/>
      <c r="H4699" s="63"/>
      <c r="I4699" s="63"/>
      <c r="J4699" s="158"/>
      <c r="K4699" s="63"/>
      <c r="L4699" s="63"/>
      <c r="M4699" s="158"/>
      <c r="N4699" s="23"/>
      <c r="O4699" s="23"/>
    </row>
    <row r="4700" spans="1:15" ht="15" customHeight="1">
      <c r="A4700" s="1035"/>
      <c r="B4700" s="1307" t="s">
        <v>748</v>
      </c>
      <c r="C4700" s="1308"/>
      <c r="D4700" s="332" t="s">
        <v>706</v>
      </c>
      <c r="E4700" s="154">
        <f t="shared" si="1524"/>
        <v>233</v>
      </c>
      <c r="F4700" s="63"/>
      <c r="G4700" s="63">
        <f>G1832</f>
        <v>233</v>
      </c>
      <c r="H4700" s="63">
        <f t="shared" ref="H4700:M4701" si="1530">H1832</f>
        <v>0</v>
      </c>
      <c r="I4700" s="63">
        <f t="shared" si="1530"/>
        <v>0</v>
      </c>
      <c r="J4700" s="63">
        <f t="shared" si="1530"/>
        <v>0</v>
      </c>
      <c r="K4700" s="63">
        <f t="shared" si="1530"/>
        <v>153</v>
      </c>
      <c r="L4700" s="63">
        <f t="shared" si="1530"/>
        <v>153</v>
      </c>
      <c r="M4700" s="63">
        <f t="shared" si="1530"/>
        <v>153</v>
      </c>
      <c r="N4700" s="23"/>
      <c r="O4700" s="23"/>
    </row>
    <row r="4701" spans="1:15" ht="15" customHeight="1">
      <c r="A4701" s="1035"/>
      <c r="B4701" s="1250" t="s">
        <v>463</v>
      </c>
      <c r="C4701" s="1251"/>
      <c r="D4701" s="593" t="s">
        <v>711</v>
      </c>
      <c r="E4701" s="154">
        <f t="shared" si="1524"/>
        <v>233</v>
      </c>
      <c r="F4701" s="63"/>
      <c r="G4701" s="63">
        <f>G1833</f>
        <v>233</v>
      </c>
      <c r="H4701" s="63">
        <f t="shared" si="1530"/>
        <v>0</v>
      </c>
      <c r="I4701" s="63">
        <f t="shared" si="1530"/>
        <v>0</v>
      </c>
      <c r="J4701" s="63">
        <f t="shared" si="1530"/>
        <v>0</v>
      </c>
      <c r="K4701" s="63">
        <f t="shared" si="1530"/>
        <v>153</v>
      </c>
      <c r="L4701" s="63">
        <f t="shared" si="1530"/>
        <v>153</v>
      </c>
      <c r="M4701" s="63">
        <f t="shared" si="1530"/>
        <v>153</v>
      </c>
      <c r="N4701" s="23"/>
      <c r="O4701" s="23"/>
    </row>
    <row r="4702" spans="1:15">
      <c r="A4702" s="1035"/>
      <c r="B4702" s="1007" t="s">
        <v>714</v>
      </c>
      <c r="C4702" s="1018"/>
      <c r="D4702" s="335" t="s">
        <v>715</v>
      </c>
      <c r="E4702" s="154">
        <f t="shared" si="1524"/>
        <v>438</v>
      </c>
      <c r="F4702" s="155">
        <f t="shared" ref="F4702:M4702" si="1531">F4703+F4713</f>
        <v>0</v>
      </c>
      <c r="G4702" s="155">
        <f t="shared" si="1531"/>
        <v>438</v>
      </c>
      <c r="H4702" s="155">
        <f t="shared" si="1531"/>
        <v>0</v>
      </c>
      <c r="I4702" s="155">
        <f t="shared" si="1531"/>
        <v>0</v>
      </c>
      <c r="J4702" s="155">
        <f t="shared" si="1531"/>
        <v>0</v>
      </c>
      <c r="K4702" s="155">
        <f t="shared" si="1531"/>
        <v>0</v>
      </c>
      <c r="L4702" s="155">
        <f t="shared" si="1531"/>
        <v>0</v>
      </c>
      <c r="M4702" s="155">
        <f t="shared" si="1531"/>
        <v>0</v>
      </c>
      <c r="N4702" s="23"/>
      <c r="O4702" s="23"/>
    </row>
    <row r="4703" spans="1:15">
      <c r="A4703" s="1035"/>
      <c r="B4703" s="336" t="s">
        <v>716</v>
      </c>
      <c r="C4703" s="393"/>
      <c r="D4703" s="332" t="s">
        <v>717</v>
      </c>
      <c r="E4703" s="154">
        <f t="shared" si="1524"/>
        <v>438</v>
      </c>
      <c r="F4703" s="155">
        <f t="shared" ref="F4703:M4703" si="1532">F4704+F4709+F4711</f>
        <v>0</v>
      </c>
      <c r="G4703" s="155">
        <f t="shared" si="1532"/>
        <v>438</v>
      </c>
      <c r="H4703" s="155">
        <f t="shared" si="1532"/>
        <v>0</v>
      </c>
      <c r="I4703" s="155">
        <f t="shared" si="1532"/>
        <v>0</v>
      </c>
      <c r="J4703" s="155">
        <f t="shared" si="1532"/>
        <v>0</v>
      </c>
      <c r="K4703" s="155">
        <f t="shared" si="1532"/>
        <v>0</v>
      </c>
      <c r="L4703" s="155">
        <f t="shared" si="1532"/>
        <v>0</v>
      </c>
      <c r="M4703" s="155">
        <f t="shared" si="1532"/>
        <v>0</v>
      </c>
      <c r="N4703" s="23"/>
      <c r="O4703" s="23"/>
    </row>
    <row r="4704" spans="1:15">
      <c r="A4704" s="1035"/>
      <c r="B4704" s="1000" t="s">
        <v>718</v>
      </c>
      <c r="C4704" s="393"/>
      <c r="D4704" s="332" t="s">
        <v>719</v>
      </c>
      <c r="E4704" s="154">
        <f t="shared" si="1524"/>
        <v>438</v>
      </c>
      <c r="F4704" s="155">
        <f t="shared" ref="F4704:M4704" si="1533">F4705+F4706+F4707+F4708</f>
        <v>0</v>
      </c>
      <c r="G4704" s="155">
        <f t="shared" si="1533"/>
        <v>438</v>
      </c>
      <c r="H4704" s="155">
        <f t="shared" si="1533"/>
        <v>0</v>
      </c>
      <c r="I4704" s="155">
        <f t="shared" si="1533"/>
        <v>0</v>
      </c>
      <c r="J4704" s="155">
        <f t="shared" si="1533"/>
        <v>0</v>
      </c>
      <c r="K4704" s="155">
        <f t="shared" si="1533"/>
        <v>0</v>
      </c>
      <c r="L4704" s="155">
        <f t="shared" si="1533"/>
        <v>0</v>
      </c>
      <c r="M4704" s="155">
        <f t="shared" si="1533"/>
        <v>0</v>
      </c>
      <c r="N4704" s="23"/>
      <c r="O4704" s="23"/>
    </row>
    <row r="4705" spans="1:15">
      <c r="A4705" s="537"/>
      <c r="B4705" s="429"/>
      <c r="C4705" s="426" t="s">
        <v>720</v>
      </c>
      <c r="D4705" s="427" t="s">
        <v>721</v>
      </c>
      <c r="E4705" s="94">
        <f t="shared" si="1524"/>
        <v>0</v>
      </c>
      <c r="F4705" s="421"/>
      <c r="G4705" s="63">
        <f>G1837</f>
        <v>0</v>
      </c>
      <c r="H4705" s="63">
        <f t="shared" ref="H4705:M4708" si="1534">H1837</f>
        <v>0</v>
      </c>
      <c r="I4705" s="63">
        <f t="shared" si="1534"/>
        <v>0</v>
      </c>
      <c r="J4705" s="63">
        <f t="shared" si="1534"/>
        <v>0</v>
      </c>
      <c r="K4705" s="63">
        <f t="shared" si="1534"/>
        <v>0</v>
      </c>
      <c r="L4705" s="63">
        <f t="shared" si="1534"/>
        <v>0</v>
      </c>
      <c r="M4705" s="63">
        <f t="shared" si="1534"/>
        <v>0</v>
      </c>
      <c r="N4705" s="23"/>
      <c r="O4705" s="23"/>
    </row>
    <row r="4706" spans="1:15">
      <c r="A4706" s="537"/>
      <c r="B4706" s="429"/>
      <c r="C4706" s="426" t="s">
        <v>722</v>
      </c>
      <c r="D4706" s="427" t="s">
        <v>723</v>
      </c>
      <c r="E4706" s="94">
        <f t="shared" si="1524"/>
        <v>131</v>
      </c>
      <c r="F4706" s="421"/>
      <c r="G4706" s="63">
        <f>G1838</f>
        <v>131</v>
      </c>
      <c r="H4706" s="63">
        <f t="shared" si="1534"/>
        <v>0</v>
      </c>
      <c r="I4706" s="63">
        <f t="shared" si="1534"/>
        <v>0</v>
      </c>
      <c r="J4706" s="63">
        <f t="shared" si="1534"/>
        <v>0</v>
      </c>
      <c r="K4706" s="63">
        <f t="shared" si="1534"/>
        <v>0</v>
      </c>
      <c r="L4706" s="63">
        <f t="shared" si="1534"/>
        <v>0</v>
      </c>
      <c r="M4706" s="63">
        <f t="shared" si="1534"/>
        <v>0</v>
      </c>
      <c r="N4706" s="23"/>
      <c r="O4706" s="23"/>
    </row>
    <row r="4707" spans="1:15">
      <c r="A4707" s="537"/>
      <c r="B4707" s="429"/>
      <c r="C4707" s="432" t="s">
        <v>724</v>
      </c>
      <c r="D4707" s="427" t="s">
        <v>725</v>
      </c>
      <c r="E4707" s="94">
        <f t="shared" si="1524"/>
        <v>0</v>
      </c>
      <c r="F4707" s="421"/>
      <c r="G4707" s="63">
        <f>G1839</f>
        <v>0</v>
      </c>
      <c r="H4707" s="63">
        <f t="shared" si="1534"/>
        <v>0</v>
      </c>
      <c r="I4707" s="63">
        <f t="shared" si="1534"/>
        <v>0</v>
      </c>
      <c r="J4707" s="63">
        <f t="shared" si="1534"/>
        <v>0</v>
      </c>
      <c r="K4707" s="63">
        <f t="shared" si="1534"/>
        <v>0</v>
      </c>
      <c r="L4707" s="63">
        <f t="shared" si="1534"/>
        <v>0</v>
      </c>
      <c r="M4707" s="63">
        <f t="shared" si="1534"/>
        <v>0</v>
      </c>
      <c r="N4707" s="23"/>
      <c r="O4707" s="23"/>
    </row>
    <row r="4708" spans="1:15">
      <c r="A4708" s="537"/>
      <c r="B4708" s="429"/>
      <c r="C4708" s="432" t="s">
        <v>726</v>
      </c>
      <c r="D4708" s="427" t="s">
        <v>727</v>
      </c>
      <c r="E4708" s="94">
        <f t="shared" si="1524"/>
        <v>307</v>
      </c>
      <c r="F4708" s="421"/>
      <c r="G4708" s="63">
        <f>G1840</f>
        <v>307</v>
      </c>
      <c r="H4708" s="63">
        <f t="shared" si="1534"/>
        <v>0</v>
      </c>
      <c r="I4708" s="63">
        <f t="shared" si="1534"/>
        <v>0</v>
      </c>
      <c r="J4708" s="63">
        <f t="shared" si="1534"/>
        <v>0</v>
      </c>
      <c r="K4708" s="63">
        <f t="shared" si="1534"/>
        <v>0</v>
      </c>
      <c r="L4708" s="63">
        <f t="shared" si="1534"/>
        <v>0</v>
      </c>
      <c r="M4708" s="63">
        <f t="shared" si="1534"/>
        <v>0</v>
      </c>
      <c r="N4708" s="23"/>
      <c r="O4708" s="23"/>
    </row>
    <row r="4709" spans="1:15">
      <c r="A4709" s="417"/>
      <c r="B4709" s="396" t="s">
        <v>728</v>
      </c>
      <c r="C4709" s="1018"/>
      <c r="D4709" s="335" t="s">
        <v>729</v>
      </c>
      <c r="E4709" s="154">
        <f t="shared" si="1524"/>
        <v>0</v>
      </c>
      <c r="F4709" s="101">
        <f t="shared" ref="F4709:M4709" si="1535">F4710</f>
        <v>0</v>
      </c>
      <c r="G4709" s="101">
        <f t="shared" si="1535"/>
        <v>0</v>
      </c>
      <c r="H4709" s="101">
        <f t="shared" si="1535"/>
        <v>0</v>
      </c>
      <c r="I4709" s="101">
        <f t="shared" si="1535"/>
        <v>0</v>
      </c>
      <c r="J4709" s="101">
        <f t="shared" si="1535"/>
        <v>0</v>
      </c>
      <c r="K4709" s="101">
        <f t="shared" si="1535"/>
        <v>0</v>
      </c>
      <c r="L4709" s="101">
        <f t="shared" si="1535"/>
        <v>0</v>
      </c>
      <c r="M4709" s="101">
        <f t="shared" si="1535"/>
        <v>0</v>
      </c>
      <c r="N4709" s="23"/>
      <c r="O4709" s="23"/>
    </row>
    <row r="4710" spans="1:15">
      <c r="A4710" s="417"/>
      <c r="B4710" s="429"/>
      <c r="C4710" s="432" t="s">
        <v>730</v>
      </c>
      <c r="D4710" s="427" t="s">
        <v>731</v>
      </c>
      <c r="E4710" s="94">
        <f t="shared" si="1524"/>
        <v>0</v>
      </c>
      <c r="F4710" s="421"/>
      <c r="G4710" s="63">
        <f t="shared" ref="G4710:M4711" si="1536">G1842</f>
        <v>0</v>
      </c>
      <c r="H4710" s="63">
        <f t="shared" si="1536"/>
        <v>0</v>
      </c>
      <c r="I4710" s="63">
        <f t="shared" si="1536"/>
        <v>0</v>
      </c>
      <c r="J4710" s="63">
        <f t="shared" si="1536"/>
        <v>0</v>
      </c>
      <c r="K4710" s="63">
        <f t="shared" si="1536"/>
        <v>0</v>
      </c>
      <c r="L4710" s="63">
        <f t="shared" si="1536"/>
        <v>0</v>
      </c>
      <c r="M4710" s="63">
        <f t="shared" si="1536"/>
        <v>0</v>
      </c>
      <c r="N4710" s="23"/>
      <c r="O4710" s="23"/>
    </row>
    <row r="4711" spans="1:15">
      <c r="A4711" s="537"/>
      <c r="B4711" s="429" t="s">
        <v>732</v>
      </c>
      <c r="C4711" s="432"/>
      <c r="D4711" s="427" t="s">
        <v>733</v>
      </c>
      <c r="E4711" s="94">
        <f t="shared" si="1524"/>
        <v>0</v>
      </c>
      <c r="F4711" s="452">
        <v>0</v>
      </c>
      <c r="G4711" s="63">
        <f t="shared" si="1536"/>
        <v>0</v>
      </c>
      <c r="H4711" s="63">
        <f t="shared" si="1536"/>
        <v>0</v>
      </c>
      <c r="I4711" s="63">
        <f t="shared" si="1536"/>
        <v>0</v>
      </c>
      <c r="J4711" s="63">
        <f t="shared" si="1536"/>
        <v>0</v>
      </c>
      <c r="K4711" s="63">
        <f t="shared" si="1536"/>
        <v>0</v>
      </c>
      <c r="L4711" s="63">
        <f t="shared" si="1536"/>
        <v>0</v>
      </c>
      <c r="M4711" s="63">
        <f t="shared" si="1536"/>
        <v>0</v>
      </c>
      <c r="N4711" s="23"/>
      <c r="O4711" s="23"/>
    </row>
    <row r="4712" spans="1:15" ht="0.75" customHeight="1">
      <c r="A4712" s="417"/>
      <c r="B4712" s="396"/>
      <c r="C4712" s="1018"/>
      <c r="D4712" s="335"/>
      <c r="E4712" s="154">
        <f t="shared" si="1524"/>
        <v>0</v>
      </c>
      <c r="F4712" s="421"/>
      <c r="G4712" s="63">
        <f>G1844</f>
        <v>0</v>
      </c>
      <c r="H4712" s="421"/>
      <c r="I4712" s="421"/>
      <c r="J4712" s="158"/>
      <c r="K4712" s="421"/>
      <c r="L4712" s="421"/>
      <c r="M4712" s="158"/>
      <c r="N4712" s="23"/>
      <c r="O4712" s="23"/>
    </row>
    <row r="4713" spans="1:15">
      <c r="A4713" s="417"/>
      <c r="B4713" s="341" t="s">
        <v>734</v>
      </c>
      <c r="C4713" s="1018"/>
      <c r="D4713" s="335" t="s">
        <v>735</v>
      </c>
      <c r="E4713" s="154">
        <f t="shared" si="1524"/>
        <v>0</v>
      </c>
      <c r="F4713" s="101">
        <f t="shared" ref="F4713:M4714" si="1537">F4714</f>
        <v>0</v>
      </c>
      <c r="G4713" s="101">
        <f t="shared" si="1537"/>
        <v>0</v>
      </c>
      <c r="H4713" s="101">
        <f t="shared" si="1537"/>
        <v>0</v>
      </c>
      <c r="I4713" s="101">
        <f t="shared" si="1537"/>
        <v>0</v>
      </c>
      <c r="J4713" s="101">
        <f t="shared" si="1537"/>
        <v>0</v>
      </c>
      <c r="K4713" s="101">
        <f t="shared" si="1537"/>
        <v>0</v>
      </c>
      <c r="L4713" s="101">
        <f t="shared" si="1537"/>
        <v>0</v>
      </c>
      <c r="M4713" s="101">
        <f t="shared" si="1537"/>
        <v>0</v>
      </c>
      <c r="N4713" s="23"/>
      <c r="O4713" s="23"/>
    </row>
    <row r="4714" spans="1:15">
      <c r="A4714" s="417"/>
      <c r="B4714" s="1132" t="s">
        <v>736</v>
      </c>
      <c r="C4714" s="1068"/>
      <c r="D4714" s="335" t="s">
        <v>737</v>
      </c>
      <c r="E4714" s="154">
        <f t="shared" si="1524"/>
        <v>0</v>
      </c>
      <c r="F4714" s="101">
        <f t="shared" si="1537"/>
        <v>0</v>
      </c>
      <c r="G4714" s="101">
        <f t="shared" si="1537"/>
        <v>0</v>
      </c>
      <c r="H4714" s="101">
        <f t="shared" si="1537"/>
        <v>0</v>
      </c>
      <c r="I4714" s="101">
        <f t="shared" si="1537"/>
        <v>0</v>
      </c>
      <c r="J4714" s="101">
        <f t="shared" si="1537"/>
        <v>0</v>
      </c>
      <c r="K4714" s="101">
        <f t="shared" si="1537"/>
        <v>0</v>
      </c>
      <c r="L4714" s="101">
        <f t="shared" si="1537"/>
        <v>0</v>
      </c>
      <c r="M4714" s="101">
        <f t="shared" si="1537"/>
        <v>0</v>
      </c>
      <c r="N4714" s="23"/>
      <c r="O4714" s="23"/>
    </row>
    <row r="4715" spans="1:15" ht="12" customHeight="1">
      <c r="A4715" s="485"/>
      <c r="B4715" s="434"/>
      <c r="C4715" s="432" t="s">
        <v>738</v>
      </c>
      <c r="D4715" s="443" t="s">
        <v>739</v>
      </c>
      <c r="E4715" s="94">
        <f t="shared" si="1524"/>
        <v>0</v>
      </c>
      <c r="F4715" s="421"/>
      <c r="G4715" s="63">
        <f>G1847</f>
        <v>0</v>
      </c>
      <c r="H4715" s="421"/>
      <c r="I4715" s="421"/>
      <c r="J4715" s="158"/>
      <c r="K4715" s="421"/>
      <c r="L4715" s="421"/>
      <c r="M4715" s="158"/>
      <c r="N4715" s="23"/>
      <c r="O4715" s="23"/>
    </row>
    <row r="4716" spans="1:15" hidden="1">
      <c r="A4716" s="417"/>
      <c r="B4716" s="434"/>
      <c r="C4716" s="466"/>
      <c r="D4716" s="443"/>
      <c r="E4716" s="94">
        <f t="shared" si="1524"/>
        <v>0</v>
      </c>
      <c r="F4716" s="428"/>
      <c r="G4716" s="421"/>
      <c r="H4716" s="421"/>
      <c r="I4716" s="421"/>
      <c r="J4716" s="158"/>
      <c r="K4716" s="421"/>
      <c r="L4716" s="421"/>
      <c r="M4716" s="158"/>
      <c r="N4716" s="23"/>
      <c r="O4716" s="23"/>
    </row>
    <row r="4717" spans="1:15">
      <c r="A4717" s="1035"/>
      <c r="B4717" s="341" t="s">
        <v>626</v>
      </c>
      <c r="C4717" s="1018"/>
      <c r="D4717" s="335" t="s">
        <v>627</v>
      </c>
      <c r="E4717" s="154">
        <f t="shared" si="1524"/>
        <v>0</v>
      </c>
      <c r="F4717" s="101">
        <f t="shared" ref="F4717:M4717" si="1538">F4718</f>
        <v>0</v>
      </c>
      <c r="G4717" s="101">
        <f t="shared" si="1538"/>
        <v>0</v>
      </c>
      <c r="H4717" s="101">
        <f t="shared" si="1538"/>
        <v>0</v>
      </c>
      <c r="I4717" s="101">
        <f t="shared" si="1538"/>
        <v>0</v>
      </c>
      <c r="J4717" s="101">
        <f t="shared" si="1538"/>
        <v>0</v>
      </c>
      <c r="K4717" s="101">
        <f t="shared" si="1538"/>
        <v>0</v>
      </c>
      <c r="L4717" s="101">
        <f t="shared" si="1538"/>
        <v>0</v>
      </c>
      <c r="M4717" s="101">
        <f t="shared" si="1538"/>
        <v>0</v>
      </c>
      <c r="N4717" s="23"/>
      <c r="O4717" s="23"/>
    </row>
    <row r="4718" spans="1:15">
      <c r="A4718" s="417"/>
      <c r="B4718" s="429" t="s">
        <v>628</v>
      </c>
      <c r="C4718" s="466"/>
      <c r="D4718" s="443" t="s">
        <v>629</v>
      </c>
      <c r="E4718" s="94">
        <f t="shared" si="1524"/>
        <v>0</v>
      </c>
      <c r="F4718" s="428"/>
      <c r="G4718" s="428"/>
      <c r="H4718" s="421"/>
      <c r="I4718" s="421"/>
      <c r="J4718" s="158"/>
      <c r="K4718" s="421"/>
      <c r="L4718" s="421"/>
      <c r="M4718" s="158"/>
      <c r="N4718" s="23"/>
      <c r="O4718" s="23"/>
    </row>
    <row r="4719" spans="1:15">
      <c r="A4719" s="520" t="s">
        <v>755</v>
      </c>
      <c r="B4719" s="521"/>
      <c r="C4719" s="521"/>
      <c r="D4719" s="522"/>
      <c r="E4719" s="94">
        <f t="shared" si="1524"/>
        <v>0</v>
      </c>
      <c r="F4719" s="452"/>
      <c r="G4719" s="452"/>
      <c r="H4719" s="452"/>
      <c r="I4719" s="452"/>
      <c r="J4719" s="770"/>
      <c r="K4719" s="452"/>
      <c r="L4719" s="452"/>
      <c r="M4719" s="770"/>
      <c r="N4719" s="23"/>
      <c r="O4719" s="23"/>
    </row>
    <row r="4720" spans="1:15">
      <c r="A4720" s="1069"/>
      <c r="B4720" s="1357" t="s">
        <v>858</v>
      </c>
      <c r="C4720" s="1357"/>
      <c r="D4720" s="526" t="s">
        <v>859</v>
      </c>
      <c r="E4720" s="154">
        <f t="shared" si="1524"/>
        <v>44984</v>
      </c>
      <c r="F4720" s="155">
        <f t="shared" ref="F4720:M4720" si="1539">F4721+F4722+F4723+F4724+F4725+F4726+F4727+F4728+F4729</f>
        <v>0</v>
      </c>
      <c r="G4720" s="155">
        <f t="shared" si="1539"/>
        <v>43484</v>
      </c>
      <c r="H4720" s="155">
        <f t="shared" si="1539"/>
        <v>0</v>
      </c>
      <c r="I4720" s="155">
        <f t="shared" si="1539"/>
        <v>800</v>
      </c>
      <c r="J4720" s="155">
        <f t="shared" si="1539"/>
        <v>700</v>
      </c>
      <c r="K4720" s="155">
        <f t="shared" si="1539"/>
        <v>153</v>
      </c>
      <c r="L4720" s="155">
        <f t="shared" si="1539"/>
        <v>153</v>
      </c>
      <c r="M4720" s="155">
        <f t="shared" si="1539"/>
        <v>153</v>
      </c>
      <c r="N4720" s="23"/>
      <c r="O4720" s="23"/>
    </row>
    <row r="4721" spans="1:15">
      <c r="A4721" s="833"/>
      <c r="B4721" s="527"/>
      <c r="C4721" s="571" t="s">
        <v>860</v>
      </c>
      <c r="D4721" s="846" t="s">
        <v>861</v>
      </c>
      <c r="E4721" s="94">
        <f t="shared" si="1524"/>
        <v>671</v>
      </c>
      <c r="F4721" s="63"/>
      <c r="G4721" s="63">
        <f>G4702+G4700</f>
        <v>671</v>
      </c>
      <c r="H4721" s="63">
        <f t="shared" ref="H4721:M4721" si="1540">H4702+H4700</f>
        <v>0</v>
      </c>
      <c r="I4721" s="63">
        <f t="shared" si="1540"/>
        <v>0</v>
      </c>
      <c r="J4721" s="63">
        <f t="shared" si="1540"/>
        <v>0</v>
      </c>
      <c r="K4721" s="63">
        <f t="shared" si="1540"/>
        <v>153</v>
      </c>
      <c r="L4721" s="63">
        <f t="shared" si="1540"/>
        <v>153</v>
      </c>
      <c r="M4721" s="63">
        <f t="shared" si="1540"/>
        <v>153</v>
      </c>
      <c r="N4721" s="877"/>
      <c r="O4721" s="23"/>
    </row>
    <row r="4722" spans="1:15">
      <c r="A4722" s="833"/>
      <c r="B4722" s="527"/>
      <c r="C4722" s="848" t="s">
        <v>862</v>
      </c>
      <c r="D4722" s="846" t="s">
        <v>863</v>
      </c>
      <c r="E4722" s="94">
        <f t="shared" si="1524"/>
        <v>2090</v>
      </c>
      <c r="F4722" s="63"/>
      <c r="G4722" s="63">
        <f>368+222</f>
        <v>590</v>
      </c>
      <c r="H4722" s="63"/>
      <c r="I4722" s="63">
        <v>800</v>
      </c>
      <c r="J4722" s="151">
        <v>700</v>
      </c>
      <c r="K4722" s="63"/>
      <c r="L4722" s="63"/>
      <c r="M4722" s="151"/>
      <c r="N4722" s="23"/>
      <c r="O4722" s="23"/>
    </row>
    <row r="4723" spans="1:15">
      <c r="A4723" s="833"/>
      <c r="B4723" s="527"/>
      <c r="C4723" s="571" t="s">
        <v>864</v>
      </c>
      <c r="D4723" s="846" t="s">
        <v>865</v>
      </c>
      <c r="E4723" s="94">
        <f t="shared" si="1524"/>
        <v>42223</v>
      </c>
      <c r="F4723" s="63"/>
      <c r="G4723" s="63">
        <f>41702+521</f>
        <v>42223</v>
      </c>
      <c r="H4723" s="63"/>
      <c r="I4723" s="63"/>
      <c r="J4723" s="151"/>
      <c r="K4723" s="63"/>
      <c r="L4723" s="63"/>
      <c r="M4723" s="151"/>
      <c r="N4723" s="23"/>
      <c r="O4723" s="23"/>
    </row>
    <row r="4724" spans="1:15">
      <c r="A4724" s="833"/>
      <c r="B4724" s="527"/>
      <c r="C4724" s="848" t="s">
        <v>866</v>
      </c>
      <c r="D4724" s="846" t="s">
        <v>867</v>
      </c>
      <c r="E4724" s="94">
        <f t="shared" si="1524"/>
        <v>0</v>
      </c>
      <c r="F4724" s="63"/>
      <c r="G4724" s="63"/>
      <c r="H4724" s="63"/>
      <c r="I4724" s="63"/>
      <c r="J4724" s="151"/>
      <c r="K4724" s="63"/>
      <c r="L4724" s="63"/>
      <c r="M4724" s="151"/>
      <c r="N4724" s="23"/>
      <c r="O4724" s="23"/>
    </row>
    <row r="4725" spans="1:15">
      <c r="A4725" s="833"/>
      <c r="B4725" s="527"/>
      <c r="C4725" s="848" t="s">
        <v>868</v>
      </c>
      <c r="D4725" s="846" t="s">
        <v>869</v>
      </c>
      <c r="E4725" s="94">
        <f t="shared" si="1524"/>
        <v>0</v>
      </c>
      <c r="F4725" s="63"/>
      <c r="G4725" s="849"/>
      <c r="H4725" s="849"/>
      <c r="I4725" s="849"/>
      <c r="J4725" s="850"/>
      <c r="K4725" s="849"/>
      <c r="L4725" s="849"/>
      <c r="M4725" s="850"/>
      <c r="N4725" s="23"/>
      <c r="O4725" s="23"/>
    </row>
    <row r="4726" spans="1:15">
      <c r="A4726" s="833"/>
      <c r="B4726" s="527"/>
      <c r="C4726" s="848" t="s">
        <v>870</v>
      </c>
      <c r="D4726" s="846" t="s">
        <v>871</v>
      </c>
      <c r="E4726" s="94">
        <f t="shared" si="1524"/>
        <v>0</v>
      </c>
      <c r="F4726" s="63"/>
      <c r="G4726" s="63"/>
      <c r="H4726" s="63"/>
      <c r="I4726" s="63"/>
      <c r="J4726" s="151"/>
      <c r="K4726" s="63"/>
      <c r="L4726" s="63"/>
      <c r="M4726" s="151"/>
      <c r="N4726" s="23"/>
      <c r="O4726" s="23"/>
    </row>
    <row r="4727" spans="1:15">
      <c r="A4727" s="833"/>
      <c r="B4727" s="527"/>
      <c r="C4727" s="848" t="s">
        <v>872</v>
      </c>
      <c r="D4727" s="846" t="s">
        <v>873</v>
      </c>
      <c r="E4727" s="94">
        <f t="shared" si="1524"/>
        <v>0</v>
      </c>
      <c r="F4727" s="63"/>
      <c r="G4727" s="63">
        <v>0</v>
      </c>
      <c r="H4727" s="63"/>
      <c r="I4727" s="63">
        <v>0</v>
      </c>
      <c r="J4727" s="151">
        <v>0</v>
      </c>
      <c r="K4727" s="63">
        <v>0</v>
      </c>
      <c r="L4727" s="63">
        <v>0</v>
      </c>
      <c r="M4727" s="151">
        <v>0</v>
      </c>
      <c r="N4727" s="23"/>
      <c r="O4727" s="23"/>
    </row>
    <row r="4728" spans="1:15">
      <c r="A4728" s="833"/>
      <c r="B4728" s="527"/>
      <c r="C4728" s="848" t="s">
        <v>874</v>
      </c>
      <c r="D4728" s="846" t="s">
        <v>875</v>
      </c>
      <c r="E4728" s="94">
        <f t="shared" si="1524"/>
        <v>0</v>
      </c>
      <c r="F4728" s="63"/>
      <c r="G4728" s="63"/>
      <c r="H4728" s="63"/>
      <c r="I4728" s="63"/>
      <c r="J4728" s="151"/>
      <c r="K4728" s="63"/>
      <c r="L4728" s="63"/>
      <c r="M4728" s="151"/>
      <c r="N4728" s="23"/>
      <c r="O4728" s="23"/>
    </row>
    <row r="4729" spans="1:15">
      <c r="A4729" s="833"/>
      <c r="B4729" s="527"/>
      <c r="C4729" s="571" t="s">
        <v>876</v>
      </c>
      <c r="D4729" s="846" t="s">
        <v>877</v>
      </c>
      <c r="E4729" s="94">
        <f t="shared" si="1524"/>
        <v>0</v>
      </c>
      <c r="F4729" s="63"/>
      <c r="G4729" s="63"/>
      <c r="H4729" s="63"/>
      <c r="I4729" s="63"/>
      <c r="J4729" s="151"/>
      <c r="K4729" s="63"/>
      <c r="L4729" s="63"/>
      <c r="M4729" s="151"/>
      <c r="N4729" s="23"/>
      <c r="O4729" s="23"/>
    </row>
    <row r="4730" spans="1:15">
      <c r="A4730" s="1069"/>
      <c r="B4730" s="524" t="s">
        <v>878</v>
      </c>
      <c r="C4730" s="1070"/>
      <c r="D4730" s="526" t="s">
        <v>879</v>
      </c>
      <c r="E4730" s="154">
        <f t="shared" si="1524"/>
        <v>0</v>
      </c>
      <c r="F4730" s="155">
        <f t="shared" ref="F4730:M4730" si="1541">F4731+F4732+F4733</f>
        <v>0</v>
      </c>
      <c r="G4730" s="155">
        <f t="shared" si="1541"/>
        <v>0</v>
      </c>
      <c r="H4730" s="155">
        <f t="shared" si="1541"/>
        <v>0</v>
      </c>
      <c r="I4730" s="155">
        <f t="shared" si="1541"/>
        <v>0</v>
      </c>
      <c r="J4730" s="155">
        <f t="shared" si="1541"/>
        <v>0</v>
      </c>
      <c r="K4730" s="155">
        <f t="shared" si="1541"/>
        <v>0</v>
      </c>
      <c r="L4730" s="155">
        <f t="shared" si="1541"/>
        <v>0</v>
      </c>
      <c r="M4730" s="155">
        <f t="shared" si="1541"/>
        <v>0</v>
      </c>
      <c r="N4730" s="23"/>
      <c r="O4730" s="23"/>
    </row>
    <row r="4731" spans="1:15">
      <c r="A4731" s="833"/>
      <c r="B4731" s="527"/>
      <c r="C4731" s="571" t="s">
        <v>880</v>
      </c>
      <c r="D4731" s="846" t="s">
        <v>881</v>
      </c>
      <c r="E4731" s="94">
        <f t="shared" si="1524"/>
        <v>0</v>
      </c>
      <c r="F4731" s="63"/>
      <c r="G4731" s="63"/>
      <c r="H4731" s="63"/>
      <c r="I4731" s="63"/>
      <c r="J4731" s="151"/>
      <c r="K4731" s="63"/>
      <c r="L4731" s="63"/>
      <c r="M4731" s="151"/>
      <c r="N4731" s="23"/>
      <c r="O4731" s="23"/>
    </row>
    <row r="4732" spans="1:15">
      <c r="A4732" s="833"/>
      <c r="B4732" s="527"/>
      <c r="C4732" s="571" t="s">
        <v>882</v>
      </c>
      <c r="D4732" s="846" t="s">
        <v>883</v>
      </c>
      <c r="E4732" s="94">
        <f t="shared" si="1524"/>
        <v>0</v>
      </c>
      <c r="F4732" s="63"/>
      <c r="G4732" s="63"/>
      <c r="H4732" s="63"/>
      <c r="I4732" s="63"/>
      <c r="J4732" s="151"/>
      <c r="K4732" s="63"/>
      <c r="L4732" s="63"/>
      <c r="M4732" s="151"/>
      <c r="N4732" s="23"/>
      <c r="O4732" s="23"/>
    </row>
    <row r="4733" spans="1:15" ht="22.5" customHeight="1">
      <c r="A4733" s="833"/>
      <c r="B4733" s="527"/>
      <c r="C4733" s="848" t="s">
        <v>884</v>
      </c>
      <c r="D4733" s="846" t="s">
        <v>885</v>
      </c>
      <c r="E4733" s="94">
        <f t="shared" si="1524"/>
        <v>0</v>
      </c>
      <c r="F4733" s="63"/>
      <c r="G4733" s="63"/>
      <c r="H4733" s="63"/>
      <c r="I4733" s="63"/>
      <c r="J4733" s="151"/>
      <c r="K4733" s="63"/>
      <c r="L4733" s="63"/>
      <c r="M4733" s="151"/>
      <c r="N4733" s="23"/>
      <c r="O4733" s="23"/>
    </row>
    <row r="4734" spans="1:15">
      <c r="A4734" s="833"/>
      <c r="B4734" s="527" t="s">
        <v>886</v>
      </c>
      <c r="C4734" s="852"/>
      <c r="D4734" s="522" t="s">
        <v>887</v>
      </c>
      <c r="E4734" s="94">
        <f t="shared" si="1524"/>
        <v>0</v>
      </c>
      <c r="F4734" s="63"/>
      <c r="G4734" s="63"/>
      <c r="H4734" s="63"/>
      <c r="I4734" s="63"/>
      <c r="J4734" s="151"/>
      <c r="K4734" s="63"/>
      <c r="L4734" s="63"/>
      <c r="M4734" s="151"/>
      <c r="N4734" s="23"/>
      <c r="O4734" s="23"/>
    </row>
    <row r="4735" spans="1:15" ht="12" customHeight="1">
      <c r="A4735" s="833"/>
      <c r="B4735" s="527" t="s">
        <v>888</v>
      </c>
      <c r="C4735" s="852"/>
      <c r="D4735" s="522" t="s">
        <v>889</v>
      </c>
      <c r="E4735" s="94">
        <f t="shared" si="1524"/>
        <v>0</v>
      </c>
      <c r="F4735" s="63"/>
      <c r="G4735" s="63">
        <f>G4687</f>
        <v>0</v>
      </c>
      <c r="H4735" s="63">
        <f t="shared" ref="H4735:M4735" si="1542">H4687</f>
        <v>0</v>
      </c>
      <c r="I4735" s="63">
        <f t="shared" si="1542"/>
        <v>0</v>
      </c>
      <c r="J4735" s="63">
        <f t="shared" si="1542"/>
        <v>0</v>
      </c>
      <c r="K4735" s="63">
        <f t="shared" si="1542"/>
        <v>0</v>
      </c>
      <c r="L4735" s="63">
        <f t="shared" si="1542"/>
        <v>0</v>
      </c>
      <c r="M4735" s="63">
        <f t="shared" si="1542"/>
        <v>0</v>
      </c>
      <c r="N4735" s="23"/>
      <c r="O4735" s="23"/>
    </row>
    <row r="4736" spans="1:15" hidden="1">
      <c r="A4736" s="798"/>
      <c r="B4736" s="799"/>
      <c r="C4736" s="799"/>
      <c r="D4736" s="522"/>
      <c r="E4736" s="154">
        <f t="shared" ref="E4736:E4808" si="1543">G4736+H4736+I4736+J4736</f>
        <v>0</v>
      </c>
      <c r="F4736" s="63"/>
      <c r="G4736" s="63"/>
      <c r="H4736" s="63"/>
      <c r="I4736" s="63"/>
      <c r="J4736" s="151"/>
      <c r="K4736" s="63"/>
      <c r="L4736" s="63"/>
      <c r="M4736" s="151"/>
      <c r="N4736" s="23"/>
      <c r="O4736" s="23"/>
    </row>
    <row r="4737" spans="1:15" ht="23.25" customHeight="1">
      <c r="A4737" s="1367" t="s">
        <v>890</v>
      </c>
      <c r="B4737" s="1368"/>
      <c r="C4737" s="1368"/>
      <c r="D4737" s="577" t="s">
        <v>891</v>
      </c>
      <c r="E4737" s="100">
        <f t="shared" si="1543"/>
        <v>8110</v>
      </c>
      <c r="F4737" s="579">
        <f t="shared" ref="F4737:M4737" si="1544">F4803+F4804+F4806+F4807+F4808+F4809+F4810+F4813</f>
        <v>0</v>
      </c>
      <c r="G4737" s="579">
        <f t="shared" si="1544"/>
        <v>7386</v>
      </c>
      <c r="H4737" s="579">
        <f t="shared" si="1544"/>
        <v>120</v>
      </c>
      <c r="I4737" s="579">
        <f t="shared" si="1544"/>
        <v>604</v>
      </c>
      <c r="J4737" s="579">
        <f t="shared" si="1544"/>
        <v>0</v>
      </c>
      <c r="K4737" s="579">
        <f t="shared" si="1544"/>
        <v>0</v>
      </c>
      <c r="L4737" s="579">
        <f t="shared" si="1544"/>
        <v>0</v>
      </c>
      <c r="M4737" s="579">
        <f t="shared" si="1544"/>
        <v>0</v>
      </c>
      <c r="N4737" s="23"/>
      <c r="O4737" s="23"/>
    </row>
    <row r="4738" spans="1:15">
      <c r="A4738" s="1300" t="s">
        <v>630</v>
      </c>
      <c r="B4738" s="1301"/>
      <c r="C4738" s="1302"/>
      <c r="D4738" s="481"/>
      <c r="E4738" s="359">
        <f t="shared" si="1543"/>
        <v>8110</v>
      </c>
      <c r="F4738" s="482">
        <f>F4739+F4750+F4785</f>
        <v>0</v>
      </c>
      <c r="G4738" s="482">
        <f>G4739+G4750+G4785+G4763+G4777+G4781</f>
        <v>7386</v>
      </c>
      <c r="H4738" s="482">
        <f t="shared" ref="H4738:M4738" si="1545">H4739+H4750+H4785+H4763+H4777+H4781</f>
        <v>120</v>
      </c>
      <c r="I4738" s="482">
        <f t="shared" si="1545"/>
        <v>604</v>
      </c>
      <c r="J4738" s="482">
        <f t="shared" si="1545"/>
        <v>0</v>
      </c>
      <c r="K4738" s="482">
        <f t="shared" si="1545"/>
        <v>0</v>
      </c>
      <c r="L4738" s="482">
        <f t="shared" si="1545"/>
        <v>0</v>
      </c>
      <c r="M4738" s="482">
        <f t="shared" si="1545"/>
        <v>0</v>
      </c>
      <c r="N4738" s="23"/>
      <c r="O4738" s="23"/>
    </row>
    <row r="4739" spans="1:15">
      <c r="A4739" s="1035"/>
      <c r="B4739" s="1063" t="s">
        <v>633</v>
      </c>
      <c r="C4739" s="1102"/>
      <c r="D4739" s="1017" t="s">
        <v>634</v>
      </c>
      <c r="E4739" s="154">
        <f t="shared" si="1543"/>
        <v>3809</v>
      </c>
      <c r="F4739" s="155">
        <f t="shared" ref="F4739:M4739" si="1546">F4740</f>
        <v>0</v>
      </c>
      <c r="G4739" s="155">
        <f t="shared" si="1546"/>
        <v>3809</v>
      </c>
      <c r="H4739" s="155">
        <f t="shared" si="1546"/>
        <v>0</v>
      </c>
      <c r="I4739" s="155">
        <f t="shared" si="1546"/>
        <v>0</v>
      </c>
      <c r="J4739" s="155">
        <f t="shared" si="1546"/>
        <v>0</v>
      </c>
      <c r="K4739" s="155">
        <f t="shared" si="1546"/>
        <v>0</v>
      </c>
      <c r="L4739" s="155">
        <f t="shared" si="1546"/>
        <v>0</v>
      </c>
      <c r="M4739" s="155">
        <f t="shared" si="1546"/>
        <v>0</v>
      </c>
      <c r="N4739" s="23"/>
      <c r="O4739" s="23"/>
    </row>
    <row r="4740" spans="1:15">
      <c r="A4740" s="1035"/>
      <c r="B4740" s="357" t="s">
        <v>635</v>
      </c>
      <c r="C4740" s="386"/>
      <c r="D4740" s="335" t="s">
        <v>636</v>
      </c>
      <c r="E4740" s="154">
        <f t="shared" si="1543"/>
        <v>3809</v>
      </c>
      <c r="F4740" s="155">
        <f t="shared" ref="F4740:M4740" si="1547">F4741+F4742+F4743+F4744+F4745+F4746+F4747+F4748</f>
        <v>0</v>
      </c>
      <c r="G4740" s="155">
        <f t="shared" si="1547"/>
        <v>3809</v>
      </c>
      <c r="H4740" s="155">
        <f t="shared" si="1547"/>
        <v>0</v>
      </c>
      <c r="I4740" s="155">
        <f t="shared" si="1547"/>
        <v>0</v>
      </c>
      <c r="J4740" s="155">
        <f t="shared" si="1547"/>
        <v>0</v>
      </c>
      <c r="K4740" s="155">
        <f t="shared" si="1547"/>
        <v>0</v>
      </c>
      <c r="L4740" s="155">
        <f t="shared" si="1547"/>
        <v>0</v>
      </c>
      <c r="M4740" s="155">
        <f t="shared" si="1547"/>
        <v>0</v>
      </c>
      <c r="N4740" s="23"/>
      <c r="O4740" s="23"/>
    </row>
    <row r="4741" spans="1:15" hidden="1">
      <c r="A4741" s="1035"/>
      <c r="B4741" s="1103"/>
      <c r="C4741" s="1104" t="s">
        <v>637</v>
      </c>
      <c r="D4741" s="1017" t="s">
        <v>638</v>
      </c>
      <c r="E4741" s="154">
        <f t="shared" si="1543"/>
        <v>0</v>
      </c>
      <c r="F4741" s="155"/>
      <c r="G4741" s="155"/>
      <c r="H4741" s="155"/>
      <c r="I4741" s="155"/>
      <c r="J4741" s="315"/>
      <c r="K4741" s="155"/>
      <c r="L4741" s="155"/>
      <c r="M4741" s="315"/>
      <c r="N4741" s="23"/>
      <c r="O4741" s="23"/>
    </row>
    <row r="4742" spans="1:15" ht="31.35" hidden="1">
      <c r="A4742" s="1035"/>
      <c r="B4742" s="1103"/>
      <c r="C4742" s="1106" t="s">
        <v>639</v>
      </c>
      <c r="D4742" s="1122" t="s">
        <v>640</v>
      </c>
      <c r="E4742" s="154">
        <f t="shared" si="1543"/>
        <v>0</v>
      </c>
      <c r="F4742" s="155"/>
      <c r="G4742" s="155"/>
      <c r="H4742" s="155"/>
      <c r="I4742" s="155"/>
      <c r="J4742" s="315"/>
      <c r="K4742" s="155"/>
      <c r="L4742" s="155"/>
      <c r="M4742" s="315"/>
      <c r="N4742" s="23"/>
      <c r="O4742" s="23"/>
    </row>
    <row r="4743" spans="1:15" ht="21" hidden="1">
      <c r="A4743" s="1035"/>
      <c r="B4743" s="1103"/>
      <c r="C4743" s="1106" t="s">
        <v>641</v>
      </c>
      <c r="D4743" s="1122" t="s">
        <v>642</v>
      </c>
      <c r="E4743" s="154">
        <f t="shared" si="1543"/>
        <v>0</v>
      </c>
      <c r="F4743" s="155"/>
      <c r="G4743" s="155"/>
      <c r="H4743" s="155"/>
      <c r="I4743" s="155"/>
      <c r="J4743" s="315"/>
      <c r="K4743" s="155"/>
      <c r="L4743" s="155"/>
      <c r="M4743" s="315"/>
      <c r="N4743" s="23"/>
      <c r="O4743" s="23"/>
    </row>
    <row r="4744" spans="1:15" ht="20.65" hidden="1">
      <c r="A4744" s="1035"/>
      <c r="B4744" s="1103"/>
      <c r="C4744" s="1104" t="s">
        <v>643</v>
      </c>
      <c r="D4744" s="1017" t="s">
        <v>644</v>
      </c>
      <c r="E4744" s="154">
        <f t="shared" si="1543"/>
        <v>0</v>
      </c>
      <c r="F4744" s="155"/>
      <c r="G4744" s="155"/>
      <c r="H4744" s="155"/>
      <c r="I4744" s="155"/>
      <c r="J4744" s="315"/>
      <c r="K4744" s="155"/>
      <c r="L4744" s="155"/>
      <c r="M4744" s="315"/>
      <c r="N4744" s="23"/>
      <c r="O4744" s="23"/>
    </row>
    <row r="4745" spans="1:15" ht="31.35" hidden="1">
      <c r="A4745" s="1035"/>
      <c r="B4745" s="1071"/>
      <c r="C4745" s="1107" t="s">
        <v>645</v>
      </c>
      <c r="D4745" s="338" t="s">
        <v>646</v>
      </c>
      <c r="E4745" s="154">
        <f t="shared" si="1543"/>
        <v>0</v>
      </c>
      <c r="F4745" s="155"/>
      <c r="G4745" s="155"/>
      <c r="H4745" s="155"/>
      <c r="I4745" s="155"/>
      <c r="J4745" s="315"/>
      <c r="K4745" s="155"/>
      <c r="L4745" s="155"/>
      <c r="M4745" s="315"/>
      <c r="N4745" s="23"/>
      <c r="O4745" s="23"/>
    </row>
    <row r="4746" spans="1:15" ht="20.65" hidden="1">
      <c r="A4746" s="1035"/>
      <c r="B4746" s="1123"/>
      <c r="C4746" s="1109" t="s">
        <v>647</v>
      </c>
      <c r="D4746" s="555" t="s">
        <v>648</v>
      </c>
      <c r="E4746" s="154">
        <f t="shared" si="1543"/>
        <v>0</v>
      </c>
      <c r="F4746" s="155"/>
      <c r="G4746" s="155"/>
      <c r="H4746" s="155"/>
      <c r="I4746" s="155"/>
      <c r="J4746" s="315"/>
      <c r="K4746" s="155"/>
      <c r="L4746" s="155"/>
      <c r="M4746" s="315"/>
      <c r="N4746" s="23"/>
      <c r="O4746" s="23"/>
    </row>
    <row r="4747" spans="1:15" ht="20.65" hidden="1">
      <c r="A4747" s="1035"/>
      <c r="B4747" s="1124"/>
      <c r="C4747" s="1109" t="s">
        <v>649</v>
      </c>
      <c r="D4747" s="555" t="s">
        <v>650</v>
      </c>
      <c r="E4747" s="154">
        <f t="shared" si="1543"/>
        <v>0</v>
      </c>
      <c r="F4747" s="155"/>
      <c r="G4747" s="155"/>
      <c r="H4747" s="155"/>
      <c r="I4747" s="155"/>
      <c r="J4747" s="315"/>
      <c r="K4747" s="155"/>
      <c r="L4747" s="155"/>
      <c r="M4747" s="315"/>
      <c r="N4747" s="23"/>
      <c r="O4747" s="23"/>
    </row>
    <row r="4748" spans="1:15">
      <c r="A4748" s="1035"/>
      <c r="B4748" s="556"/>
      <c r="C4748" s="557" t="s">
        <v>1042</v>
      </c>
      <c r="D4748" s="335" t="s">
        <v>654</v>
      </c>
      <c r="E4748" s="1126">
        <f t="shared" si="1543"/>
        <v>3809</v>
      </c>
      <c r="F4748" s="155"/>
      <c r="G4748" s="218">
        <f>G1947</f>
        <v>3809</v>
      </c>
      <c r="H4748" s="218">
        <f t="shared" ref="H4748:M4748" si="1548">H1947</f>
        <v>0</v>
      </c>
      <c r="I4748" s="218">
        <f t="shared" si="1548"/>
        <v>0</v>
      </c>
      <c r="J4748" s="218">
        <f t="shared" si="1548"/>
        <v>0</v>
      </c>
      <c r="K4748" s="218">
        <f t="shared" si="1548"/>
        <v>0</v>
      </c>
      <c r="L4748" s="218">
        <f t="shared" si="1548"/>
        <v>0</v>
      </c>
      <c r="M4748" s="218">
        <f t="shared" si="1548"/>
        <v>0</v>
      </c>
      <c r="N4748" s="23"/>
      <c r="O4748" s="23"/>
    </row>
    <row r="4749" spans="1:15">
      <c r="A4749" s="1035"/>
      <c r="B4749" s="558"/>
      <c r="C4749" s="1055"/>
      <c r="D4749" s="1017"/>
      <c r="E4749" s="154">
        <f t="shared" si="1543"/>
        <v>0</v>
      </c>
      <c r="F4749" s="155"/>
      <c r="G4749" s="155"/>
      <c r="H4749" s="155"/>
      <c r="I4749" s="155"/>
      <c r="J4749" s="315"/>
      <c r="K4749" s="155"/>
      <c r="L4749" s="155"/>
      <c r="M4749" s="315"/>
      <c r="N4749" s="23"/>
      <c r="O4749" s="23"/>
    </row>
    <row r="4750" spans="1:15">
      <c r="A4750" s="1035"/>
      <c r="B4750" s="356" t="s">
        <v>657</v>
      </c>
      <c r="C4750" s="1056"/>
      <c r="D4750" s="335" t="s">
        <v>658</v>
      </c>
      <c r="E4750" s="154">
        <f t="shared" si="1543"/>
        <v>0</v>
      </c>
      <c r="F4750" s="155">
        <f t="shared" ref="F4750:M4750" si="1549">F4751</f>
        <v>0</v>
      </c>
      <c r="G4750" s="155">
        <f t="shared" si="1549"/>
        <v>0</v>
      </c>
      <c r="H4750" s="155">
        <f t="shared" si="1549"/>
        <v>0</v>
      </c>
      <c r="I4750" s="155">
        <f t="shared" si="1549"/>
        <v>0</v>
      </c>
      <c r="J4750" s="155">
        <f t="shared" si="1549"/>
        <v>0</v>
      </c>
      <c r="K4750" s="155">
        <f t="shared" si="1549"/>
        <v>0</v>
      </c>
      <c r="L4750" s="155">
        <f t="shared" si="1549"/>
        <v>0</v>
      </c>
      <c r="M4750" s="155">
        <f t="shared" si="1549"/>
        <v>0</v>
      </c>
      <c r="N4750" s="23"/>
      <c r="O4750" s="23"/>
    </row>
    <row r="4751" spans="1:15">
      <c r="A4751" s="1035"/>
      <c r="B4751" s="1057" t="s">
        <v>659</v>
      </c>
      <c r="C4751" s="386"/>
      <c r="D4751" s="332" t="s">
        <v>565</v>
      </c>
      <c r="E4751" s="154">
        <f t="shared" si="1543"/>
        <v>0</v>
      </c>
      <c r="F4751" s="155">
        <f t="shared" ref="F4751:M4751" si="1550">F4755+F4756+F4757+F4758+F4759+F4760+F4761</f>
        <v>0</v>
      </c>
      <c r="G4751" s="155">
        <f t="shared" si="1550"/>
        <v>0</v>
      </c>
      <c r="H4751" s="155">
        <f t="shared" si="1550"/>
        <v>0</v>
      </c>
      <c r="I4751" s="155">
        <f t="shared" si="1550"/>
        <v>0</v>
      </c>
      <c r="J4751" s="155">
        <f t="shared" si="1550"/>
        <v>0</v>
      </c>
      <c r="K4751" s="155">
        <f t="shared" si="1550"/>
        <v>0</v>
      </c>
      <c r="L4751" s="155">
        <f t="shared" si="1550"/>
        <v>0</v>
      </c>
      <c r="M4751" s="155">
        <f t="shared" si="1550"/>
        <v>0</v>
      </c>
      <c r="N4751" s="23"/>
      <c r="O4751" s="23"/>
    </row>
    <row r="4752" spans="1:15" ht="0.75" customHeight="1">
      <c r="A4752" s="1035"/>
      <c r="B4752" s="1058"/>
      <c r="C4752" s="1059" t="s">
        <v>660</v>
      </c>
      <c r="D4752" s="1060" t="s">
        <v>661</v>
      </c>
      <c r="E4752" s="154">
        <f t="shared" si="1543"/>
        <v>0</v>
      </c>
      <c r="F4752" s="155"/>
      <c r="G4752" s="155"/>
      <c r="H4752" s="155"/>
      <c r="I4752" s="155"/>
      <c r="J4752" s="315"/>
      <c r="K4752" s="155"/>
      <c r="L4752" s="155"/>
      <c r="M4752" s="315"/>
      <c r="N4752" s="23"/>
      <c r="O4752" s="23"/>
    </row>
    <row r="4753" spans="1:15" hidden="1">
      <c r="A4753" s="1035"/>
      <c r="B4753" s="1058"/>
      <c r="C4753" s="1059" t="s">
        <v>662</v>
      </c>
      <c r="D4753" s="1060" t="s">
        <v>663</v>
      </c>
      <c r="E4753" s="154">
        <f t="shared" si="1543"/>
        <v>0</v>
      </c>
      <c r="F4753" s="155"/>
      <c r="G4753" s="155"/>
      <c r="H4753" s="155"/>
      <c r="I4753" s="155"/>
      <c r="J4753" s="315"/>
      <c r="K4753" s="155"/>
      <c r="L4753" s="155"/>
      <c r="M4753" s="315"/>
      <c r="N4753" s="23"/>
      <c r="O4753" s="23"/>
    </row>
    <row r="4754" spans="1:15" hidden="1">
      <c r="A4754" s="1035"/>
      <c r="B4754" s="1058"/>
      <c r="C4754" s="1059" t="s">
        <v>664</v>
      </c>
      <c r="D4754" s="1060" t="s">
        <v>665</v>
      </c>
      <c r="E4754" s="154">
        <f t="shared" si="1543"/>
        <v>0</v>
      </c>
      <c r="F4754" s="155"/>
      <c r="G4754" s="155"/>
      <c r="H4754" s="155"/>
      <c r="I4754" s="155"/>
      <c r="J4754" s="315"/>
      <c r="K4754" s="155"/>
      <c r="L4754" s="155"/>
      <c r="M4754" s="315"/>
      <c r="N4754" s="23"/>
      <c r="O4754" s="23"/>
    </row>
    <row r="4755" spans="1:15" hidden="1">
      <c r="A4755" s="1035"/>
      <c r="B4755" s="1061"/>
      <c r="C4755" s="386" t="s">
        <v>666</v>
      </c>
      <c r="D4755" s="332" t="s">
        <v>667</v>
      </c>
      <c r="E4755" s="154">
        <f t="shared" si="1543"/>
        <v>0</v>
      </c>
      <c r="F4755" s="155"/>
      <c r="G4755" s="155"/>
      <c r="H4755" s="155"/>
      <c r="I4755" s="155"/>
      <c r="J4755" s="315"/>
      <c r="K4755" s="155"/>
      <c r="L4755" s="155"/>
      <c r="M4755" s="315"/>
      <c r="N4755" s="23"/>
      <c r="O4755" s="23"/>
    </row>
    <row r="4756" spans="1:15" hidden="1">
      <c r="A4756" s="1035"/>
      <c r="B4756" s="1061"/>
      <c r="C4756" s="386" t="s">
        <v>668</v>
      </c>
      <c r="D4756" s="332" t="s">
        <v>669</v>
      </c>
      <c r="E4756" s="154">
        <f t="shared" si="1543"/>
        <v>0</v>
      </c>
      <c r="F4756" s="155"/>
      <c r="G4756" s="155"/>
      <c r="H4756" s="155"/>
      <c r="I4756" s="155"/>
      <c r="J4756" s="315"/>
      <c r="K4756" s="155"/>
      <c r="L4756" s="155"/>
      <c r="M4756" s="315"/>
      <c r="N4756" s="23"/>
      <c r="O4756" s="23"/>
    </row>
    <row r="4757" spans="1:15" hidden="1">
      <c r="A4757" s="1035"/>
      <c r="B4757" s="1061"/>
      <c r="C4757" s="386" t="s">
        <v>670</v>
      </c>
      <c r="D4757" s="332" t="s">
        <v>671</v>
      </c>
      <c r="E4757" s="154">
        <f t="shared" si="1543"/>
        <v>0</v>
      </c>
      <c r="F4757" s="155"/>
      <c r="G4757" s="155"/>
      <c r="H4757" s="155"/>
      <c r="I4757" s="155"/>
      <c r="J4757" s="315"/>
      <c r="K4757" s="155"/>
      <c r="L4757" s="155"/>
      <c r="M4757" s="315"/>
      <c r="N4757" s="23"/>
      <c r="O4757" s="23"/>
    </row>
    <row r="4758" spans="1:15" hidden="1">
      <c r="A4758" s="1035"/>
      <c r="B4758" s="1061"/>
      <c r="C4758" s="386" t="s">
        <v>672</v>
      </c>
      <c r="D4758" s="332" t="s">
        <v>673</v>
      </c>
      <c r="E4758" s="154">
        <f t="shared" si="1543"/>
        <v>0</v>
      </c>
      <c r="F4758" s="155"/>
      <c r="G4758" s="155"/>
      <c r="H4758" s="155"/>
      <c r="I4758" s="155"/>
      <c r="J4758" s="315"/>
      <c r="K4758" s="155"/>
      <c r="L4758" s="155"/>
      <c r="M4758" s="315"/>
      <c r="N4758" s="23"/>
      <c r="O4758" s="23"/>
    </row>
    <row r="4759" spans="1:15" hidden="1">
      <c r="A4759" s="1035"/>
      <c r="B4759" s="1061"/>
      <c r="C4759" s="386" t="s">
        <v>674</v>
      </c>
      <c r="D4759" s="332" t="s">
        <v>567</v>
      </c>
      <c r="E4759" s="154">
        <f t="shared" si="1543"/>
        <v>0</v>
      </c>
      <c r="F4759" s="155"/>
      <c r="G4759" s="155"/>
      <c r="H4759" s="155"/>
      <c r="I4759" s="155"/>
      <c r="J4759" s="315"/>
      <c r="K4759" s="155"/>
      <c r="L4759" s="155"/>
      <c r="M4759" s="315"/>
      <c r="N4759" s="23"/>
      <c r="O4759" s="23"/>
    </row>
    <row r="4760" spans="1:15" hidden="1">
      <c r="A4760" s="1035"/>
      <c r="B4760" s="1061"/>
      <c r="C4760" s="386" t="s">
        <v>675</v>
      </c>
      <c r="D4760" s="332" t="s">
        <v>676</v>
      </c>
      <c r="E4760" s="154">
        <f t="shared" si="1543"/>
        <v>0</v>
      </c>
      <c r="F4760" s="155"/>
      <c r="G4760" s="155"/>
      <c r="H4760" s="155"/>
      <c r="I4760" s="155"/>
      <c r="J4760" s="315"/>
      <c r="K4760" s="155"/>
      <c r="L4760" s="155"/>
      <c r="M4760" s="315"/>
      <c r="N4760" s="23"/>
      <c r="O4760" s="23"/>
    </row>
    <row r="4761" spans="1:15" hidden="1">
      <c r="A4761" s="1035"/>
      <c r="B4761" s="1061"/>
      <c r="C4761" s="386" t="s">
        <v>677</v>
      </c>
      <c r="D4761" s="332" t="s">
        <v>678</v>
      </c>
      <c r="E4761" s="154">
        <f t="shared" si="1543"/>
        <v>0</v>
      </c>
      <c r="F4761" s="155"/>
      <c r="G4761" s="155"/>
      <c r="H4761" s="155"/>
      <c r="I4761" s="155"/>
      <c r="J4761" s="315"/>
      <c r="K4761" s="155"/>
      <c r="L4761" s="155"/>
      <c r="M4761" s="315"/>
      <c r="N4761" s="23"/>
      <c r="O4761" s="23"/>
    </row>
    <row r="4762" spans="1:15" hidden="1">
      <c r="A4762" s="1035"/>
      <c r="B4762" s="356"/>
      <c r="C4762" s="385"/>
      <c r="D4762" s="332"/>
      <c r="E4762" s="154">
        <f t="shared" si="1543"/>
        <v>0</v>
      </c>
      <c r="F4762" s="155"/>
      <c r="G4762" s="155"/>
      <c r="H4762" s="155"/>
      <c r="I4762" s="155"/>
      <c r="J4762" s="315"/>
      <c r="K4762" s="155"/>
      <c r="L4762" s="155"/>
      <c r="M4762" s="315"/>
      <c r="N4762" s="23"/>
      <c r="O4762" s="23"/>
    </row>
    <row r="4763" spans="1:15">
      <c r="A4763" s="1035"/>
      <c r="B4763" s="356" t="s">
        <v>679</v>
      </c>
      <c r="C4763" s="385"/>
      <c r="D4763" s="332" t="s">
        <v>680</v>
      </c>
      <c r="E4763" s="154">
        <f t="shared" si="1543"/>
        <v>0</v>
      </c>
      <c r="F4763" s="155">
        <f>F4764+F4765+F4766+F4767+F4768+F4769+F4770+F4771+F4772+F4773+F4774</f>
        <v>0</v>
      </c>
      <c r="G4763" s="155">
        <f>G4775+G4776</f>
        <v>0</v>
      </c>
      <c r="H4763" s="155">
        <f t="shared" ref="H4763:M4763" si="1551">H4775+H4776</f>
        <v>0</v>
      </c>
      <c r="I4763" s="155">
        <f t="shared" si="1551"/>
        <v>0</v>
      </c>
      <c r="J4763" s="155">
        <f t="shared" si="1551"/>
        <v>0</v>
      </c>
      <c r="K4763" s="155">
        <f t="shared" si="1551"/>
        <v>0</v>
      </c>
      <c r="L4763" s="155">
        <f t="shared" si="1551"/>
        <v>0</v>
      </c>
      <c r="M4763" s="155">
        <f t="shared" si="1551"/>
        <v>0</v>
      </c>
      <c r="N4763" s="23"/>
      <c r="O4763" s="23"/>
    </row>
    <row r="4764" spans="1:15" hidden="1">
      <c r="A4764" s="1035"/>
      <c r="B4764" s="356" t="s">
        <v>681</v>
      </c>
      <c r="C4764" s="385"/>
      <c r="D4764" s="332" t="s">
        <v>682</v>
      </c>
      <c r="E4764" s="154">
        <f t="shared" si="1543"/>
        <v>0</v>
      </c>
      <c r="F4764" s="155"/>
      <c r="G4764" s="155"/>
      <c r="H4764" s="155"/>
      <c r="I4764" s="155"/>
      <c r="J4764" s="315"/>
      <c r="K4764" s="155"/>
      <c r="L4764" s="155"/>
      <c r="M4764" s="315"/>
      <c r="N4764" s="23"/>
      <c r="O4764" s="23"/>
    </row>
    <row r="4765" spans="1:15" hidden="1">
      <c r="A4765" s="1035"/>
      <c r="B4765" s="356" t="s">
        <v>683</v>
      </c>
      <c r="C4765" s="386"/>
      <c r="D4765" s="332" t="s">
        <v>684</v>
      </c>
      <c r="E4765" s="154">
        <f t="shared" si="1543"/>
        <v>0</v>
      </c>
      <c r="F4765" s="155"/>
      <c r="G4765" s="155"/>
      <c r="H4765" s="155"/>
      <c r="I4765" s="155"/>
      <c r="J4765" s="315"/>
      <c r="K4765" s="155"/>
      <c r="L4765" s="155"/>
      <c r="M4765" s="315"/>
      <c r="N4765" s="23"/>
      <c r="O4765" s="23"/>
    </row>
    <row r="4766" spans="1:15" hidden="1">
      <c r="A4766" s="1035"/>
      <c r="B4766" s="356" t="s">
        <v>685</v>
      </c>
      <c r="C4766" s="385"/>
      <c r="D4766" s="332" t="s">
        <v>686</v>
      </c>
      <c r="E4766" s="154">
        <f t="shared" si="1543"/>
        <v>0</v>
      </c>
      <c r="F4766" s="155"/>
      <c r="G4766" s="155"/>
      <c r="H4766" s="155"/>
      <c r="I4766" s="155"/>
      <c r="J4766" s="315"/>
      <c r="K4766" s="155"/>
      <c r="L4766" s="155"/>
      <c r="M4766" s="315"/>
      <c r="N4766" s="23"/>
      <c r="O4766" s="23"/>
    </row>
    <row r="4767" spans="1:15" hidden="1">
      <c r="A4767" s="1035"/>
      <c r="B4767" s="356" t="s">
        <v>687</v>
      </c>
      <c r="C4767" s="387"/>
      <c r="D4767" s="332" t="s">
        <v>688</v>
      </c>
      <c r="E4767" s="154">
        <f t="shared" si="1543"/>
        <v>0</v>
      </c>
      <c r="F4767" s="155"/>
      <c r="G4767" s="155"/>
      <c r="H4767" s="155"/>
      <c r="I4767" s="155"/>
      <c r="J4767" s="315"/>
      <c r="K4767" s="155"/>
      <c r="L4767" s="155"/>
      <c r="M4767" s="315"/>
      <c r="N4767" s="23"/>
      <c r="O4767" s="23"/>
    </row>
    <row r="4768" spans="1:15" hidden="1">
      <c r="A4768" s="1035"/>
      <c r="B4768" s="1062" t="s">
        <v>689</v>
      </c>
      <c r="C4768" s="389"/>
      <c r="D4768" s="332" t="s">
        <v>690</v>
      </c>
      <c r="E4768" s="154">
        <f t="shared" si="1543"/>
        <v>0</v>
      </c>
      <c r="F4768" s="155"/>
      <c r="G4768" s="155"/>
      <c r="H4768" s="155"/>
      <c r="I4768" s="155"/>
      <c r="J4768" s="315"/>
      <c r="K4768" s="155"/>
      <c r="L4768" s="155"/>
      <c r="M4768" s="315"/>
      <c r="N4768" s="23"/>
      <c r="O4768" s="23"/>
    </row>
    <row r="4769" spans="1:15" hidden="1">
      <c r="A4769" s="1035"/>
      <c r="B4769" s="1063" t="s">
        <v>691</v>
      </c>
      <c r="C4769" s="386"/>
      <c r="D4769" s="335" t="s">
        <v>692</v>
      </c>
      <c r="E4769" s="154">
        <f t="shared" si="1543"/>
        <v>0</v>
      </c>
      <c r="F4769" s="155"/>
      <c r="G4769" s="155"/>
      <c r="H4769" s="155"/>
      <c r="I4769" s="155"/>
      <c r="J4769" s="315"/>
      <c r="K4769" s="155"/>
      <c r="L4769" s="155"/>
      <c r="M4769" s="315"/>
      <c r="N4769" s="23"/>
      <c r="O4769" s="23"/>
    </row>
    <row r="4770" spans="1:15" hidden="1">
      <c r="A4770" s="1035"/>
      <c r="B4770" s="1062" t="s">
        <v>693</v>
      </c>
      <c r="C4770" s="385"/>
      <c r="D4770" s="332" t="s">
        <v>694</v>
      </c>
      <c r="E4770" s="154">
        <f t="shared" si="1543"/>
        <v>0</v>
      </c>
      <c r="F4770" s="155"/>
      <c r="G4770" s="155"/>
      <c r="H4770" s="155"/>
      <c r="I4770" s="155"/>
      <c r="J4770" s="315"/>
      <c r="K4770" s="155"/>
      <c r="L4770" s="155"/>
      <c r="M4770" s="315"/>
      <c r="N4770" s="23"/>
      <c r="O4770" s="23"/>
    </row>
    <row r="4771" spans="1:15" hidden="1">
      <c r="A4771" s="1035"/>
      <c r="B4771" s="1062" t="s">
        <v>695</v>
      </c>
      <c r="C4771" s="385"/>
      <c r="D4771" s="332" t="s">
        <v>696</v>
      </c>
      <c r="E4771" s="154">
        <f t="shared" si="1543"/>
        <v>0</v>
      </c>
      <c r="F4771" s="155"/>
      <c r="G4771" s="155"/>
      <c r="H4771" s="155"/>
      <c r="I4771" s="155"/>
      <c r="J4771" s="315"/>
      <c r="K4771" s="155"/>
      <c r="L4771" s="155"/>
      <c r="M4771" s="315"/>
      <c r="N4771" s="23"/>
      <c r="O4771" s="23"/>
    </row>
    <row r="4772" spans="1:15" hidden="1">
      <c r="A4772" s="1035"/>
      <c r="B4772" s="356" t="s">
        <v>697</v>
      </c>
      <c r="C4772" s="1064"/>
      <c r="D4772" s="335" t="s">
        <v>698</v>
      </c>
      <c r="E4772" s="154">
        <f t="shared" si="1543"/>
        <v>0</v>
      </c>
      <c r="F4772" s="155"/>
      <c r="G4772" s="155"/>
      <c r="H4772" s="155"/>
      <c r="I4772" s="155"/>
      <c r="J4772" s="315"/>
      <c r="K4772" s="155"/>
      <c r="L4772" s="155"/>
      <c r="M4772" s="315"/>
      <c r="N4772" s="23"/>
      <c r="O4772" s="23"/>
    </row>
    <row r="4773" spans="1:15" hidden="1">
      <c r="A4773" s="1035"/>
      <c r="B4773" s="1062" t="s">
        <v>699</v>
      </c>
      <c r="C4773" s="385"/>
      <c r="D4773" s="332" t="s">
        <v>700</v>
      </c>
      <c r="E4773" s="154">
        <f t="shared" si="1543"/>
        <v>0</v>
      </c>
      <c r="F4773" s="155"/>
      <c r="G4773" s="155"/>
      <c r="H4773" s="155"/>
      <c r="I4773" s="155"/>
      <c r="J4773" s="315"/>
      <c r="K4773" s="155"/>
      <c r="L4773" s="155"/>
      <c r="M4773" s="315"/>
      <c r="N4773" s="23"/>
      <c r="O4773" s="23"/>
    </row>
    <row r="4774" spans="1:15" hidden="1">
      <c r="A4774" s="1035"/>
      <c r="B4774" s="1065" t="s">
        <v>701</v>
      </c>
      <c r="C4774" s="1064"/>
      <c r="D4774" s="335" t="s">
        <v>702</v>
      </c>
      <c r="E4774" s="154">
        <f t="shared" si="1543"/>
        <v>0</v>
      </c>
      <c r="F4774" s="155"/>
      <c r="G4774" s="155"/>
      <c r="H4774" s="155"/>
      <c r="I4774" s="155"/>
      <c r="J4774" s="315"/>
      <c r="K4774" s="155"/>
      <c r="L4774" s="155"/>
      <c r="M4774" s="315"/>
      <c r="N4774" s="23"/>
      <c r="O4774" s="23"/>
    </row>
    <row r="4775" spans="1:15" ht="13.5" customHeight="1">
      <c r="A4775" s="1035"/>
      <c r="B4775" s="356" t="s">
        <v>681</v>
      </c>
      <c r="C4775" s="385"/>
      <c r="D4775" s="332" t="s">
        <v>682</v>
      </c>
      <c r="E4775" s="154">
        <f t="shared" si="1543"/>
        <v>0</v>
      </c>
      <c r="F4775" s="155"/>
      <c r="G4775" s="155">
        <v>0</v>
      </c>
      <c r="H4775" s="155">
        <v>0</v>
      </c>
      <c r="I4775" s="155">
        <v>0</v>
      </c>
      <c r="J4775" s="315">
        <v>0</v>
      </c>
      <c r="K4775" s="155"/>
      <c r="L4775" s="155"/>
      <c r="M4775" s="315"/>
      <c r="N4775" s="23"/>
      <c r="O4775" s="23"/>
    </row>
    <row r="4776" spans="1:15" ht="13.5" customHeight="1">
      <c r="A4776" s="1035"/>
      <c r="B4776" s="356" t="s">
        <v>683</v>
      </c>
      <c r="C4776" s="385"/>
      <c r="D4776" s="332" t="s">
        <v>684</v>
      </c>
      <c r="E4776" s="154">
        <f t="shared" si="1543"/>
        <v>0</v>
      </c>
      <c r="F4776" s="155"/>
      <c r="G4776" s="155">
        <v>0</v>
      </c>
      <c r="H4776" s="155">
        <v>0</v>
      </c>
      <c r="I4776" s="155">
        <v>0</v>
      </c>
      <c r="J4776" s="315">
        <v>0</v>
      </c>
      <c r="K4776" s="155"/>
      <c r="L4776" s="155"/>
      <c r="M4776" s="315"/>
      <c r="N4776" s="23"/>
      <c r="O4776" s="23"/>
    </row>
    <row r="4777" spans="1:15" ht="13.5" customHeight="1">
      <c r="A4777" s="1035"/>
      <c r="B4777" s="1307" t="s">
        <v>748</v>
      </c>
      <c r="C4777" s="1308"/>
      <c r="D4777" s="512">
        <v>58</v>
      </c>
      <c r="E4777" s="154">
        <f t="shared" si="1543"/>
        <v>668</v>
      </c>
      <c r="F4777" s="155"/>
      <c r="G4777" s="155">
        <f t="shared" ref="G4777:M4780" si="1552">G1976</f>
        <v>668</v>
      </c>
      <c r="H4777" s="155">
        <f t="shared" si="1552"/>
        <v>0</v>
      </c>
      <c r="I4777" s="155">
        <f t="shared" si="1552"/>
        <v>0</v>
      </c>
      <c r="J4777" s="155">
        <f t="shared" si="1552"/>
        <v>0</v>
      </c>
      <c r="K4777" s="155">
        <f t="shared" si="1552"/>
        <v>0</v>
      </c>
      <c r="L4777" s="155">
        <f t="shared" si="1552"/>
        <v>0</v>
      </c>
      <c r="M4777" s="155">
        <f t="shared" si="1552"/>
        <v>0</v>
      </c>
      <c r="N4777" s="23"/>
      <c r="O4777" s="23"/>
    </row>
    <row r="4778" spans="1:15" ht="13.5" customHeight="1">
      <c r="A4778" s="1035"/>
      <c r="B4778" s="1144"/>
      <c r="C4778" s="1144"/>
      <c r="D4778" s="871">
        <v>58.01</v>
      </c>
      <c r="E4778" s="154">
        <f t="shared" si="1543"/>
        <v>668</v>
      </c>
      <c r="F4778" s="155"/>
      <c r="G4778" s="155">
        <f t="shared" si="1552"/>
        <v>668</v>
      </c>
      <c r="H4778" s="155">
        <f t="shared" si="1552"/>
        <v>0</v>
      </c>
      <c r="I4778" s="155">
        <f t="shared" si="1552"/>
        <v>0</v>
      </c>
      <c r="J4778" s="155"/>
      <c r="K4778" s="155">
        <f t="shared" si="1552"/>
        <v>0</v>
      </c>
      <c r="L4778" s="155">
        <f t="shared" si="1552"/>
        <v>0</v>
      </c>
      <c r="M4778" s="155">
        <f t="shared" si="1552"/>
        <v>0</v>
      </c>
      <c r="N4778" s="23"/>
      <c r="O4778" s="23"/>
    </row>
    <row r="4779" spans="1:15" ht="13.5" customHeight="1">
      <c r="A4779" s="1035"/>
      <c r="B4779" s="1377" t="s">
        <v>1043</v>
      </c>
      <c r="C4779" s="1378"/>
      <c r="D4779" s="871">
        <v>58.02</v>
      </c>
      <c r="E4779" s="154">
        <f t="shared" si="1543"/>
        <v>0</v>
      </c>
      <c r="F4779" s="155"/>
      <c r="G4779" s="155">
        <f t="shared" si="1552"/>
        <v>0</v>
      </c>
      <c r="H4779" s="155">
        <f t="shared" si="1552"/>
        <v>0</v>
      </c>
      <c r="I4779" s="155">
        <f t="shared" si="1552"/>
        <v>0</v>
      </c>
      <c r="J4779" s="155">
        <f t="shared" si="1552"/>
        <v>0</v>
      </c>
      <c r="K4779" s="155">
        <f t="shared" si="1552"/>
        <v>0</v>
      </c>
      <c r="L4779" s="155">
        <f t="shared" si="1552"/>
        <v>0</v>
      </c>
      <c r="M4779" s="155">
        <f t="shared" si="1552"/>
        <v>0</v>
      </c>
      <c r="N4779" s="23"/>
      <c r="O4779" s="23"/>
    </row>
    <row r="4780" spans="1:15" ht="13.5" customHeight="1">
      <c r="A4780" s="1035"/>
      <c r="B4780" s="1250" t="s">
        <v>463</v>
      </c>
      <c r="C4780" s="1251"/>
      <c r="D4780" s="593" t="s">
        <v>711</v>
      </c>
      <c r="E4780" s="154">
        <f t="shared" si="1543"/>
        <v>0</v>
      </c>
      <c r="F4780" s="155"/>
      <c r="G4780" s="155">
        <f>G1979</f>
        <v>0</v>
      </c>
      <c r="H4780" s="155">
        <f t="shared" si="1552"/>
        <v>0</v>
      </c>
      <c r="I4780" s="155">
        <f t="shared" si="1552"/>
        <v>0</v>
      </c>
      <c r="J4780" s="155">
        <f t="shared" si="1552"/>
        <v>0</v>
      </c>
      <c r="K4780" s="155">
        <f t="shared" si="1552"/>
        <v>0</v>
      </c>
      <c r="L4780" s="155">
        <f t="shared" si="1552"/>
        <v>0</v>
      </c>
      <c r="M4780" s="155">
        <f t="shared" si="1552"/>
        <v>0</v>
      </c>
      <c r="N4780" s="23"/>
      <c r="O4780" s="23"/>
    </row>
    <row r="4781" spans="1:15" ht="13.5" customHeight="1">
      <c r="A4781" s="1035"/>
      <c r="B4781" s="1371" t="s">
        <v>712</v>
      </c>
      <c r="C4781" s="1372"/>
      <c r="D4781" s="1145">
        <v>60</v>
      </c>
      <c r="E4781" s="154">
        <f t="shared" si="1543"/>
        <v>909</v>
      </c>
      <c r="F4781" s="1146"/>
      <c r="G4781" s="1146">
        <f t="shared" ref="G4781:M4781" si="1553">G4782+G4783+G4784</f>
        <v>909</v>
      </c>
      <c r="H4781" s="1146">
        <f t="shared" si="1553"/>
        <v>0</v>
      </c>
      <c r="I4781" s="1146">
        <f t="shared" si="1553"/>
        <v>0</v>
      </c>
      <c r="J4781" s="1146">
        <f t="shared" si="1553"/>
        <v>0</v>
      </c>
      <c r="K4781" s="1146">
        <f t="shared" si="1553"/>
        <v>0</v>
      </c>
      <c r="L4781" s="1146">
        <f t="shared" si="1553"/>
        <v>0</v>
      </c>
      <c r="M4781" s="1146">
        <f t="shared" si="1553"/>
        <v>0</v>
      </c>
      <c r="N4781" s="23"/>
      <c r="O4781" s="23"/>
    </row>
    <row r="4782" spans="1:15" ht="13.5" customHeight="1">
      <c r="A4782" s="1035"/>
      <c r="B4782" s="1373" t="s">
        <v>319</v>
      </c>
      <c r="C4782" s="1374"/>
      <c r="D4782" s="1145" t="s">
        <v>751</v>
      </c>
      <c r="E4782" s="154">
        <f t="shared" si="1543"/>
        <v>764</v>
      </c>
      <c r="F4782" s="1146"/>
      <c r="G4782" s="1146">
        <f>G1981</f>
        <v>764</v>
      </c>
      <c r="H4782" s="1146">
        <f t="shared" ref="H4782:M4784" si="1554">H1981</f>
        <v>0</v>
      </c>
      <c r="I4782" s="1146">
        <f t="shared" si="1554"/>
        <v>0</v>
      </c>
      <c r="J4782" s="1146">
        <f t="shared" si="1554"/>
        <v>0</v>
      </c>
      <c r="K4782" s="1146">
        <f t="shared" si="1554"/>
        <v>0</v>
      </c>
      <c r="L4782" s="1146">
        <f t="shared" si="1554"/>
        <v>0</v>
      </c>
      <c r="M4782" s="1146">
        <f t="shared" si="1554"/>
        <v>0</v>
      </c>
      <c r="N4782" s="23"/>
      <c r="O4782" s="23"/>
    </row>
    <row r="4783" spans="1:15" ht="13.5" customHeight="1">
      <c r="A4783" s="1035"/>
      <c r="B4783" s="1373" t="s">
        <v>321</v>
      </c>
      <c r="C4783" s="1374"/>
      <c r="D4783" s="1145" t="s">
        <v>752</v>
      </c>
      <c r="E4783" s="154">
        <f t="shared" si="1543"/>
        <v>0</v>
      </c>
      <c r="F4783" s="1146"/>
      <c r="G4783" s="1146">
        <f>G1982</f>
        <v>0</v>
      </c>
      <c r="H4783" s="1146">
        <f t="shared" si="1554"/>
        <v>0</v>
      </c>
      <c r="I4783" s="1146">
        <f t="shared" si="1554"/>
        <v>0</v>
      </c>
      <c r="J4783" s="1146">
        <f t="shared" si="1554"/>
        <v>0</v>
      </c>
      <c r="K4783" s="1146">
        <f t="shared" si="1554"/>
        <v>0</v>
      </c>
      <c r="L4783" s="1146">
        <f t="shared" si="1554"/>
        <v>0</v>
      </c>
      <c r="M4783" s="1146">
        <f t="shared" si="1554"/>
        <v>0</v>
      </c>
      <c r="N4783" s="23"/>
      <c r="O4783" s="23"/>
    </row>
    <row r="4784" spans="1:15" ht="13.5" customHeight="1">
      <c r="A4784" s="1035"/>
      <c r="B4784" s="1373" t="s">
        <v>323</v>
      </c>
      <c r="C4784" s="1374"/>
      <c r="D4784" s="1145" t="s">
        <v>753</v>
      </c>
      <c r="E4784" s="154">
        <f t="shared" si="1543"/>
        <v>145</v>
      </c>
      <c r="F4784" s="1146"/>
      <c r="G4784" s="1146">
        <f>G1983</f>
        <v>145</v>
      </c>
      <c r="H4784" s="1146">
        <f t="shared" si="1554"/>
        <v>0</v>
      </c>
      <c r="I4784" s="1146">
        <f t="shared" si="1554"/>
        <v>0</v>
      </c>
      <c r="J4784" s="1146">
        <f t="shared" si="1554"/>
        <v>0</v>
      </c>
      <c r="K4784" s="1146">
        <f t="shared" si="1554"/>
        <v>0</v>
      </c>
      <c r="L4784" s="1146">
        <f t="shared" si="1554"/>
        <v>0</v>
      </c>
      <c r="M4784" s="1146">
        <f t="shared" si="1554"/>
        <v>0</v>
      </c>
      <c r="N4784" s="23"/>
      <c r="O4784" s="23"/>
    </row>
    <row r="4785" spans="1:15">
      <c r="A4785" s="1035"/>
      <c r="B4785" s="1007" t="s">
        <v>714</v>
      </c>
      <c r="C4785" s="1018"/>
      <c r="D4785" s="335" t="s">
        <v>715</v>
      </c>
      <c r="E4785" s="154">
        <f t="shared" si="1543"/>
        <v>2724</v>
      </c>
      <c r="F4785" s="155">
        <f t="shared" ref="F4785:M4785" si="1555">F4786+F4796</f>
        <v>0</v>
      </c>
      <c r="G4785" s="155">
        <f t="shared" si="1555"/>
        <v>2000</v>
      </c>
      <c r="H4785" s="155">
        <f t="shared" si="1555"/>
        <v>120</v>
      </c>
      <c r="I4785" s="155">
        <f t="shared" si="1555"/>
        <v>604</v>
      </c>
      <c r="J4785" s="155">
        <f t="shared" si="1555"/>
        <v>0</v>
      </c>
      <c r="K4785" s="155">
        <f t="shared" si="1555"/>
        <v>0</v>
      </c>
      <c r="L4785" s="155">
        <f t="shared" si="1555"/>
        <v>0</v>
      </c>
      <c r="M4785" s="155">
        <f t="shared" si="1555"/>
        <v>0</v>
      </c>
      <c r="N4785" s="23"/>
      <c r="O4785" s="23"/>
    </row>
    <row r="4786" spans="1:15">
      <c r="A4786" s="1035"/>
      <c r="B4786" s="336" t="s">
        <v>716</v>
      </c>
      <c r="C4786" s="393"/>
      <c r="D4786" s="332" t="s">
        <v>717</v>
      </c>
      <c r="E4786" s="154">
        <f t="shared" si="1543"/>
        <v>2724</v>
      </c>
      <c r="F4786" s="155">
        <f t="shared" ref="F4786:M4786" si="1556">F4787+F4792+F4794</f>
        <v>0</v>
      </c>
      <c r="G4786" s="155">
        <f t="shared" si="1556"/>
        <v>2000</v>
      </c>
      <c r="H4786" s="155">
        <f t="shared" si="1556"/>
        <v>120</v>
      </c>
      <c r="I4786" s="155">
        <f t="shared" si="1556"/>
        <v>604</v>
      </c>
      <c r="J4786" s="155">
        <f t="shared" si="1556"/>
        <v>0</v>
      </c>
      <c r="K4786" s="155">
        <f t="shared" si="1556"/>
        <v>0</v>
      </c>
      <c r="L4786" s="155">
        <f t="shared" si="1556"/>
        <v>0</v>
      </c>
      <c r="M4786" s="155">
        <f t="shared" si="1556"/>
        <v>0</v>
      </c>
      <c r="N4786" s="23"/>
      <c r="O4786" s="23"/>
    </row>
    <row r="4787" spans="1:15">
      <c r="A4787" s="1035"/>
      <c r="B4787" s="1000" t="s">
        <v>718</v>
      </c>
      <c r="C4787" s="393"/>
      <c r="D4787" s="332" t="s">
        <v>719</v>
      </c>
      <c r="E4787" s="154">
        <f t="shared" si="1543"/>
        <v>2695</v>
      </c>
      <c r="F4787" s="155">
        <f t="shared" ref="F4787:M4787" si="1557">F4788+F4789+F4790+F4791</f>
        <v>0</v>
      </c>
      <c r="G4787" s="155">
        <f t="shared" si="1557"/>
        <v>1971</v>
      </c>
      <c r="H4787" s="155">
        <f t="shared" si="1557"/>
        <v>120</v>
      </c>
      <c r="I4787" s="155">
        <f t="shared" si="1557"/>
        <v>604</v>
      </c>
      <c r="J4787" s="155">
        <f t="shared" si="1557"/>
        <v>0</v>
      </c>
      <c r="K4787" s="155">
        <f t="shared" si="1557"/>
        <v>0</v>
      </c>
      <c r="L4787" s="155">
        <f t="shared" si="1557"/>
        <v>0</v>
      </c>
      <c r="M4787" s="155">
        <f t="shared" si="1557"/>
        <v>0</v>
      </c>
      <c r="N4787" s="23"/>
      <c r="O4787" s="23"/>
    </row>
    <row r="4788" spans="1:15">
      <c r="A4788" s="417"/>
      <c r="B4788" s="429"/>
      <c r="C4788" s="426" t="s">
        <v>720</v>
      </c>
      <c r="D4788" s="427" t="s">
        <v>721</v>
      </c>
      <c r="E4788" s="94">
        <f t="shared" si="1543"/>
        <v>1577</v>
      </c>
      <c r="F4788" s="421"/>
      <c r="G4788" s="452">
        <f>G1987</f>
        <v>973</v>
      </c>
      <c r="H4788" s="452">
        <f t="shared" ref="H4788:M4788" si="1558">H1987</f>
        <v>0</v>
      </c>
      <c r="I4788" s="452">
        <f t="shared" si="1558"/>
        <v>604</v>
      </c>
      <c r="J4788" s="452">
        <f t="shared" si="1558"/>
        <v>0</v>
      </c>
      <c r="K4788" s="452">
        <f t="shared" si="1558"/>
        <v>0</v>
      </c>
      <c r="L4788" s="452">
        <f t="shared" si="1558"/>
        <v>0</v>
      </c>
      <c r="M4788" s="452">
        <f t="shared" si="1558"/>
        <v>0</v>
      </c>
      <c r="N4788" s="23"/>
      <c r="O4788" s="23"/>
    </row>
    <row r="4789" spans="1:15">
      <c r="A4789" s="417"/>
      <c r="B4789" s="429"/>
      <c r="C4789" s="426" t="s">
        <v>722</v>
      </c>
      <c r="D4789" s="427" t="s">
        <v>723</v>
      </c>
      <c r="E4789" s="94">
        <f t="shared" si="1543"/>
        <v>72</v>
      </c>
      <c r="F4789" s="421"/>
      <c r="G4789" s="452">
        <f t="shared" ref="G4789:M4791" si="1559">G1988</f>
        <v>72</v>
      </c>
      <c r="H4789" s="452">
        <f t="shared" si="1559"/>
        <v>0</v>
      </c>
      <c r="I4789" s="452">
        <f t="shared" si="1559"/>
        <v>0</v>
      </c>
      <c r="J4789" s="452">
        <f>J1988</f>
        <v>0</v>
      </c>
      <c r="K4789" s="452">
        <f t="shared" si="1559"/>
        <v>0</v>
      </c>
      <c r="L4789" s="452">
        <f t="shared" si="1559"/>
        <v>0</v>
      </c>
      <c r="M4789" s="452">
        <f t="shared" si="1559"/>
        <v>0</v>
      </c>
      <c r="N4789" s="23"/>
      <c r="O4789" s="23"/>
    </row>
    <row r="4790" spans="1:15">
      <c r="A4790" s="417"/>
      <c r="B4790" s="429"/>
      <c r="C4790" s="432" t="s">
        <v>724</v>
      </c>
      <c r="D4790" s="427" t="s">
        <v>725</v>
      </c>
      <c r="E4790" s="94">
        <f t="shared" si="1543"/>
        <v>4</v>
      </c>
      <c r="F4790" s="421"/>
      <c r="G4790" s="452">
        <f t="shared" si="1559"/>
        <v>4</v>
      </c>
      <c r="H4790" s="452">
        <f t="shared" si="1559"/>
        <v>0</v>
      </c>
      <c r="I4790" s="452">
        <f t="shared" si="1559"/>
        <v>0</v>
      </c>
      <c r="J4790" s="452">
        <f t="shared" si="1559"/>
        <v>0</v>
      </c>
      <c r="K4790" s="452">
        <f t="shared" si="1559"/>
        <v>0</v>
      </c>
      <c r="L4790" s="452">
        <f t="shared" si="1559"/>
        <v>0</v>
      </c>
      <c r="M4790" s="452">
        <f t="shared" si="1559"/>
        <v>0</v>
      </c>
      <c r="N4790" s="23"/>
      <c r="O4790" s="23"/>
    </row>
    <row r="4791" spans="1:15">
      <c r="A4791" s="417"/>
      <c r="B4791" s="429"/>
      <c r="C4791" s="432" t="s">
        <v>726</v>
      </c>
      <c r="D4791" s="427" t="s">
        <v>727</v>
      </c>
      <c r="E4791" s="94">
        <f t="shared" si="1543"/>
        <v>1042</v>
      </c>
      <c r="F4791" s="421"/>
      <c r="G4791" s="452">
        <f t="shared" si="1559"/>
        <v>922</v>
      </c>
      <c r="H4791" s="452">
        <f t="shared" si="1559"/>
        <v>120</v>
      </c>
      <c r="I4791" s="452">
        <f t="shared" si="1559"/>
        <v>0</v>
      </c>
      <c r="J4791" s="452">
        <f t="shared" si="1559"/>
        <v>0</v>
      </c>
      <c r="K4791" s="452">
        <f t="shared" si="1559"/>
        <v>0</v>
      </c>
      <c r="L4791" s="452">
        <f t="shared" si="1559"/>
        <v>0</v>
      </c>
      <c r="M4791" s="452">
        <f t="shared" si="1559"/>
        <v>0</v>
      </c>
      <c r="N4791" s="23"/>
      <c r="O4791" s="23"/>
    </row>
    <row r="4792" spans="1:15">
      <c r="A4792" s="1035"/>
      <c r="B4792" s="396" t="s">
        <v>728</v>
      </c>
      <c r="C4792" s="1018"/>
      <c r="D4792" s="335" t="s">
        <v>729</v>
      </c>
      <c r="E4792" s="154">
        <f t="shared" si="1543"/>
        <v>0</v>
      </c>
      <c r="F4792" s="155">
        <f t="shared" ref="F4792:M4792" si="1560">F4793</f>
        <v>0</v>
      </c>
      <c r="G4792" s="155">
        <f t="shared" si="1560"/>
        <v>0</v>
      </c>
      <c r="H4792" s="155">
        <f t="shared" si="1560"/>
        <v>0</v>
      </c>
      <c r="I4792" s="155">
        <f t="shared" si="1560"/>
        <v>0</v>
      </c>
      <c r="J4792" s="155">
        <f t="shared" si="1560"/>
        <v>0</v>
      </c>
      <c r="K4792" s="155">
        <f t="shared" si="1560"/>
        <v>0</v>
      </c>
      <c r="L4792" s="155">
        <f t="shared" si="1560"/>
        <v>0</v>
      </c>
      <c r="M4792" s="155">
        <f t="shared" si="1560"/>
        <v>0</v>
      </c>
      <c r="N4792" s="23"/>
      <c r="O4792" s="23"/>
    </row>
    <row r="4793" spans="1:15">
      <c r="A4793" s="417"/>
      <c r="B4793" s="429"/>
      <c r="C4793" s="432" t="s">
        <v>730</v>
      </c>
      <c r="D4793" s="427" t="s">
        <v>731</v>
      </c>
      <c r="E4793" s="94">
        <f t="shared" si="1543"/>
        <v>0</v>
      </c>
      <c r="F4793" s="63"/>
      <c r="G4793" s="63"/>
      <c r="H4793" s="63"/>
      <c r="I4793" s="63"/>
      <c r="J4793" s="158"/>
      <c r="K4793" s="63"/>
      <c r="L4793" s="63"/>
      <c r="M4793" s="158"/>
      <c r="N4793" s="23"/>
      <c r="O4793" s="23"/>
    </row>
    <row r="4794" spans="1:15">
      <c r="A4794" s="417"/>
      <c r="B4794" s="429" t="s">
        <v>732</v>
      </c>
      <c r="C4794" s="432"/>
      <c r="D4794" s="427" t="s">
        <v>733</v>
      </c>
      <c r="E4794" s="94">
        <f t="shared" si="1543"/>
        <v>29</v>
      </c>
      <c r="F4794" s="63"/>
      <c r="G4794" s="63">
        <f>G1993</f>
        <v>29</v>
      </c>
      <c r="H4794" s="63">
        <f t="shared" ref="H4794:M4794" si="1561">H1993</f>
        <v>0</v>
      </c>
      <c r="I4794" s="63">
        <f t="shared" si="1561"/>
        <v>0</v>
      </c>
      <c r="J4794" s="63">
        <f t="shared" si="1561"/>
        <v>0</v>
      </c>
      <c r="K4794" s="63">
        <f t="shared" si="1561"/>
        <v>0</v>
      </c>
      <c r="L4794" s="63">
        <f t="shared" si="1561"/>
        <v>0</v>
      </c>
      <c r="M4794" s="63">
        <f t="shared" si="1561"/>
        <v>0</v>
      </c>
      <c r="N4794" s="23"/>
      <c r="O4794" s="23"/>
    </row>
    <row r="4795" spans="1:15" ht="0.75" customHeight="1">
      <c r="A4795" s="417"/>
      <c r="B4795" s="434"/>
      <c r="C4795" s="466"/>
      <c r="D4795" s="443"/>
      <c r="E4795" s="94">
        <f t="shared" si="1543"/>
        <v>0</v>
      </c>
      <c r="F4795" s="63"/>
      <c r="G4795" s="63"/>
      <c r="H4795" s="63"/>
      <c r="I4795" s="63"/>
      <c r="J4795" s="158"/>
      <c r="K4795" s="63"/>
      <c r="L4795" s="63"/>
      <c r="M4795" s="158"/>
      <c r="N4795" s="23"/>
      <c r="O4795" s="23"/>
    </row>
    <row r="4796" spans="1:15">
      <c r="A4796" s="1035"/>
      <c r="B4796" s="341" t="s">
        <v>734</v>
      </c>
      <c r="C4796" s="1018"/>
      <c r="D4796" s="335" t="s">
        <v>735</v>
      </c>
      <c r="E4796" s="154">
        <f t="shared" si="1543"/>
        <v>0</v>
      </c>
      <c r="F4796" s="155">
        <f t="shared" ref="F4796:M4797" si="1562">F4797</f>
        <v>0</v>
      </c>
      <c r="G4796" s="155">
        <f t="shared" si="1562"/>
        <v>0</v>
      </c>
      <c r="H4796" s="155">
        <f t="shared" si="1562"/>
        <v>0</v>
      </c>
      <c r="I4796" s="155">
        <f t="shared" si="1562"/>
        <v>0</v>
      </c>
      <c r="J4796" s="155">
        <f t="shared" si="1562"/>
        <v>0</v>
      </c>
      <c r="K4796" s="155">
        <f t="shared" si="1562"/>
        <v>0</v>
      </c>
      <c r="L4796" s="155">
        <f t="shared" si="1562"/>
        <v>0</v>
      </c>
      <c r="M4796" s="155">
        <f t="shared" si="1562"/>
        <v>0</v>
      </c>
      <c r="N4796" s="23"/>
      <c r="O4796" s="23"/>
    </row>
    <row r="4797" spans="1:15">
      <c r="A4797" s="1035"/>
      <c r="B4797" s="1067" t="s">
        <v>736</v>
      </c>
      <c r="C4797" s="1068"/>
      <c r="D4797" s="335" t="s">
        <v>737</v>
      </c>
      <c r="E4797" s="154">
        <f t="shared" si="1543"/>
        <v>0</v>
      </c>
      <c r="F4797" s="155">
        <f t="shared" si="1562"/>
        <v>0</v>
      </c>
      <c r="G4797" s="155">
        <f t="shared" si="1562"/>
        <v>0</v>
      </c>
      <c r="H4797" s="155">
        <f t="shared" si="1562"/>
        <v>0</v>
      </c>
      <c r="I4797" s="155">
        <f t="shared" si="1562"/>
        <v>0</v>
      </c>
      <c r="J4797" s="155">
        <f t="shared" si="1562"/>
        <v>0</v>
      </c>
      <c r="K4797" s="155">
        <f t="shared" si="1562"/>
        <v>0</v>
      </c>
      <c r="L4797" s="155">
        <f t="shared" si="1562"/>
        <v>0</v>
      </c>
      <c r="M4797" s="155">
        <f t="shared" si="1562"/>
        <v>0</v>
      </c>
      <c r="N4797" s="23"/>
      <c r="O4797" s="23"/>
    </row>
    <row r="4798" spans="1:15">
      <c r="A4798" s="417"/>
      <c r="B4798" s="429"/>
      <c r="C4798" s="432" t="s">
        <v>738</v>
      </c>
      <c r="D4798" s="427" t="s">
        <v>739</v>
      </c>
      <c r="E4798" s="94">
        <f t="shared" si="1543"/>
        <v>0</v>
      </c>
      <c r="F4798" s="63"/>
      <c r="G4798" s="63"/>
      <c r="H4798" s="63"/>
      <c r="I4798" s="63"/>
      <c r="J4798" s="158"/>
      <c r="K4798" s="63"/>
      <c r="L4798" s="63"/>
      <c r="M4798" s="158"/>
      <c r="N4798" s="23"/>
      <c r="O4798" s="23"/>
    </row>
    <row r="4799" spans="1:15" hidden="1">
      <c r="A4799" s="417"/>
      <c r="B4799" s="429"/>
      <c r="C4799" s="432"/>
      <c r="D4799" s="427"/>
      <c r="E4799" s="94">
        <f t="shared" si="1543"/>
        <v>0</v>
      </c>
      <c r="F4799" s="63"/>
      <c r="G4799" s="63"/>
      <c r="H4799" s="63"/>
      <c r="I4799" s="63"/>
      <c r="J4799" s="158"/>
      <c r="K4799" s="63"/>
      <c r="L4799" s="63"/>
      <c r="M4799" s="158"/>
      <c r="N4799" s="23"/>
      <c r="O4799" s="23"/>
    </row>
    <row r="4800" spans="1:15">
      <c r="A4800" s="1035"/>
      <c r="B4800" s="341" t="s">
        <v>626</v>
      </c>
      <c r="C4800" s="1018"/>
      <c r="D4800" s="335" t="s">
        <v>627</v>
      </c>
      <c r="E4800" s="154">
        <f t="shared" si="1543"/>
        <v>0</v>
      </c>
      <c r="F4800" s="155">
        <f t="shared" ref="F4800:M4800" si="1563">F4801</f>
        <v>0</v>
      </c>
      <c r="G4800" s="155">
        <f t="shared" si="1563"/>
        <v>0</v>
      </c>
      <c r="H4800" s="155">
        <f t="shared" si="1563"/>
        <v>0</v>
      </c>
      <c r="I4800" s="155">
        <f t="shared" si="1563"/>
        <v>0</v>
      </c>
      <c r="J4800" s="155">
        <f t="shared" si="1563"/>
        <v>0</v>
      </c>
      <c r="K4800" s="155">
        <f t="shared" si="1563"/>
        <v>0</v>
      </c>
      <c r="L4800" s="155">
        <f t="shared" si="1563"/>
        <v>0</v>
      </c>
      <c r="M4800" s="155">
        <f t="shared" si="1563"/>
        <v>0</v>
      </c>
      <c r="N4800" s="23"/>
      <c r="O4800" s="23"/>
    </row>
    <row r="4801" spans="1:15">
      <c r="A4801" s="485"/>
      <c r="B4801" s="429" t="s">
        <v>628</v>
      </c>
      <c r="C4801" s="466"/>
      <c r="D4801" s="443" t="s">
        <v>629</v>
      </c>
      <c r="E4801" s="94">
        <f t="shared" si="1543"/>
        <v>0</v>
      </c>
      <c r="F4801" s="421"/>
      <c r="G4801" s="421"/>
      <c r="H4801" s="421"/>
      <c r="I4801" s="421"/>
      <c r="J4801" s="158"/>
      <c r="K4801" s="421"/>
      <c r="L4801" s="421"/>
      <c r="M4801" s="158"/>
      <c r="N4801" s="23"/>
      <c r="O4801" s="23"/>
    </row>
    <row r="4802" spans="1:15">
      <c r="A4802" s="520" t="s">
        <v>755</v>
      </c>
      <c r="B4802" s="521"/>
      <c r="C4802" s="521"/>
      <c r="D4802" s="522"/>
      <c r="E4802" s="94">
        <f t="shared" si="1543"/>
        <v>0</v>
      </c>
      <c r="F4802" s="63"/>
      <c r="G4802" s="63"/>
      <c r="H4802" s="63"/>
      <c r="I4802" s="63"/>
      <c r="J4802" s="151"/>
      <c r="K4802" s="63"/>
      <c r="L4802" s="63"/>
      <c r="M4802" s="151"/>
      <c r="N4802" s="23"/>
      <c r="O4802" s="23"/>
    </row>
    <row r="4803" spans="1:15">
      <c r="A4803" s="523"/>
      <c r="B4803" s="527" t="s">
        <v>898</v>
      </c>
      <c r="C4803" s="527"/>
      <c r="D4803" s="522" t="s">
        <v>899</v>
      </c>
      <c r="E4803" s="94">
        <f t="shared" si="1543"/>
        <v>0</v>
      </c>
      <c r="F4803" s="63"/>
      <c r="G4803" s="849"/>
      <c r="H4803" s="63"/>
      <c r="I4803" s="849"/>
      <c r="J4803" s="849"/>
      <c r="K4803" s="849"/>
      <c r="L4803" s="849"/>
      <c r="M4803" s="849"/>
      <c r="N4803" s="23"/>
      <c r="O4803" s="23"/>
    </row>
    <row r="4804" spans="1:15">
      <c r="A4804" s="1048"/>
      <c r="B4804" s="1070" t="s">
        <v>900</v>
      </c>
      <c r="C4804" s="524"/>
      <c r="D4804" s="526" t="s">
        <v>901</v>
      </c>
      <c r="E4804" s="154">
        <f t="shared" si="1543"/>
        <v>1247</v>
      </c>
      <c r="F4804" s="155">
        <f t="shared" ref="F4804:M4804" si="1564">F4805</f>
        <v>0</v>
      </c>
      <c r="G4804" s="155">
        <f t="shared" si="1564"/>
        <v>1247</v>
      </c>
      <c r="H4804" s="155">
        <f t="shared" si="1564"/>
        <v>0</v>
      </c>
      <c r="I4804" s="155">
        <f t="shared" si="1564"/>
        <v>0</v>
      </c>
      <c r="J4804" s="155">
        <f t="shared" si="1564"/>
        <v>0</v>
      </c>
      <c r="K4804" s="155">
        <f t="shared" si="1564"/>
        <v>0</v>
      </c>
      <c r="L4804" s="155">
        <f t="shared" si="1564"/>
        <v>0</v>
      </c>
      <c r="M4804" s="155">
        <f t="shared" si="1564"/>
        <v>0</v>
      </c>
      <c r="N4804" s="23"/>
      <c r="O4804" s="23"/>
    </row>
    <row r="4805" spans="1:15">
      <c r="A4805" s="523"/>
      <c r="B4805" s="571"/>
      <c r="C4805" s="527" t="s">
        <v>902</v>
      </c>
      <c r="D4805" s="528" t="s">
        <v>903</v>
      </c>
      <c r="E4805" s="94">
        <f t="shared" si="1543"/>
        <v>1247</v>
      </c>
      <c r="F4805" s="63"/>
      <c r="G4805" s="63">
        <f>338+909</f>
        <v>1247</v>
      </c>
      <c r="H4805" s="63"/>
      <c r="I4805" s="63"/>
      <c r="J4805" s="151"/>
      <c r="K4805" s="63"/>
      <c r="L4805" s="63"/>
      <c r="M4805" s="151"/>
      <c r="N4805" s="87"/>
      <c r="O4805" s="23"/>
    </row>
    <row r="4806" spans="1:15">
      <c r="A4806" s="523"/>
      <c r="B4806" s="571" t="s">
        <v>904</v>
      </c>
      <c r="C4806" s="571"/>
      <c r="D4806" s="522" t="s">
        <v>905</v>
      </c>
      <c r="E4806" s="94">
        <f t="shared" si="1543"/>
        <v>3054</v>
      </c>
      <c r="F4806" s="63"/>
      <c r="G4806" s="63">
        <v>2330</v>
      </c>
      <c r="H4806" s="63">
        <v>120</v>
      </c>
      <c r="I4806" s="63">
        <f>604</f>
        <v>604</v>
      </c>
      <c r="J4806" s="151"/>
      <c r="K4806" s="63"/>
      <c r="L4806" s="63">
        <v>0</v>
      </c>
      <c r="M4806" s="151">
        <v>0</v>
      </c>
      <c r="N4806" s="1147"/>
      <c r="O4806" s="23"/>
    </row>
    <row r="4807" spans="1:15">
      <c r="A4807" s="833"/>
      <c r="B4807" s="571" t="s">
        <v>906</v>
      </c>
      <c r="C4807" s="571"/>
      <c r="D4807" s="522" t="s">
        <v>907</v>
      </c>
      <c r="E4807" s="94">
        <f t="shared" si="1543"/>
        <v>0</v>
      </c>
      <c r="F4807" s="63"/>
      <c r="G4807" s="63"/>
      <c r="H4807" s="63"/>
      <c r="I4807" s="63"/>
      <c r="J4807" s="151"/>
      <c r="K4807" s="63"/>
      <c r="L4807" s="63"/>
      <c r="M4807" s="151"/>
      <c r="N4807" s="23"/>
      <c r="O4807" s="23"/>
    </row>
    <row r="4808" spans="1:15">
      <c r="A4808" s="833"/>
      <c r="B4808" s="571" t="s">
        <v>908</v>
      </c>
      <c r="C4808" s="571"/>
      <c r="D4808" s="522" t="s">
        <v>909</v>
      </c>
      <c r="E4808" s="94">
        <f t="shared" si="1543"/>
        <v>0</v>
      </c>
      <c r="F4808" s="63"/>
      <c r="G4808" s="63"/>
      <c r="H4808" s="63"/>
      <c r="I4808" s="63"/>
      <c r="J4808" s="151"/>
      <c r="K4808" s="63"/>
      <c r="L4808" s="63"/>
      <c r="M4808" s="151"/>
      <c r="N4808" s="23"/>
      <c r="O4808" s="23"/>
    </row>
    <row r="4809" spans="1:15">
      <c r="A4809" s="833"/>
      <c r="B4809" s="571" t="s">
        <v>910</v>
      </c>
      <c r="C4809" s="571"/>
      <c r="D4809" s="522" t="s">
        <v>911</v>
      </c>
      <c r="E4809" s="94">
        <f t="shared" ref="E4809:E4873" si="1565">G4809+H4809+I4809+J4809</f>
        <v>3809</v>
      </c>
      <c r="F4809" s="63"/>
      <c r="G4809" s="218">
        <f>G4748</f>
        <v>3809</v>
      </c>
      <c r="H4809" s="218">
        <f t="shared" ref="H4809:M4809" si="1566">H4748</f>
        <v>0</v>
      </c>
      <c r="I4809" s="218">
        <f t="shared" si="1566"/>
        <v>0</v>
      </c>
      <c r="J4809" s="218">
        <f t="shared" si="1566"/>
        <v>0</v>
      </c>
      <c r="K4809" s="218">
        <f t="shared" si="1566"/>
        <v>0</v>
      </c>
      <c r="L4809" s="218">
        <f t="shared" si="1566"/>
        <v>0</v>
      </c>
      <c r="M4809" s="218">
        <f t="shared" si="1566"/>
        <v>0</v>
      </c>
      <c r="N4809" s="23"/>
      <c r="O4809" s="23"/>
    </row>
    <row r="4810" spans="1:15">
      <c r="A4810" s="1069"/>
      <c r="B4810" s="1070" t="s">
        <v>912</v>
      </c>
      <c r="C4810" s="1070"/>
      <c r="D4810" s="526" t="s">
        <v>913</v>
      </c>
      <c r="E4810" s="154">
        <f t="shared" si="1565"/>
        <v>0</v>
      </c>
      <c r="F4810" s="155">
        <f t="shared" ref="F4810:M4810" si="1567">F4811+F4812</f>
        <v>0</v>
      </c>
      <c r="G4810" s="155">
        <f t="shared" si="1567"/>
        <v>0</v>
      </c>
      <c r="H4810" s="155">
        <f t="shared" si="1567"/>
        <v>0</v>
      </c>
      <c r="I4810" s="155">
        <f t="shared" si="1567"/>
        <v>0</v>
      </c>
      <c r="J4810" s="155">
        <f t="shared" si="1567"/>
        <v>0</v>
      </c>
      <c r="K4810" s="155">
        <f t="shared" si="1567"/>
        <v>0</v>
      </c>
      <c r="L4810" s="155">
        <f t="shared" si="1567"/>
        <v>0</v>
      </c>
      <c r="M4810" s="155">
        <f t="shared" si="1567"/>
        <v>0</v>
      </c>
      <c r="N4810" s="23"/>
      <c r="O4810" s="23"/>
    </row>
    <row r="4811" spans="1:15">
      <c r="A4811" s="833"/>
      <c r="B4811" s="571"/>
      <c r="C4811" s="527" t="s">
        <v>914</v>
      </c>
      <c r="D4811" s="528" t="s">
        <v>915</v>
      </c>
      <c r="E4811" s="94">
        <f t="shared" si="1565"/>
        <v>0</v>
      </c>
      <c r="F4811" s="63"/>
      <c r="G4811" s="63"/>
      <c r="H4811" s="63"/>
      <c r="I4811" s="63"/>
      <c r="J4811" s="151"/>
      <c r="K4811" s="63"/>
      <c r="L4811" s="63"/>
      <c r="M4811" s="151"/>
      <c r="N4811" s="23"/>
      <c r="O4811" s="23"/>
    </row>
    <row r="4812" spans="1:15">
      <c r="A4812" s="833"/>
      <c r="B4812" s="571"/>
      <c r="C4812" s="527" t="s">
        <v>916</v>
      </c>
      <c r="D4812" s="528" t="s">
        <v>917</v>
      </c>
      <c r="E4812" s="94">
        <f t="shared" si="1565"/>
        <v>0</v>
      </c>
      <c r="F4812" s="63"/>
      <c r="G4812" s="63"/>
      <c r="H4812" s="63"/>
      <c r="I4812" s="63"/>
      <c r="J4812" s="151"/>
      <c r="K4812" s="63"/>
      <c r="L4812" s="63"/>
      <c r="M4812" s="151"/>
      <c r="N4812" s="23"/>
      <c r="O4812" s="23"/>
    </row>
    <row r="4813" spans="1:15">
      <c r="A4813" s="523"/>
      <c r="B4813" s="527" t="s">
        <v>918</v>
      </c>
      <c r="C4813" s="571"/>
      <c r="D4813" s="522" t="s">
        <v>919</v>
      </c>
      <c r="E4813" s="94">
        <f t="shared" si="1565"/>
        <v>0</v>
      </c>
      <c r="F4813" s="63"/>
      <c r="G4813" s="63"/>
      <c r="H4813" s="63"/>
      <c r="I4813" s="63"/>
      <c r="J4813" s="151"/>
      <c r="K4813" s="63"/>
      <c r="L4813" s="63"/>
      <c r="M4813" s="151"/>
      <c r="N4813" s="23"/>
      <c r="O4813" s="23"/>
    </row>
    <row r="4814" spans="1:15" hidden="1">
      <c r="A4814" s="798"/>
      <c r="B4814" s="799"/>
      <c r="C4814" s="799"/>
      <c r="D4814" s="522"/>
      <c r="E4814" s="154">
        <f t="shared" si="1565"/>
        <v>0</v>
      </c>
      <c r="F4814" s="63"/>
      <c r="G4814" s="63"/>
      <c r="H4814" s="63"/>
      <c r="I4814" s="63"/>
      <c r="J4814" s="151"/>
      <c r="K4814" s="63"/>
      <c r="L4814" s="63"/>
      <c r="M4814" s="151"/>
      <c r="N4814" s="23"/>
      <c r="O4814" s="23"/>
    </row>
    <row r="4815" spans="1:15" ht="19.5" customHeight="1">
      <c r="A4815" s="1375" t="s">
        <v>920</v>
      </c>
      <c r="B4815" s="1376"/>
      <c r="C4815" s="1376"/>
      <c r="D4815" s="914">
        <v>69.02</v>
      </c>
      <c r="E4815" s="100">
        <f t="shared" si="1565"/>
        <v>987</v>
      </c>
      <c r="F4815" s="916">
        <f t="shared" ref="F4815:M4815" si="1568">F4816+F4884</f>
        <v>0</v>
      </c>
      <c r="G4815" s="916">
        <f t="shared" si="1568"/>
        <v>987</v>
      </c>
      <c r="H4815" s="916">
        <f t="shared" si="1568"/>
        <v>0</v>
      </c>
      <c r="I4815" s="916">
        <f t="shared" si="1568"/>
        <v>0</v>
      </c>
      <c r="J4815" s="916">
        <f t="shared" si="1568"/>
        <v>0</v>
      </c>
      <c r="K4815" s="916">
        <f t="shared" si="1568"/>
        <v>0</v>
      </c>
      <c r="L4815" s="916">
        <f t="shared" si="1568"/>
        <v>0</v>
      </c>
      <c r="M4815" s="916">
        <f t="shared" si="1568"/>
        <v>0</v>
      </c>
      <c r="N4815" s="23"/>
      <c r="O4815" s="23"/>
    </row>
    <row r="4816" spans="1:15">
      <c r="A4816" s="772" t="s">
        <v>921</v>
      </c>
      <c r="B4816" s="1148"/>
      <c r="C4816" s="835"/>
      <c r="D4816" s="577" t="s">
        <v>922</v>
      </c>
      <c r="E4816" s="100">
        <f t="shared" si="1565"/>
        <v>987</v>
      </c>
      <c r="F4816" s="579">
        <f t="shared" ref="F4816:M4816" si="1569">F4874+F4877+F4880+F4881+F4882</f>
        <v>0</v>
      </c>
      <c r="G4816" s="579">
        <f t="shared" si="1569"/>
        <v>987</v>
      </c>
      <c r="H4816" s="579">
        <f t="shared" si="1569"/>
        <v>0</v>
      </c>
      <c r="I4816" s="579">
        <f t="shared" si="1569"/>
        <v>0</v>
      </c>
      <c r="J4816" s="579">
        <f>J4874+J4877+J4880+J4881+J4882</f>
        <v>0</v>
      </c>
      <c r="K4816" s="579">
        <f t="shared" si="1569"/>
        <v>0</v>
      </c>
      <c r="L4816" s="579">
        <f t="shared" si="1569"/>
        <v>0</v>
      </c>
      <c r="M4816" s="579">
        <f t="shared" si="1569"/>
        <v>0</v>
      </c>
      <c r="N4816" s="23"/>
      <c r="O4816" s="23"/>
    </row>
    <row r="4817" spans="1:15">
      <c r="A4817" s="1300" t="s">
        <v>630</v>
      </c>
      <c r="B4817" s="1301"/>
      <c r="C4817" s="1302"/>
      <c r="D4817" s="481"/>
      <c r="E4817" s="841">
        <f t="shared" si="1565"/>
        <v>987</v>
      </c>
      <c r="F4817" s="482">
        <f>F4818+F4856+F4829</f>
        <v>0</v>
      </c>
      <c r="G4817" s="482">
        <f>G4818+G4856+G4829+G4842+G4854</f>
        <v>987</v>
      </c>
      <c r="H4817" s="482">
        <f t="shared" ref="H4817:M4817" si="1570">H4818+H4856+H4829+H4842+H4854</f>
        <v>0</v>
      </c>
      <c r="I4817" s="482">
        <f t="shared" si="1570"/>
        <v>0</v>
      </c>
      <c r="J4817" s="482">
        <f>J4818+J4856+J4829+J4842+J4854+J4871</f>
        <v>0</v>
      </c>
      <c r="K4817" s="482">
        <f t="shared" si="1570"/>
        <v>0</v>
      </c>
      <c r="L4817" s="482">
        <f t="shared" si="1570"/>
        <v>0</v>
      </c>
      <c r="M4817" s="482">
        <f t="shared" si="1570"/>
        <v>0</v>
      </c>
      <c r="N4817" s="23"/>
      <c r="O4817" s="23"/>
    </row>
    <row r="4818" spans="1:15">
      <c r="A4818" s="1035"/>
      <c r="B4818" s="1101" t="s">
        <v>633</v>
      </c>
      <c r="C4818" s="1102"/>
      <c r="D4818" s="1017" t="s">
        <v>634</v>
      </c>
      <c r="E4818" s="154">
        <f t="shared" si="1565"/>
        <v>0</v>
      </c>
      <c r="F4818" s="155">
        <f t="shared" ref="F4818:M4818" si="1571">F4819</f>
        <v>0</v>
      </c>
      <c r="G4818" s="155">
        <f t="shared" si="1571"/>
        <v>0</v>
      </c>
      <c r="H4818" s="155">
        <f t="shared" si="1571"/>
        <v>0</v>
      </c>
      <c r="I4818" s="155">
        <f t="shared" si="1571"/>
        <v>0</v>
      </c>
      <c r="J4818" s="155">
        <f t="shared" si="1571"/>
        <v>0</v>
      </c>
      <c r="K4818" s="155">
        <f t="shared" si="1571"/>
        <v>0</v>
      </c>
      <c r="L4818" s="155">
        <f t="shared" si="1571"/>
        <v>0</v>
      </c>
      <c r="M4818" s="155">
        <f t="shared" si="1571"/>
        <v>0</v>
      </c>
      <c r="N4818" s="23"/>
      <c r="O4818" s="23"/>
    </row>
    <row r="4819" spans="1:15" ht="12" customHeight="1">
      <c r="A4819" s="1035"/>
      <c r="B4819" s="356" t="s">
        <v>635</v>
      </c>
      <c r="C4819" s="386"/>
      <c r="D4819" s="335" t="s">
        <v>636</v>
      </c>
      <c r="E4819" s="154">
        <f t="shared" si="1565"/>
        <v>0</v>
      </c>
      <c r="F4819" s="155">
        <f t="shared" ref="F4819:M4819" si="1572">F4820+F4821+F4822+F4823+F4824+F4825+F4826+F4827</f>
        <v>0</v>
      </c>
      <c r="G4819" s="155">
        <f t="shared" si="1572"/>
        <v>0</v>
      </c>
      <c r="H4819" s="155">
        <f t="shared" si="1572"/>
        <v>0</v>
      </c>
      <c r="I4819" s="155">
        <f t="shared" si="1572"/>
        <v>0</v>
      </c>
      <c r="J4819" s="155">
        <f t="shared" si="1572"/>
        <v>0</v>
      </c>
      <c r="K4819" s="155">
        <f t="shared" si="1572"/>
        <v>0</v>
      </c>
      <c r="L4819" s="155">
        <f t="shared" si="1572"/>
        <v>0</v>
      </c>
      <c r="M4819" s="155">
        <f t="shared" si="1572"/>
        <v>0</v>
      </c>
      <c r="N4819" s="23"/>
      <c r="O4819" s="23"/>
    </row>
    <row r="4820" spans="1:15" hidden="1">
      <c r="A4820" s="417"/>
      <c r="B4820" s="545"/>
      <c r="C4820" s="546" t="s">
        <v>637</v>
      </c>
      <c r="D4820" s="543" t="s">
        <v>638</v>
      </c>
      <c r="E4820" s="154">
        <f t="shared" si="1565"/>
        <v>0</v>
      </c>
      <c r="F4820" s="63"/>
      <c r="G4820" s="63"/>
      <c r="H4820" s="63"/>
      <c r="I4820" s="63"/>
      <c r="J4820" s="158"/>
      <c r="K4820" s="63"/>
      <c r="L4820" s="63"/>
      <c r="M4820" s="158"/>
      <c r="N4820" s="23"/>
      <c r="O4820" s="23"/>
    </row>
    <row r="4821" spans="1:15" ht="31.35" hidden="1">
      <c r="A4821" s="417"/>
      <c r="B4821" s="545"/>
      <c r="C4821" s="547" t="s">
        <v>639</v>
      </c>
      <c r="D4821" s="548" t="s">
        <v>640</v>
      </c>
      <c r="E4821" s="154">
        <f t="shared" si="1565"/>
        <v>0</v>
      </c>
      <c r="F4821" s="63"/>
      <c r="G4821" s="63"/>
      <c r="H4821" s="63"/>
      <c r="I4821" s="63"/>
      <c r="J4821" s="158"/>
      <c r="K4821" s="63"/>
      <c r="L4821" s="63"/>
      <c r="M4821" s="158"/>
      <c r="N4821" s="23"/>
      <c r="O4821" s="23"/>
    </row>
    <row r="4822" spans="1:15" ht="21" hidden="1">
      <c r="A4822" s="417"/>
      <c r="B4822" s="545"/>
      <c r="C4822" s="547" t="s">
        <v>641</v>
      </c>
      <c r="D4822" s="548" t="s">
        <v>642</v>
      </c>
      <c r="E4822" s="154">
        <f t="shared" si="1565"/>
        <v>0</v>
      </c>
      <c r="F4822" s="63"/>
      <c r="G4822" s="63"/>
      <c r="H4822" s="63"/>
      <c r="I4822" s="63"/>
      <c r="J4822" s="158"/>
      <c r="K4822" s="63"/>
      <c r="L4822" s="63"/>
      <c r="M4822" s="158"/>
      <c r="N4822" s="23"/>
      <c r="O4822" s="23"/>
    </row>
    <row r="4823" spans="1:15" ht="20.65" hidden="1">
      <c r="A4823" s="417"/>
      <c r="B4823" s="545"/>
      <c r="C4823" s="546" t="s">
        <v>643</v>
      </c>
      <c r="D4823" s="543" t="s">
        <v>644</v>
      </c>
      <c r="E4823" s="154">
        <f t="shared" si="1565"/>
        <v>0</v>
      </c>
      <c r="F4823" s="63"/>
      <c r="G4823" s="63"/>
      <c r="H4823" s="63"/>
      <c r="I4823" s="63"/>
      <c r="J4823" s="158"/>
      <c r="K4823" s="63"/>
      <c r="L4823" s="63"/>
      <c r="M4823" s="158"/>
      <c r="N4823" s="23"/>
      <c r="O4823" s="23"/>
    </row>
    <row r="4824" spans="1:15" ht="31.35" hidden="1">
      <c r="A4824" s="417"/>
      <c r="B4824" s="549"/>
      <c r="C4824" s="550" t="s">
        <v>645</v>
      </c>
      <c r="D4824" s="551" t="s">
        <v>646</v>
      </c>
      <c r="E4824" s="154">
        <f t="shared" si="1565"/>
        <v>0</v>
      </c>
      <c r="F4824" s="63"/>
      <c r="G4824" s="63"/>
      <c r="H4824" s="63"/>
      <c r="I4824" s="63"/>
      <c r="J4824" s="158"/>
      <c r="K4824" s="63"/>
      <c r="L4824" s="63"/>
      <c r="M4824" s="158"/>
      <c r="N4824" s="23"/>
      <c r="O4824" s="23"/>
    </row>
    <row r="4825" spans="1:15" ht="20.65" hidden="1">
      <c r="A4825" s="417"/>
      <c r="B4825" s="493"/>
      <c r="C4825" s="494" t="s">
        <v>647</v>
      </c>
      <c r="D4825" s="552" t="s">
        <v>648</v>
      </c>
      <c r="E4825" s="154">
        <f t="shared" si="1565"/>
        <v>0</v>
      </c>
      <c r="F4825" s="63"/>
      <c r="G4825" s="63"/>
      <c r="H4825" s="63"/>
      <c r="I4825" s="63"/>
      <c r="J4825" s="158"/>
      <c r="K4825" s="63"/>
      <c r="L4825" s="63"/>
      <c r="M4825" s="158"/>
      <c r="N4825" s="23"/>
      <c r="O4825" s="23"/>
    </row>
    <row r="4826" spans="1:15" ht="20.65" hidden="1">
      <c r="A4826" s="417"/>
      <c r="B4826" s="553"/>
      <c r="C4826" s="554" t="s">
        <v>649</v>
      </c>
      <c r="D4826" s="555" t="s">
        <v>650</v>
      </c>
      <c r="E4826" s="154">
        <f t="shared" si="1565"/>
        <v>0</v>
      </c>
      <c r="F4826" s="63"/>
      <c r="G4826" s="63"/>
      <c r="H4826" s="63"/>
      <c r="I4826" s="63"/>
      <c r="J4826" s="158"/>
      <c r="K4826" s="63"/>
      <c r="L4826" s="63"/>
      <c r="M4826" s="158"/>
      <c r="N4826" s="23"/>
      <c r="O4826" s="23"/>
    </row>
    <row r="4827" spans="1:15" hidden="1">
      <c r="A4827" s="417"/>
      <c r="B4827" s="556"/>
      <c r="C4827" s="557" t="s">
        <v>651</v>
      </c>
      <c r="D4827" s="335" t="s">
        <v>652</v>
      </c>
      <c r="E4827" s="154">
        <f t="shared" si="1565"/>
        <v>0</v>
      </c>
      <c r="F4827" s="63"/>
      <c r="G4827" s="63"/>
      <c r="H4827" s="63"/>
      <c r="I4827" s="63"/>
      <c r="J4827" s="158"/>
      <c r="K4827" s="63"/>
      <c r="L4827" s="63"/>
      <c r="M4827" s="158"/>
      <c r="N4827" s="23"/>
      <c r="O4827" s="23"/>
    </row>
    <row r="4828" spans="1:15" hidden="1">
      <c r="A4828" s="417"/>
      <c r="B4828" s="558"/>
      <c r="C4828" s="1055"/>
      <c r="D4828" s="1017"/>
      <c r="E4828" s="154">
        <f t="shared" si="1565"/>
        <v>0</v>
      </c>
      <c r="F4828" s="63"/>
      <c r="G4828" s="63"/>
      <c r="H4828" s="63"/>
      <c r="I4828" s="63"/>
      <c r="J4828" s="158"/>
      <c r="K4828" s="63"/>
      <c r="L4828" s="63"/>
      <c r="M4828" s="158"/>
      <c r="N4828" s="23"/>
      <c r="O4828" s="23"/>
    </row>
    <row r="4829" spans="1:15">
      <c r="A4829" s="1035"/>
      <c r="B4829" s="357" t="s">
        <v>657</v>
      </c>
      <c r="C4829" s="1056"/>
      <c r="D4829" s="335" t="s">
        <v>658</v>
      </c>
      <c r="E4829" s="154">
        <f t="shared" si="1565"/>
        <v>0</v>
      </c>
      <c r="F4829" s="155">
        <f t="shared" ref="F4829:M4829" si="1573">F4830</f>
        <v>0</v>
      </c>
      <c r="G4829" s="155">
        <f t="shared" si="1573"/>
        <v>0</v>
      </c>
      <c r="H4829" s="155">
        <f t="shared" si="1573"/>
        <v>0</v>
      </c>
      <c r="I4829" s="155">
        <f t="shared" si="1573"/>
        <v>0</v>
      </c>
      <c r="J4829" s="155">
        <f t="shared" si="1573"/>
        <v>0</v>
      </c>
      <c r="K4829" s="155">
        <f t="shared" si="1573"/>
        <v>0</v>
      </c>
      <c r="L4829" s="155">
        <f t="shared" si="1573"/>
        <v>0</v>
      </c>
      <c r="M4829" s="155">
        <f t="shared" si="1573"/>
        <v>0</v>
      </c>
      <c r="N4829" s="23"/>
      <c r="O4829" s="23"/>
    </row>
    <row r="4830" spans="1:15">
      <c r="A4830" s="1035"/>
      <c r="B4830" s="1057" t="s">
        <v>659</v>
      </c>
      <c r="C4830" s="386"/>
      <c r="D4830" s="332" t="s">
        <v>565</v>
      </c>
      <c r="E4830" s="154">
        <f t="shared" si="1565"/>
        <v>0</v>
      </c>
      <c r="F4830" s="155">
        <f t="shared" ref="F4830:M4830" si="1574">F4834+F4835+F4836+F4837+F4838+F4839+F4840</f>
        <v>0</v>
      </c>
      <c r="G4830" s="155">
        <f t="shared" si="1574"/>
        <v>0</v>
      </c>
      <c r="H4830" s="155">
        <f t="shared" si="1574"/>
        <v>0</v>
      </c>
      <c r="I4830" s="155">
        <f t="shared" si="1574"/>
        <v>0</v>
      </c>
      <c r="J4830" s="155">
        <f t="shared" si="1574"/>
        <v>0</v>
      </c>
      <c r="K4830" s="155">
        <f t="shared" si="1574"/>
        <v>0</v>
      </c>
      <c r="L4830" s="155">
        <f t="shared" si="1574"/>
        <v>0</v>
      </c>
      <c r="M4830" s="155">
        <f t="shared" si="1574"/>
        <v>0</v>
      </c>
      <c r="N4830" s="23"/>
      <c r="O4830" s="23"/>
    </row>
    <row r="4831" spans="1:15" hidden="1">
      <c r="A4831" s="1035"/>
      <c r="B4831" s="1058"/>
      <c r="C4831" s="1059" t="s">
        <v>660</v>
      </c>
      <c r="D4831" s="1060" t="s">
        <v>661</v>
      </c>
      <c r="E4831" s="154">
        <f t="shared" si="1565"/>
        <v>0</v>
      </c>
      <c r="F4831" s="155"/>
      <c r="G4831" s="155"/>
      <c r="H4831" s="155"/>
      <c r="I4831" s="155"/>
      <c r="J4831" s="315"/>
      <c r="K4831" s="155"/>
      <c r="L4831" s="155"/>
      <c r="M4831" s="315"/>
      <c r="N4831" s="23"/>
      <c r="O4831" s="23"/>
    </row>
    <row r="4832" spans="1:15" hidden="1">
      <c r="A4832" s="1035"/>
      <c r="B4832" s="1058"/>
      <c r="C4832" s="1059" t="s">
        <v>662</v>
      </c>
      <c r="D4832" s="1060" t="s">
        <v>663</v>
      </c>
      <c r="E4832" s="154">
        <f t="shared" si="1565"/>
        <v>0</v>
      </c>
      <c r="F4832" s="155"/>
      <c r="G4832" s="155"/>
      <c r="H4832" s="155"/>
      <c r="I4832" s="155"/>
      <c r="J4832" s="315"/>
      <c r="K4832" s="155"/>
      <c r="L4832" s="155"/>
      <c r="M4832" s="315"/>
      <c r="N4832" s="23"/>
      <c r="O4832" s="23"/>
    </row>
    <row r="4833" spans="1:15" hidden="1">
      <c r="A4833" s="1035"/>
      <c r="B4833" s="1058"/>
      <c r="C4833" s="1059" t="s">
        <v>664</v>
      </c>
      <c r="D4833" s="1060" t="s">
        <v>665</v>
      </c>
      <c r="E4833" s="154">
        <f t="shared" si="1565"/>
        <v>0</v>
      </c>
      <c r="F4833" s="155"/>
      <c r="G4833" s="155"/>
      <c r="H4833" s="155"/>
      <c r="I4833" s="155"/>
      <c r="J4833" s="315"/>
      <c r="K4833" s="155"/>
      <c r="L4833" s="155"/>
      <c r="M4833" s="315"/>
      <c r="N4833" s="23"/>
      <c r="O4833" s="23"/>
    </row>
    <row r="4834" spans="1:15" hidden="1">
      <c r="A4834" s="1035"/>
      <c r="B4834" s="1061"/>
      <c r="C4834" s="386" t="s">
        <v>666</v>
      </c>
      <c r="D4834" s="332" t="s">
        <v>667</v>
      </c>
      <c r="E4834" s="154">
        <f t="shared" si="1565"/>
        <v>0</v>
      </c>
      <c r="F4834" s="155"/>
      <c r="G4834" s="155"/>
      <c r="H4834" s="155"/>
      <c r="I4834" s="155"/>
      <c r="J4834" s="315"/>
      <c r="K4834" s="155"/>
      <c r="L4834" s="155"/>
      <c r="M4834" s="315"/>
      <c r="N4834" s="23"/>
      <c r="O4834" s="23"/>
    </row>
    <row r="4835" spans="1:15" hidden="1">
      <c r="A4835" s="1035"/>
      <c r="B4835" s="1061"/>
      <c r="C4835" s="386" t="s">
        <v>668</v>
      </c>
      <c r="D4835" s="332" t="s">
        <v>669</v>
      </c>
      <c r="E4835" s="154">
        <f t="shared" si="1565"/>
        <v>0</v>
      </c>
      <c r="F4835" s="155"/>
      <c r="G4835" s="155"/>
      <c r="H4835" s="155"/>
      <c r="I4835" s="155"/>
      <c r="J4835" s="315"/>
      <c r="K4835" s="155"/>
      <c r="L4835" s="155"/>
      <c r="M4835" s="315"/>
      <c r="N4835" s="23"/>
      <c r="O4835" s="23"/>
    </row>
    <row r="4836" spans="1:15" hidden="1">
      <c r="A4836" s="1035"/>
      <c r="B4836" s="1061"/>
      <c r="C4836" s="386" t="s">
        <v>670</v>
      </c>
      <c r="D4836" s="332" t="s">
        <v>671</v>
      </c>
      <c r="E4836" s="154">
        <f t="shared" si="1565"/>
        <v>0</v>
      </c>
      <c r="F4836" s="155"/>
      <c r="G4836" s="155"/>
      <c r="H4836" s="155"/>
      <c r="I4836" s="155"/>
      <c r="J4836" s="315"/>
      <c r="K4836" s="155"/>
      <c r="L4836" s="155"/>
      <c r="M4836" s="315"/>
      <c r="N4836" s="23"/>
      <c r="O4836" s="23"/>
    </row>
    <row r="4837" spans="1:15" hidden="1">
      <c r="A4837" s="1035"/>
      <c r="B4837" s="1061"/>
      <c r="C4837" s="386" t="s">
        <v>672</v>
      </c>
      <c r="D4837" s="332" t="s">
        <v>673</v>
      </c>
      <c r="E4837" s="154">
        <f t="shared" si="1565"/>
        <v>0</v>
      </c>
      <c r="F4837" s="155"/>
      <c r="G4837" s="155"/>
      <c r="H4837" s="155"/>
      <c r="I4837" s="155"/>
      <c r="J4837" s="315"/>
      <c r="K4837" s="155"/>
      <c r="L4837" s="155"/>
      <c r="M4837" s="315"/>
      <c r="N4837" s="23"/>
      <c r="O4837" s="23"/>
    </row>
    <row r="4838" spans="1:15" hidden="1">
      <c r="A4838" s="1035"/>
      <c r="B4838" s="1061"/>
      <c r="C4838" s="386" t="s">
        <v>674</v>
      </c>
      <c r="D4838" s="332" t="s">
        <v>567</v>
      </c>
      <c r="E4838" s="154">
        <f t="shared" si="1565"/>
        <v>0</v>
      </c>
      <c r="F4838" s="155"/>
      <c r="G4838" s="155"/>
      <c r="H4838" s="155"/>
      <c r="I4838" s="155"/>
      <c r="J4838" s="315"/>
      <c r="K4838" s="155"/>
      <c r="L4838" s="155"/>
      <c r="M4838" s="315"/>
      <c r="N4838" s="23"/>
      <c r="O4838" s="23"/>
    </row>
    <row r="4839" spans="1:15" hidden="1">
      <c r="A4839" s="1035"/>
      <c r="B4839" s="1061"/>
      <c r="C4839" s="386" t="s">
        <v>675</v>
      </c>
      <c r="D4839" s="332" t="s">
        <v>676</v>
      </c>
      <c r="E4839" s="154">
        <f t="shared" si="1565"/>
        <v>0</v>
      </c>
      <c r="F4839" s="155"/>
      <c r="G4839" s="155"/>
      <c r="H4839" s="155"/>
      <c r="I4839" s="155"/>
      <c r="J4839" s="315"/>
      <c r="K4839" s="155"/>
      <c r="L4839" s="155"/>
      <c r="M4839" s="315"/>
      <c r="N4839" s="23"/>
      <c r="O4839" s="23"/>
    </row>
    <row r="4840" spans="1:15" hidden="1">
      <c r="A4840" s="1035"/>
      <c r="B4840" s="1061"/>
      <c r="C4840" s="386" t="s">
        <v>677</v>
      </c>
      <c r="D4840" s="332" t="s">
        <v>678</v>
      </c>
      <c r="E4840" s="154">
        <f t="shared" si="1565"/>
        <v>0</v>
      </c>
      <c r="F4840" s="155"/>
      <c r="G4840" s="155"/>
      <c r="H4840" s="155"/>
      <c r="I4840" s="155"/>
      <c r="J4840" s="315"/>
      <c r="K4840" s="155"/>
      <c r="L4840" s="155"/>
      <c r="M4840" s="315"/>
      <c r="N4840" s="23"/>
      <c r="O4840" s="23"/>
    </row>
    <row r="4841" spans="1:15" hidden="1">
      <c r="A4841" s="1035"/>
      <c r="B4841" s="356"/>
      <c r="C4841" s="385"/>
      <c r="D4841" s="332"/>
      <c r="E4841" s="154">
        <f t="shared" si="1565"/>
        <v>0</v>
      </c>
      <c r="F4841" s="155"/>
      <c r="G4841" s="155"/>
      <c r="H4841" s="155"/>
      <c r="I4841" s="155"/>
      <c r="J4841" s="315"/>
      <c r="K4841" s="155"/>
      <c r="L4841" s="155"/>
      <c r="M4841" s="315"/>
      <c r="N4841" s="23"/>
      <c r="O4841" s="23"/>
    </row>
    <row r="4842" spans="1:15" ht="12" customHeight="1">
      <c r="A4842" s="1035"/>
      <c r="B4842" s="357" t="s">
        <v>679</v>
      </c>
      <c r="C4842" s="385"/>
      <c r="D4842" s="332" t="s">
        <v>680</v>
      </c>
      <c r="E4842" s="154">
        <f t="shared" si="1565"/>
        <v>487</v>
      </c>
      <c r="F4842" s="155">
        <f t="shared" ref="F4842:M4842" si="1575">F4843+F4844+F4845+F4846+F4847+F4848+F4849+F4850+F4851+F4852+F4853</f>
        <v>0</v>
      </c>
      <c r="G4842" s="155">
        <f t="shared" si="1575"/>
        <v>487</v>
      </c>
      <c r="H4842" s="155">
        <f t="shared" si="1575"/>
        <v>0</v>
      </c>
      <c r="I4842" s="155">
        <f t="shared" si="1575"/>
        <v>0</v>
      </c>
      <c r="J4842" s="155">
        <f t="shared" si="1575"/>
        <v>0</v>
      </c>
      <c r="K4842" s="155">
        <f t="shared" si="1575"/>
        <v>0</v>
      </c>
      <c r="L4842" s="155">
        <f t="shared" si="1575"/>
        <v>0</v>
      </c>
      <c r="M4842" s="155">
        <f t="shared" si="1575"/>
        <v>0</v>
      </c>
      <c r="N4842" s="23"/>
      <c r="O4842" s="23"/>
    </row>
    <row r="4843" spans="1:15" ht="21" customHeight="1">
      <c r="A4843" s="417"/>
      <c r="B4843" s="356" t="s">
        <v>681</v>
      </c>
      <c r="C4843" s="385"/>
      <c r="D4843" s="332" t="s">
        <v>682</v>
      </c>
      <c r="E4843" s="154">
        <f t="shared" si="1565"/>
        <v>0</v>
      </c>
      <c r="F4843" s="218"/>
      <c r="G4843" s="218">
        <f>G2105</f>
        <v>0</v>
      </c>
      <c r="H4843" s="218">
        <f t="shared" ref="H4843:M4843" si="1576">H2105</f>
        <v>0</v>
      </c>
      <c r="I4843" s="218">
        <f t="shared" si="1576"/>
        <v>0</v>
      </c>
      <c r="J4843" s="218">
        <f t="shared" si="1576"/>
        <v>0</v>
      </c>
      <c r="K4843" s="218">
        <f t="shared" si="1576"/>
        <v>0</v>
      </c>
      <c r="L4843" s="218">
        <f t="shared" si="1576"/>
        <v>0</v>
      </c>
      <c r="M4843" s="218">
        <f t="shared" si="1576"/>
        <v>0</v>
      </c>
      <c r="N4843" s="23"/>
      <c r="O4843" s="23"/>
    </row>
    <row r="4844" spans="1:15" ht="18.75" hidden="1" customHeight="1">
      <c r="A4844" s="417"/>
      <c r="B4844" s="356" t="s">
        <v>683</v>
      </c>
      <c r="C4844" s="386"/>
      <c r="D4844" s="332" t="s">
        <v>684</v>
      </c>
      <c r="E4844" s="154">
        <f t="shared" si="1565"/>
        <v>0</v>
      </c>
      <c r="F4844" s="218"/>
      <c r="G4844" s="218"/>
      <c r="H4844" s="218"/>
      <c r="I4844" s="218"/>
      <c r="J4844" s="540"/>
      <c r="K4844" s="218"/>
      <c r="L4844" s="218"/>
      <c r="M4844" s="540"/>
      <c r="N4844" s="23"/>
      <c r="O4844" s="23"/>
    </row>
    <row r="4845" spans="1:15" ht="13.5" hidden="1" customHeight="1">
      <c r="A4845" s="417"/>
      <c r="B4845" s="356" t="s">
        <v>685</v>
      </c>
      <c r="C4845" s="385"/>
      <c r="D4845" s="332" t="s">
        <v>686</v>
      </c>
      <c r="E4845" s="154">
        <f t="shared" si="1565"/>
        <v>0</v>
      </c>
      <c r="F4845" s="218"/>
      <c r="G4845" s="218"/>
      <c r="H4845" s="218"/>
      <c r="I4845" s="218"/>
      <c r="J4845" s="540"/>
      <c r="K4845" s="218"/>
      <c r="L4845" s="218"/>
      <c r="M4845" s="540"/>
      <c r="N4845" s="23"/>
      <c r="O4845" s="23"/>
    </row>
    <row r="4846" spans="1:15" ht="14.25" hidden="1" customHeight="1">
      <c r="A4846" s="417"/>
      <c r="B4846" s="356" t="s">
        <v>687</v>
      </c>
      <c r="C4846" s="387"/>
      <c r="D4846" s="332" t="s">
        <v>688</v>
      </c>
      <c r="E4846" s="154">
        <f t="shared" si="1565"/>
        <v>0</v>
      </c>
      <c r="F4846" s="218"/>
      <c r="G4846" s="218"/>
      <c r="H4846" s="218"/>
      <c r="I4846" s="218"/>
      <c r="J4846" s="540"/>
      <c r="K4846" s="218"/>
      <c r="L4846" s="218"/>
      <c r="M4846" s="540"/>
      <c r="N4846" s="23"/>
      <c r="O4846" s="23"/>
    </row>
    <row r="4847" spans="1:15" ht="15" hidden="1" customHeight="1">
      <c r="A4847" s="417"/>
      <c r="B4847" s="1062" t="s">
        <v>689</v>
      </c>
      <c r="C4847" s="389"/>
      <c r="D4847" s="332" t="s">
        <v>690</v>
      </c>
      <c r="E4847" s="154">
        <f t="shared" si="1565"/>
        <v>0</v>
      </c>
      <c r="F4847" s="218"/>
      <c r="G4847" s="218"/>
      <c r="H4847" s="218"/>
      <c r="I4847" s="218"/>
      <c r="J4847" s="540"/>
      <c r="K4847" s="218"/>
      <c r="L4847" s="218"/>
      <c r="M4847" s="540"/>
      <c r="N4847" s="23"/>
      <c r="O4847" s="23"/>
    </row>
    <row r="4848" spans="1:15" ht="15" hidden="1" customHeight="1">
      <c r="A4848" s="417"/>
      <c r="B4848" s="1063" t="s">
        <v>691</v>
      </c>
      <c r="C4848" s="386"/>
      <c r="D4848" s="335" t="s">
        <v>692</v>
      </c>
      <c r="E4848" s="154">
        <f t="shared" si="1565"/>
        <v>0</v>
      </c>
      <c r="F4848" s="218"/>
      <c r="G4848" s="218"/>
      <c r="H4848" s="218"/>
      <c r="I4848" s="218"/>
      <c r="J4848" s="540"/>
      <c r="K4848" s="218"/>
      <c r="L4848" s="218"/>
      <c r="M4848" s="540"/>
      <c r="N4848" s="23"/>
      <c r="O4848" s="23"/>
    </row>
    <row r="4849" spans="1:15" ht="13.5" hidden="1" customHeight="1">
      <c r="A4849" s="417"/>
      <c r="B4849" s="1062" t="s">
        <v>693</v>
      </c>
      <c r="C4849" s="385"/>
      <c r="D4849" s="332" t="s">
        <v>694</v>
      </c>
      <c r="E4849" s="154">
        <f t="shared" si="1565"/>
        <v>0</v>
      </c>
      <c r="F4849" s="218"/>
      <c r="G4849" s="218"/>
      <c r="H4849" s="218"/>
      <c r="I4849" s="218"/>
      <c r="J4849" s="540"/>
      <c r="K4849" s="218"/>
      <c r="L4849" s="218"/>
      <c r="M4849" s="540"/>
      <c r="N4849" s="23"/>
      <c r="O4849" s="23"/>
    </row>
    <row r="4850" spans="1:15" ht="12.75" hidden="1" customHeight="1">
      <c r="A4850" s="417"/>
      <c r="B4850" s="1062" t="s">
        <v>695</v>
      </c>
      <c r="C4850" s="385"/>
      <c r="D4850" s="332" t="s">
        <v>696</v>
      </c>
      <c r="E4850" s="154">
        <f t="shared" si="1565"/>
        <v>0</v>
      </c>
      <c r="F4850" s="218"/>
      <c r="G4850" s="218"/>
      <c r="H4850" s="218"/>
      <c r="I4850" s="218"/>
      <c r="J4850" s="540"/>
      <c r="K4850" s="218"/>
      <c r="L4850" s="218"/>
      <c r="M4850" s="540"/>
      <c r="N4850" s="23"/>
      <c r="O4850" s="23"/>
    </row>
    <row r="4851" spans="1:15" ht="12.75" customHeight="1">
      <c r="A4851" s="417"/>
      <c r="B4851" s="356" t="s">
        <v>697</v>
      </c>
      <c r="C4851" s="1064"/>
      <c r="D4851" s="335" t="s">
        <v>698</v>
      </c>
      <c r="E4851" s="154">
        <f t="shared" si="1565"/>
        <v>487</v>
      </c>
      <c r="F4851" s="218"/>
      <c r="G4851" s="218">
        <f>G2113</f>
        <v>487</v>
      </c>
      <c r="H4851" s="218">
        <f t="shared" ref="H4851:M4851" si="1577">H2113</f>
        <v>0</v>
      </c>
      <c r="I4851" s="218">
        <f t="shared" si="1577"/>
        <v>0</v>
      </c>
      <c r="J4851" s="218">
        <f t="shared" si="1577"/>
        <v>0</v>
      </c>
      <c r="K4851" s="218">
        <f t="shared" si="1577"/>
        <v>0</v>
      </c>
      <c r="L4851" s="218">
        <f t="shared" si="1577"/>
        <v>0</v>
      </c>
      <c r="M4851" s="218">
        <f t="shared" si="1577"/>
        <v>0</v>
      </c>
      <c r="N4851" s="23"/>
      <c r="O4851" s="23"/>
    </row>
    <row r="4852" spans="1:15" ht="15.75" customHeight="1">
      <c r="A4852" s="417"/>
      <c r="B4852" s="1062" t="s">
        <v>699</v>
      </c>
      <c r="C4852" s="385"/>
      <c r="D4852" s="332" t="s">
        <v>700</v>
      </c>
      <c r="E4852" s="154">
        <f t="shared" si="1565"/>
        <v>0</v>
      </c>
      <c r="F4852" s="218"/>
      <c r="G4852" s="218"/>
      <c r="H4852" s="218"/>
      <c r="I4852" s="218"/>
      <c r="J4852" s="540"/>
      <c r="K4852" s="218"/>
      <c r="L4852" s="218"/>
      <c r="M4852" s="540"/>
      <c r="N4852" s="23"/>
      <c r="O4852" s="23"/>
    </row>
    <row r="4853" spans="1:15" ht="15.75" customHeight="1">
      <c r="A4853" s="417"/>
      <c r="B4853" s="1065" t="s">
        <v>701</v>
      </c>
      <c r="C4853" s="1064"/>
      <c r="D4853" s="335" t="s">
        <v>702</v>
      </c>
      <c r="E4853" s="154">
        <f t="shared" si="1565"/>
        <v>0</v>
      </c>
      <c r="F4853" s="218"/>
      <c r="G4853" s="218"/>
      <c r="H4853" s="218"/>
      <c r="I4853" s="218"/>
      <c r="J4853" s="540"/>
      <c r="K4853" s="218"/>
      <c r="L4853" s="218"/>
      <c r="M4853" s="540"/>
      <c r="N4853" s="23"/>
      <c r="O4853" s="23"/>
    </row>
    <row r="4854" spans="1:15" ht="15.75" customHeight="1">
      <c r="A4854" s="417"/>
      <c r="B4854" s="357" t="s">
        <v>1044</v>
      </c>
      <c r="C4854" s="393"/>
      <c r="D4854" s="332" t="s">
        <v>706</v>
      </c>
      <c r="E4854" s="154">
        <f t="shared" si="1565"/>
        <v>0</v>
      </c>
      <c r="F4854" s="218"/>
      <c r="G4854" s="218">
        <f>G2116</f>
        <v>0</v>
      </c>
      <c r="H4854" s="218">
        <f t="shared" ref="H4854:M4855" si="1578">H2116</f>
        <v>0</v>
      </c>
      <c r="I4854" s="218">
        <f t="shared" si="1578"/>
        <v>0</v>
      </c>
      <c r="J4854" s="218">
        <f t="shared" si="1578"/>
        <v>0</v>
      </c>
      <c r="K4854" s="218">
        <f t="shared" si="1578"/>
        <v>0</v>
      </c>
      <c r="L4854" s="218">
        <f t="shared" si="1578"/>
        <v>0</v>
      </c>
      <c r="M4854" s="218">
        <f t="shared" si="1578"/>
        <v>0</v>
      </c>
      <c r="N4854" s="23"/>
      <c r="O4854" s="23"/>
    </row>
    <row r="4855" spans="1:15" ht="15.75" customHeight="1">
      <c r="A4855" s="417"/>
      <c r="B4855" s="357" t="s">
        <v>1044</v>
      </c>
      <c r="C4855" s="393"/>
      <c r="D4855" s="332" t="s">
        <v>707</v>
      </c>
      <c r="E4855" s="154">
        <f t="shared" si="1565"/>
        <v>0</v>
      </c>
      <c r="F4855" s="218"/>
      <c r="G4855" s="218">
        <f>G2117</f>
        <v>0</v>
      </c>
      <c r="H4855" s="218">
        <f t="shared" si="1578"/>
        <v>0</v>
      </c>
      <c r="I4855" s="218">
        <f t="shared" si="1578"/>
        <v>0</v>
      </c>
      <c r="J4855" s="218">
        <f t="shared" si="1578"/>
        <v>0</v>
      </c>
      <c r="K4855" s="218">
        <f t="shared" si="1578"/>
        <v>0</v>
      </c>
      <c r="L4855" s="218">
        <f t="shared" si="1578"/>
        <v>0</v>
      </c>
      <c r="M4855" s="218">
        <f t="shared" si="1578"/>
        <v>0</v>
      </c>
      <c r="N4855" s="23"/>
      <c r="O4855" s="23"/>
    </row>
    <row r="4856" spans="1:15" ht="15.75" customHeight="1">
      <c r="A4856" s="1035"/>
      <c r="B4856" s="1007" t="s">
        <v>714</v>
      </c>
      <c r="C4856" s="1018"/>
      <c r="D4856" s="335" t="s">
        <v>715</v>
      </c>
      <c r="E4856" s="154">
        <f t="shared" si="1565"/>
        <v>500</v>
      </c>
      <c r="F4856" s="155">
        <f t="shared" ref="F4856:M4856" si="1579">F4857+F4867</f>
        <v>0</v>
      </c>
      <c r="G4856" s="155">
        <f t="shared" si="1579"/>
        <v>500</v>
      </c>
      <c r="H4856" s="155">
        <f t="shared" si="1579"/>
        <v>0</v>
      </c>
      <c r="I4856" s="155">
        <f t="shared" si="1579"/>
        <v>0</v>
      </c>
      <c r="J4856" s="155">
        <f t="shared" si="1579"/>
        <v>0</v>
      </c>
      <c r="K4856" s="155">
        <f t="shared" si="1579"/>
        <v>0</v>
      </c>
      <c r="L4856" s="155">
        <f t="shared" si="1579"/>
        <v>0</v>
      </c>
      <c r="M4856" s="155">
        <f t="shared" si="1579"/>
        <v>0</v>
      </c>
      <c r="N4856" s="23"/>
      <c r="O4856" s="23"/>
    </row>
    <row r="4857" spans="1:15">
      <c r="A4857" s="1035"/>
      <c r="B4857" s="336" t="s">
        <v>716</v>
      </c>
      <c r="C4857" s="393"/>
      <c r="D4857" s="332" t="s">
        <v>717</v>
      </c>
      <c r="E4857" s="154">
        <f t="shared" si="1565"/>
        <v>500</v>
      </c>
      <c r="F4857" s="155">
        <f t="shared" ref="F4857:M4857" si="1580">F4858+F4863+F4865</f>
        <v>0</v>
      </c>
      <c r="G4857" s="155">
        <f t="shared" si="1580"/>
        <v>500</v>
      </c>
      <c r="H4857" s="155">
        <f t="shared" si="1580"/>
        <v>0</v>
      </c>
      <c r="I4857" s="155">
        <f t="shared" si="1580"/>
        <v>0</v>
      </c>
      <c r="J4857" s="155">
        <f t="shared" si="1580"/>
        <v>0</v>
      </c>
      <c r="K4857" s="155">
        <f t="shared" si="1580"/>
        <v>0</v>
      </c>
      <c r="L4857" s="155">
        <f t="shared" si="1580"/>
        <v>0</v>
      </c>
      <c r="M4857" s="155">
        <f t="shared" si="1580"/>
        <v>0</v>
      </c>
      <c r="N4857" s="23"/>
      <c r="O4857" s="23"/>
    </row>
    <row r="4858" spans="1:15">
      <c r="A4858" s="417"/>
      <c r="B4858" s="1000" t="s">
        <v>718</v>
      </c>
      <c r="C4858" s="393"/>
      <c r="D4858" s="332" t="s">
        <v>719</v>
      </c>
      <c r="E4858" s="154">
        <f t="shared" si="1565"/>
        <v>500</v>
      </c>
      <c r="F4858" s="155">
        <f t="shared" ref="F4858:M4858" si="1581">F4859+F4860+F4861+F4862</f>
        <v>0</v>
      </c>
      <c r="G4858" s="155">
        <f t="shared" si="1581"/>
        <v>500</v>
      </c>
      <c r="H4858" s="155">
        <f t="shared" si="1581"/>
        <v>0</v>
      </c>
      <c r="I4858" s="155">
        <f t="shared" si="1581"/>
        <v>0</v>
      </c>
      <c r="J4858" s="155">
        <f t="shared" si="1581"/>
        <v>0</v>
      </c>
      <c r="K4858" s="155">
        <f t="shared" si="1581"/>
        <v>0</v>
      </c>
      <c r="L4858" s="155">
        <f t="shared" si="1581"/>
        <v>0</v>
      </c>
      <c r="M4858" s="155">
        <f t="shared" si="1581"/>
        <v>0</v>
      </c>
      <c r="N4858" s="23"/>
      <c r="O4858" s="23"/>
    </row>
    <row r="4859" spans="1:15">
      <c r="A4859" s="417"/>
      <c r="B4859" s="429"/>
      <c r="C4859" s="426" t="s">
        <v>720</v>
      </c>
      <c r="D4859" s="427" t="s">
        <v>721</v>
      </c>
      <c r="E4859" s="94">
        <f t="shared" si="1565"/>
        <v>500</v>
      </c>
      <c r="F4859" s="63">
        <v>0</v>
      </c>
      <c r="G4859" s="63">
        <f>G2121</f>
        <v>500</v>
      </c>
      <c r="H4859" s="63">
        <f t="shared" ref="H4859:M4860" si="1582">H2121</f>
        <v>0</v>
      </c>
      <c r="I4859" s="63">
        <f t="shared" si="1582"/>
        <v>0</v>
      </c>
      <c r="J4859" s="63">
        <f t="shared" si="1582"/>
        <v>0</v>
      </c>
      <c r="K4859" s="63">
        <f t="shared" si="1582"/>
        <v>0</v>
      </c>
      <c r="L4859" s="63">
        <f t="shared" si="1582"/>
        <v>0</v>
      </c>
      <c r="M4859" s="63">
        <f t="shared" si="1582"/>
        <v>0</v>
      </c>
      <c r="N4859" s="23"/>
      <c r="O4859" s="23"/>
    </row>
    <row r="4860" spans="1:15">
      <c r="A4860" s="417"/>
      <c r="B4860" s="429"/>
      <c r="C4860" s="426" t="s">
        <v>722</v>
      </c>
      <c r="D4860" s="427" t="s">
        <v>723</v>
      </c>
      <c r="E4860" s="94">
        <f t="shared" si="1565"/>
        <v>0</v>
      </c>
      <c r="F4860" s="63">
        <v>0</v>
      </c>
      <c r="G4860" s="63">
        <f>G2122</f>
        <v>0</v>
      </c>
      <c r="H4860" s="63">
        <f t="shared" si="1582"/>
        <v>0</v>
      </c>
      <c r="I4860" s="63">
        <f t="shared" si="1582"/>
        <v>0</v>
      </c>
      <c r="J4860" s="63">
        <f t="shared" si="1582"/>
        <v>0</v>
      </c>
      <c r="K4860" s="63">
        <f t="shared" si="1582"/>
        <v>0</v>
      </c>
      <c r="L4860" s="63">
        <f t="shared" si="1582"/>
        <v>0</v>
      </c>
      <c r="M4860" s="63">
        <f t="shared" si="1582"/>
        <v>0</v>
      </c>
      <c r="N4860" s="23"/>
      <c r="O4860" s="23"/>
    </row>
    <row r="4861" spans="1:15">
      <c r="A4861" s="417"/>
      <c r="B4861" s="429"/>
      <c r="C4861" s="432" t="s">
        <v>724</v>
      </c>
      <c r="D4861" s="427" t="s">
        <v>725</v>
      </c>
      <c r="E4861" s="94">
        <f t="shared" si="1565"/>
        <v>0</v>
      </c>
      <c r="F4861" s="63"/>
      <c r="G4861" s="63">
        <f t="shared" ref="G4861:M4862" si="1583">G2123</f>
        <v>0</v>
      </c>
      <c r="H4861" s="63">
        <f t="shared" si="1583"/>
        <v>0</v>
      </c>
      <c r="I4861" s="63">
        <f t="shared" si="1583"/>
        <v>0</v>
      </c>
      <c r="J4861" s="63">
        <f t="shared" si="1583"/>
        <v>0</v>
      </c>
      <c r="K4861" s="63">
        <f t="shared" si="1583"/>
        <v>0</v>
      </c>
      <c r="L4861" s="63">
        <f t="shared" si="1583"/>
        <v>0</v>
      </c>
      <c r="M4861" s="63">
        <f t="shared" si="1583"/>
        <v>0</v>
      </c>
      <c r="N4861" s="23"/>
      <c r="O4861" s="23"/>
    </row>
    <row r="4862" spans="1:15">
      <c r="A4862" s="417"/>
      <c r="B4862" s="429"/>
      <c r="C4862" s="432" t="s">
        <v>726</v>
      </c>
      <c r="D4862" s="427" t="s">
        <v>727</v>
      </c>
      <c r="E4862" s="94">
        <f t="shared" si="1565"/>
        <v>0</v>
      </c>
      <c r="F4862" s="63">
        <v>0</v>
      </c>
      <c r="G4862" s="63">
        <f t="shared" si="1583"/>
        <v>0</v>
      </c>
      <c r="H4862" s="63">
        <f t="shared" si="1583"/>
        <v>0</v>
      </c>
      <c r="I4862" s="63">
        <f t="shared" si="1583"/>
        <v>0</v>
      </c>
      <c r="J4862" s="63">
        <f t="shared" si="1583"/>
        <v>0</v>
      </c>
      <c r="K4862" s="63">
        <f t="shared" si="1583"/>
        <v>0</v>
      </c>
      <c r="L4862" s="63">
        <f t="shared" si="1583"/>
        <v>0</v>
      </c>
      <c r="M4862" s="63">
        <f t="shared" si="1583"/>
        <v>0</v>
      </c>
      <c r="N4862" s="23"/>
      <c r="O4862" s="23"/>
    </row>
    <row r="4863" spans="1:15">
      <c r="A4863" s="417"/>
      <c r="B4863" s="396" t="s">
        <v>728</v>
      </c>
      <c r="C4863" s="1018"/>
      <c r="D4863" s="335" t="s">
        <v>729</v>
      </c>
      <c r="E4863" s="154">
        <f t="shared" si="1565"/>
        <v>0</v>
      </c>
      <c r="F4863" s="155">
        <f t="shared" ref="F4863:M4863" si="1584">F4864</f>
        <v>0</v>
      </c>
      <c r="G4863" s="155">
        <f t="shared" si="1584"/>
        <v>0</v>
      </c>
      <c r="H4863" s="155">
        <f t="shared" si="1584"/>
        <v>0</v>
      </c>
      <c r="I4863" s="155">
        <f t="shared" si="1584"/>
        <v>0</v>
      </c>
      <c r="J4863" s="155">
        <f t="shared" si="1584"/>
        <v>0</v>
      </c>
      <c r="K4863" s="155">
        <f t="shared" si="1584"/>
        <v>0</v>
      </c>
      <c r="L4863" s="155">
        <f t="shared" si="1584"/>
        <v>0</v>
      </c>
      <c r="M4863" s="155">
        <f t="shared" si="1584"/>
        <v>0</v>
      </c>
      <c r="N4863" s="23"/>
      <c r="O4863" s="23"/>
    </row>
    <row r="4864" spans="1:15">
      <c r="A4864" s="417"/>
      <c r="B4864" s="429"/>
      <c r="C4864" s="432" t="s">
        <v>730</v>
      </c>
      <c r="D4864" s="427" t="s">
        <v>731</v>
      </c>
      <c r="E4864" s="94">
        <f t="shared" si="1565"/>
        <v>0</v>
      </c>
      <c r="F4864" s="63"/>
      <c r="G4864" s="63"/>
      <c r="H4864" s="63"/>
      <c r="I4864" s="63"/>
      <c r="J4864" s="158"/>
      <c r="K4864" s="63"/>
      <c r="L4864" s="63"/>
      <c r="M4864" s="158"/>
      <c r="N4864" s="23"/>
      <c r="O4864" s="23"/>
    </row>
    <row r="4865" spans="1:15" ht="12" customHeight="1">
      <c r="A4865" s="417"/>
      <c r="B4865" s="429" t="s">
        <v>732</v>
      </c>
      <c r="C4865" s="466"/>
      <c r="D4865" s="443" t="s">
        <v>733</v>
      </c>
      <c r="E4865" s="94">
        <f t="shared" si="1565"/>
        <v>0</v>
      </c>
      <c r="F4865" s="63"/>
      <c r="G4865" s="63">
        <f>G2127</f>
        <v>0</v>
      </c>
      <c r="H4865" s="63">
        <f t="shared" ref="H4865:M4865" si="1585">H2127</f>
        <v>0</v>
      </c>
      <c r="I4865" s="63">
        <f t="shared" si="1585"/>
        <v>0</v>
      </c>
      <c r="J4865" s="63">
        <f t="shared" si="1585"/>
        <v>0</v>
      </c>
      <c r="K4865" s="63">
        <f t="shared" si="1585"/>
        <v>0</v>
      </c>
      <c r="L4865" s="63">
        <f t="shared" si="1585"/>
        <v>0</v>
      </c>
      <c r="M4865" s="63">
        <f t="shared" si="1585"/>
        <v>0</v>
      </c>
      <c r="N4865" s="23"/>
      <c r="O4865" s="23"/>
    </row>
    <row r="4866" spans="1:15" hidden="1">
      <c r="A4866" s="417"/>
      <c r="B4866" s="396"/>
      <c r="C4866" s="1018"/>
      <c r="D4866" s="335"/>
      <c r="E4866" s="154">
        <f t="shared" si="1565"/>
        <v>0</v>
      </c>
      <c r="F4866" s="63"/>
      <c r="G4866" s="63"/>
      <c r="H4866" s="63"/>
      <c r="I4866" s="63"/>
      <c r="J4866" s="158"/>
      <c r="K4866" s="63"/>
      <c r="L4866" s="63"/>
      <c r="M4866" s="158"/>
      <c r="N4866" s="23"/>
      <c r="O4866" s="23"/>
    </row>
    <row r="4867" spans="1:15">
      <c r="A4867" s="417"/>
      <c r="B4867" s="341" t="s">
        <v>734</v>
      </c>
      <c r="C4867" s="1018"/>
      <c r="D4867" s="335" t="s">
        <v>735</v>
      </c>
      <c r="E4867" s="154">
        <f t="shared" si="1565"/>
        <v>0</v>
      </c>
      <c r="F4867" s="155">
        <f t="shared" ref="F4867:M4868" si="1586">F4868</f>
        <v>0</v>
      </c>
      <c r="G4867" s="155">
        <f t="shared" si="1586"/>
        <v>0</v>
      </c>
      <c r="H4867" s="155">
        <f t="shared" si="1586"/>
        <v>0</v>
      </c>
      <c r="I4867" s="155">
        <f t="shared" si="1586"/>
        <v>0</v>
      </c>
      <c r="J4867" s="155">
        <f t="shared" si="1586"/>
        <v>0</v>
      </c>
      <c r="K4867" s="155">
        <f t="shared" si="1586"/>
        <v>0</v>
      </c>
      <c r="L4867" s="155">
        <f t="shared" si="1586"/>
        <v>0</v>
      </c>
      <c r="M4867" s="155">
        <f t="shared" si="1586"/>
        <v>0</v>
      </c>
      <c r="N4867" s="23"/>
      <c r="O4867" s="23"/>
    </row>
    <row r="4868" spans="1:15">
      <c r="A4868" s="417"/>
      <c r="B4868" s="1067" t="s">
        <v>736</v>
      </c>
      <c r="C4868" s="1068"/>
      <c r="D4868" s="335" t="s">
        <v>737</v>
      </c>
      <c r="E4868" s="154">
        <f t="shared" si="1565"/>
        <v>0</v>
      </c>
      <c r="F4868" s="155">
        <f t="shared" si="1586"/>
        <v>0</v>
      </c>
      <c r="G4868" s="155">
        <f t="shared" si="1586"/>
        <v>0</v>
      </c>
      <c r="H4868" s="155">
        <f t="shared" si="1586"/>
        <v>0</v>
      </c>
      <c r="I4868" s="155">
        <f t="shared" si="1586"/>
        <v>0</v>
      </c>
      <c r="J4868" s="155">
        <f t="shared" si="1586"/>
        <v>0</v>
      </c>
      <c r="K4868" s="155">
        <f t="shared" si="1586"/>
        <v>0</v>
      </c>
      <c r="L4868" s="155">
        <f t="shared" si="1586"/>
        <v>0</v>
      </c>
      <c r="M4868" s="155">
        <f t="shared" si="1586"/>
        <v>0</v>
      </c>
      <c r="N4868" s="23"/>
      <c r="O4868" s="23"/>
    </row>
    <row r="4869" spans="1:15" ht="12" customHeight="1">
      <c r="A4869" s="417"/>
      <c r="B4869" s="434"/>
      <c r="C4869" s="432" t="s">
        <v>738</v>
      </c>
      <c r="D4869" s="427" t="s">
        <v>739</v>
      </c>
      <c r="E4869" s="94">
        <f t="shared" si="1565"/>
        <v>0</v>
      </c>
      <c r="F4869" s="63"/>
      <c r="G4869" s="63"/>
      <c r="H4869" s="63"/>
      <c r="I4869" s="63"/>
      <c r="J4869" s="158"/>
      <c r="K4869" s="63"/>
      <c r="L4869" s="63"/>
      <c r="M4869" s="158"/>
      <c r="N4869" s="23"/>
      <c r="O4869" s="23"/>
    </row>
    <row r="4870" spans="1:15" hidden="1">
      <c r="A4870" s="417"/>
      <c r="B4870" s="396"/>
      <c r="C4870" s="1018"/>
      <c r="D4870" s="335"/>
      <c r="E4870" s="154">
        <f t="shared" si="1565"/>
        <v>0</v>
      </c>
      <c r="F4870" s="63"/>
      <c r="G4870" s="63"/>
      <c r="H4870" s="63"/>
      <c r="I4870" s="63"/>
      <c r="J4870" s="158"/>
      <c r="K4870" s="63"/>
      <c r="L4870" s="63"/>
      <c r="M4870" s="158"/>
      <c r="N4870" s="23"/>
      <c r="O4870" s="23"/>
    </row>
    <row r="4871" spans="1:15">
      <c r="A4871" s="417"/>
      <c r="B4871" s="341" t="s">
        <v>626</v>
      </c>
      <c r="C4871" s="1018"/>
      <c r="D4871" s="335" t="s">
        <v>627</v>
      </c>
      <c r="E4871" s="154">
        <f t="shared" si="1565"/>
        <v>0</v>
      </c>
      <c r="F4871" s="155">
        <f t="shared" ref="F4871:M4871" si="1587">F4872</f>
        <v>0</v>
      </c>
      <c r="G4871" s="155">
        <f t="shared" si="1587"/>
        <v>0</v>
      </c>
      <c r="H4871" s="155">
        <f t="shared" si="1587"/>
        <v>0</v>
      </c>
      <c r="I4871" s="155">
        <f t="shared" si="1587"/>
        <v>0</v>
      </c>
      <c r="J4871" s="155">
        <f t="shared" si="1587"/>
        <v>0</v>
      </c>
      <c r="K4871" s="155">
        <f t="shared" si="1587"/>
        <v>0</v>
      </c>
      <c r="L4871" s="155">
        <f t="shared" si="1587"/>
        <v>0</v>
      </c>
      <c r="M4871" s="155">
        <f t="shared" si="1587"/>
        <v>0</v>
      </c>
      <c r="N4871" s="23"/>
      <c r="O4871" s="23"/>
    </row>
    <row r="4872" spans="1:15">
      <c r="A4872" s="417"/>
      <c r="B4872" s="429" t="s">
        <v>628</v>
      </c>
      <c r="C4872" s="466"/>
      <c r="D4872" s="443" t="s">
        <v>629</v>
      </c>
      <c r="E4872" s="94">
        <f t="shared" si="1565"/>
        <v>0</v>
      </c>
      <c r="F4872" s="63"/>
      <c r="G4872" s="158">
        <f t="shared" ref="G4872:M4872" si="1588">G2133</f>
        <v>0</v>
      </c>
      <c r="H4872" s="158">
        <f t="shared" si="1588"/>
        <v>0</v>
      </c>
      <c r="I4872" s="158">
        <f t="shared" si="1588"/>
        <v>0</v>
      </c>
      <c r="J4872" s="158">
        <f t="shared" si="1588"/>
        <v>0</v>
      </c>
      <c r="K4872" s="158">
        <f t="shared" si="1588"/>
        <v>0</v>
      </c>
      <c r="L4872" s="158">
        <f t="shared" si="1588"/>
        <v>0</v>
      </c>
      <c r="M4872" s="158">
        <f t="shared" si="1588"/>
        <v>0</v>
      </c>
      <c r="N4872" s="23"/>
      <c r="O4872" s="23"/>
    </row>
    <row r="4873" spans="1:15">
      <c r="A4873" s="520" t="s">
        <v>755</v>
      </c>
      <c r="B4873" s="521"/>
      <c r="C4873" s="521"/>
      <c r="D4873" s="522"/>
      <c r="E4873" s="94">
        <f t="shared" si="1565"/>
        <v>0</v>
      </c>
      <c r="F4873" s="63"/>
      <c r="G4873" s="63"/>
      <c r="H4873" s="63"/>
      <c r="I4873" s="63"/>
      <c r="J4873" s="151"/>
      <c r="K4873" s="63"/>
      <c r="L4873" s="63"/>
      <c r="M4873" s="151"/>
      <c r="N4873" s="23"/>
      <c r="O4873" s="23"/>
    </row>
    <row r="4874" spans="1:15">
      <c r="A4874" s="833"/>
      <c r="B4874" s="527" t="s">
        <v>924</v>
      </c>
      <c r="C4874" s="852"/>
      <c r="D4874" s="522" t="s">
        <v>925</v>
      </c>
      <c r="E4874" s="154">
        <f t="shared" ref="E4874:E4937" si="1589">G4874+H4874+I4874+J4874</f>
        <v>0</v>
      </c>
      <c r="F4874" s="155">
        <f t="shared" ref="F4874:M4874" si="1590">F4875+F4876</f>
        <v>0</v>
      </c>
      <c r="G4874" s="155">
        <f t="shared" si="1590"/>
        <v>0</v>
      </c>
      <c r="H4874" s="155">
        <f t="shared" si="1590"/>
        <v>0</v>
      </c>
      <c r="I4874" s="155">
        <f t="shared" si="1590"/>
        <v>0</v>
      </c>
      <c r="J4874" s="155">
        <f t="shared" si="1590"/>
        <v>0</v>
      </c>
      <c r="K4874" s="155">
        <f t="shared" si="1590"/>
        <v>0</v>
      </c>
      <c r="L4874" s="155">
        <f t="shared" si="1590"/>
        <v>0</v>
      </c>
      <c r="M4874" s="155">
        <f t="shared" si="1590"/>
        <v>0</v>
      </c>
      <c r="N4874" s="23"/>
      <c r="O4874" s="23"/>
    </row>
    <row r="4875" spans="1:15">
      <c r="A4875" s="833"/>
      <c r="B4875" s="527"/>
      <c r="C4875" s="571" t="s">
        <v>926</v>
      </c>
      <c r="D4875" s="528" t="s">
        <v>927</v>
      </c>
      <c r="E4875" s="94">
        <f t="shared" si="1589"/>
        <v>0</v>
      </c>
      <c r="F4875" s="63"/>
      <c r="G4875" s="63"/>
      <c r="H4875" s="63"/>
      <c r="I4875" s="63"/>
      <c r="J4875" s="151"/>
      <c r="K4875" s="63"/>
      <c r="L4875" s="63"/>
      <c r="M4875" s="151"/>
      <c r="N4875" s="23"/>
      <c r="O4875" s="23"/>
    </row>
    <row r="4876" spans="1:15">
      <c r="A4876" s="833"/>
      <c r="B4876" s="527"/>
      <c r="C4876" s="796" t="s">
        <v>928</v>
      </c>
      <c r="D4876" s="528" t="s">
        <v>929</v>
      </c>
      <c r="E4876" s="94">
        <f t="shared" si="1589"/>
        <v>0</v>
      </c>
      <c r="F4876" s="63"/>
      <c r="G4876" s="63"/>
      <c r="H4876" s="63"/>
      <c r="I4876" s="63"/>
      <c r="J4876" s="151"/>
      <c r="K4876" s="63"/>
      <c r="L4876" s="63"/>
      <c r="M4876" s="151"/>
      <c r="N4876" s="23"/>
      <c r="O4876" s="23"/>
    </row>
    <row r="4877" spans="1:15">
      <c r="A4877" s="1069"/>
      <c r="B4877" s="1070" t="s">
        <v>930</v>
      </c>
      <c r="C4877" s="1070"/>
      <c r="D4877" s="526" t="s">
        <v>931</v>
      </c>
      <c r="E4877" s="154">
        <f t="shared" si="1589"/>
        <v>487</v>
      </c>
      <c r="F4877" s="155">
        <f t="shared" ref="F4877:M4877" si="1591">F4878+F4879</f>
        <v>0</v>
      </c>
      <c r="G4877" s="155">
        <f t="shared" si="1591"/>
        <v>487</v>
      </c>
      <c r="H4877" s="155">
        <f t="shared" si="1591"/>
        <v>0</v>
      </c>
      <c r="I4877" s="155">
        <f t="shared" si="1591"/>
        <v>0</v>
      </c>
      <c r="J4877" s="155">
        <f t="shared" si="1591"/>
        <v>0</v>
      </c>
      <c r="K4877" s="155">
        <f t="shared" si="1591"/>
        <v>0</v>
      </c>
      <c r="L4877" s="155">
        <f t="shared" si="1591"/>
        <v>0</v>
      </c>
      <c r="M4877" s="155">
        <f t="shared" si="1591"/>
        <v>0</v>
      </c>
      <c r="N4877" s="23"/>
      <c r="O4877" s="23"/>
    </row>
    <row r="4878" spans="1:15">
      <c r="A4878" s="833"/>
      <c r="B4878" s="571"/>
      <c r="C4878" s="527" t="s">
        <v>932</v>
      </c>
      <c r="D4878" s="528" t="s">
        <v>933</v>
      </c>
      <c r="E4878" s="94">
        <f t="shared" si="1589"/>
        <v>487</v>
      </c>
      <c r="F4878" s="63">
        <v>0</v>
      </c>
      <c r="G4878" s="63">
        <f t="shared" ref="G4878:M4878" si="1592">G4842+G4854+G4869+G4871</f>
        <v>487</v>
      </c>
      <c r="H4878" s="63">
        <f t="shared" si="1592"/>
        <v>0</v>
      </c>
      <c r="I4878" s="63">
        <f t="shared" si="1592"/>
        <v>0</v>
      </c>
      <c r="J4878" s="63">
        <f t="shared" si="1592"/>
        <v>0</v>
      </c>
      <c r="K4878" s="63">
        <f t="shared" si="1592"/>
        <v>0</v>
      </c>
      <c r="L4878" s="63">
        <f t="shared" si="1592"/>
        <v>0</v>
      </c>
      <c r="M4878" s="63">
        <f t="shared" si="1592"/>
        <v>0</v>
      </c>
      <c r="N4878" s="23"/>
      <c r="O4878" s="23"/>
    </row>
    <row r="4879" spans="1:15">
      <c r="A4879" s="833"/>
      <c r="B4879" s="571"/>
      <c r="C4879" s="527" t="s">
        <v>934</v>
      </c>
      <c r="D4879" s="528" t="s">
        <v>935</v>
      </c>
      <c r="E4879" s="94">
        <f t="shared" si="1589"/>
        <v>0</v>
      </c>
      <c r="F4879" s="63"/>
      <c r="G4879" s="63"/>
      <c r="H4879" s="63"/>
      <c r="I4879" s="63"/>
      <c r="J4879" s="151"/>
      <c r="K4879" s="63"/>
      <c r="L4879" s="63"/>
      <c r="M4879" s="151"/>
      <c r="N4879" s="23"/>
      <c r="O4879" s="23"/>
    </row>
    <row r="4880" spans="1:15">
      <c r="A4880" s="833"/>
      <c r="B4880" s="527" t="s">
        <v>936</v>
      </c>
      <c r="C4880" s="527"/>
      <c r="D4880" s="522" t="s">
        <v>937</v>
      </c>
      <c r="E4880" s="94">
        <f t="shared" si="1589"/>
        <v>0</v>
      </c>
      <c r="F4880" s="63"/>
      <c r="G4880" s="63"/>
      <c r="H4880" s="63"/>
      <c r="I4880" s="63"/>
      <c r="J4880" s="151"/>
      <c r="K4880" s="63"/>
      <c r="L4880" s="63"/>
      <c r="M4880" s="151"/>
      <c r="N4880" s="23"/>
      <c r="O4880" s="23"/>
    </row>
    <row r="4881" spans="1:15">
      <c r="A4881" s="833"/>
      <c r="B4881" s="527" t="s">
        <v>938</v>
      </c>
      <c r="C4881" s="527"/>
      <c r="D4881" s="522" t="s">
        <v>939</v>
      </c>
      <c r="E4881" s="94">
        <f t="shared" si="1589"/>
        <v>0</v>
      </c>
      <c r="F4881" s="63"/>
      <c r="G4881" s="63"/>
      <c r="H4881" s="63"/>
      <c r="I4881" s="63"/>
      <c r="J4881" s="151"/>
      <c r="K4881" s="63"/>
      <c r="L4881" s="63"/>
      <c r="M4881" s="151"/>
      <c r="N4881" s="23"/>
      <c r="O4881" s="23"/>
    </row>
    <row r="4882" spans="1:15" ht="12" customHeight="1">
      <c r="A4882" s="833"/>
      <c r="B4882" s="527" t="s">
        <v>940</v>
      </c>
      <c r="C4882" s="852"/>
      <c r="D4882" s="522" t="s">
        <v>941</v>
      </c>
      <c r="E4882" s="94">
        <f t="shared" si="1589"/>
        <v>500</v>
      </c>
      <c r="F4882" s="63">
        <v>0</v>
      </c>
      <c r="G4882" s="63">
        <f>G4856</f>
        <v>500</v>
      </c>
      <c r="H4882" s="63">
        <f t="shared" ref="H4882:M4882" si="1593">H4856</f>
        <v>0</v>
      </c>
      <c r="I4882" s="63">
        <f t="shared" si="1593"/>
        <v>0</v>
      </c>
      <c r="J4882" s="63">
        <f t="shared" si="1593"/>
        <v>0</v>
      </c>
      <c r="K4882" s="63">
        <f t="shared" si="1593"/>
        <v>0</v>
      </c>
      <c r="L4882" s="63">
        <f t="shared" si="1593"/>
        <v>0</v>
      </c>
      <c r="M4882" s="63">
        <f t="shared" si="1593"/>
        <v>0</v>
      </c>
      <c r="N4882" s="23"/>
      <c r="O4882" s="23"/>
    </row>
    <row r="4883" spans="1:15" hidden="1">
      <c r="A4883" s="798"/>
      <c r="B4883" s="799"/>
      <c r="C4883" s="799"/>
      <c r="D4883" s="522"/>
      <c r="E4883" s="154">
        <f t="shared" si="1589"/>
        <v>0</v>
      </c>
      <c r="F4883" s="63"/>
      <c r="G4883" s="63"/>
      <c r="H4883" s="63"/>
      <c r="I4883" s="63"/>
      <c r="J4883" s="151"/>
      <c r="K4883" s="63"/>
      <c r="L4883" s="63"/>
      <c r="M4883" s="151"/>
      <c r="N4883" s="23"/>
      <c r="O4883" s="23"/>
    </row>
    <row r="4884" spans="1:15">
      <c r="A4884" s="977" t="s">
        <v>942</v>
      </c>
      <c r="B4884" s="1149"/>
      <c r="C4884" s="1150"/>
      <c r="D4884" s="534" t="s">
        <v>943</v>
      </c>
      <c r="E4884" s="100">
        <f t="shared" si="1589"/>
        <v>0</v>
      </c>
      <c r="F4884" s="536">
        <f t="shared" ref="F4884:M4884" si="1594">F4905+F4906+F4909</f>
        <v>0</v>
      </c>
      <c r="G4884" s="536">
        <f t="shared" si="1594"/>
        <v>0</v>
      </c>
      <c r="H4884" s="536">
        <f t="shared" si="1594"/>
        <v>0</v>
      </c>
      <c r="I4884" s="536">
        <f t="shared" si="1594"/>
        <v>0</v>
      </c>
      <c r="J4884" s="536">
        <f t="shared" si="1594"/>
        <v>0</v>
      </c>
      <c r="K4884" s="536">
        <f t="shared" si="1594"/>
        <v>0</v>
      </c>
      <c r="L4884" s="536">
        <f t="shared" si="1594"/>
        <v>0</v>
      </c>
      <c r="M4884" s="536">
        <f t="shared" si="1594"/>
        <v>0</v>
      </c>
      <c r="N4884" s="23"/>
      <c r="O4884" s="23"/>
    </row>
    <row r="4885" spans="1:15" ht="0.75" customHeight="1">
      <c r="A4885" s="901"/>
      <c r="B4885" s="902"/>
      <c r="C4885" s="904"/>
      <c r="D4885" s="903"/>
      <c r="E4885" s="154">
        <f t="shared" si="1589"/>
        <v>0</v>
      </c>
      <c r="F4885" s="452"/>
      <c r="G4885" s="452"/>
      <c r="H4885" s="452"/>
      <c r="I4885" s="452"/>
      <c r="J4885" s="452"/>
      <c r="K4885" s="452"/>
      <c r="L4885" s="452"/>
      <c r="M4885" s="452"/>
      <c r="N4885" s="23"/>
      <c r="O4885" s="23"/>
    </row>
    <row r="4886" spans="1:15">
      <c r="A4886" s="1300" t="s">
        <v>630</v>
      </c>
      <c r="B4886" s="1346"/>
      <c r="C4886" s="1347"/>
      <c r="D4886" s="481"/>
      <c r="E4886" s="359">
        <f t="shared" si="1589"/>
        <v>0</v>
      </c>
      <c r="F4886" s="482">
        <f t="shared" ref="F4886:M4886" si="1595">F4887+F4899</f>
        <v>0</v>
      </c>
      <c r="G4886" s="482">
        <f t="shared" si="1595"/>
        <v>0</v>
      </c>
      <c r="H4886" s="482">
        <f t="shared" si="1595"/>
        <v>0</v>
      </c>
      <c r="I4886" s="482">
        <f t="shared" si="1595"/>
        <v>0</v>
      </c>
      <c r="J4886" s="482">
        <f t="shared" si="1595"/>
        <v>0</v>
      </c>
      <c r="K4886" s="482">
        <f t="shared" si="1595"/>
        <v>0</v>
      </c>
      <c r="L4886" s="482">
        <f t="shared" si="1595"/>
        <v>0</v>
      </c>
      <c r="M4886" s="482">
        <f t="shared" si="1595"/>
        <v>0</v>
      </c>
      <c r="N4886" s="23"/>
      <c r="O4886" s="23"/>
    </row>
    <row r="4887" spans="1:15">
      <c r="A4887" s="1151"/>
      <c r="B4887" s="357" t="s">
        <v>657</v>
      </c>
      <c r="C4887" s="1056"/>
      <c r="D4887" s="335" t="s">
        <v>658</v>
      </c>
      <c r="E4887" s="154">
        <f t="shared" si="1589"/>
        <v>0</v>
      </c>
      <c r="F4887" s="155">
        <f t="shared" ref="F4887:M4887" si="1596">F4888</f>
        <v>0</v>
      </c>
      <c r="G4887" s="155">
        <f t="shared" si="1596"/>
        <v>0</v>
      </c>
      <c r="H4887" s="155">
        <f t="shared" si="1596"/>
        <v>0</v>
      </c>
      <c r="I4887" s="155">
        <f t="shared" si="1596"/>
        <v>0</v>
      </c>
      <c r="J4887" s="155">
        <f t="shared" si="1596"/>
        <v>0</v>
      </c>
      <c r="K4887" s="155">
        <f t="shared" si="1596"/>
        <v>0</v>
      </c>
      <c r="L4887" s="155">
        <f t="shared" si="1596"/>
        <v>0</v>
      </c>
      <c r="M4887" s="155">
        <f t="shared" si="1596"/>
        <v>0</v>
      </c>
      <c r="N4887" s="23"/>
      <c r="O4887" s="23"/>
    </row>
    <row r="4888" spans="1:15" ht="12" customHeight="1">
      <c r="A4888" s="1151"/>
      <c r="B4888" s="561" t="s">
        <v>944</v>
      </c>
      <c r="C4888" s="458"/>
      <c r="D4888" s="427" t="s">
        <v>565</v>
      </c>
      <c r="E4888" s="94">
        <f t="shared" si="1589"/>
        <v>0</v>
      </c>
      <c r="F4888" s="452">
        <f t="shared" ref="F4888:M4888" si="1597">F4889+F4890+F4891+F4892+F4893+F4894+F4895+F4896+F4897+F4898</f>
        <v>0</v>
      </c>
      <c r="G4888" s="218">
        <f t="shared" si="1597"/>
        <v>0</v>
      </c>
      <c r="H4888" s="218">
        <f t="shared" si="1597"/>
        <v>0</v>
      </c>
      <c r="I4888" s="218">
        <f t="shared" si="1597"/>
        <v>0</v>
      </c>
      <c r="J4888" s="218">
        <f t="shared" si="1597"/>
        <v>0</v>
      </c>
      <c r="K4888" s="218">
        <f t="shared" si="1597"/>
        <v>0</v>
      </c>
      <c r="L4888" s="218">
        <f t="shared" si="1597"/>
        <v>0</v>
      </c>
      <c r="M4888" s="218">
        <f t="shared" si="1597"/>
        <v>0</v>
      </c>
      <c r="N4888" s="23"/>
      <c r="O4888" s="23"/>
    </row>
    <row r="4889" spans="1:15" hidden="1">
      <c r="A4889" s="1151"/>
      <c r="B4889" s="1058"/>
      <c r="C4889" s="1059" t="s">
        <v>660</v>
      </c>
      <c r="D4889" s="1060" t="s">
        <v>661</v>
      </c>
      <c r="E4889" s="154">
        <f t="shared" si="1589"/>
        <v>0</v>
      </c>
      <c r="F4889" s="452"/>
      <c r="G4889" s="452"/>
      <c r="H4889" s="452"/>
      <c r="I4889" s="452"/>
      <c r="J4889" s="872"/>
      <c r="K4889" s="452"/>
      <c r="L4889" s="452"/>
      <c r="M4889" s="872"/>
      <c r="N4889" s="23"/>
      <c r="O4889" s="23"/>
    </row>
    <row r="4890" spans="1:15" hidden="1">
      <c r="A4890" s="1151"/>
      <c r="B4890" s="1058"/>
      <c r="C4890" s="1059" t="s">
        <v>662</v>
      </c>
      <c r="D4890" s="1060" t="s">
        <v>663</v>
      </c>
      <c r="E4890" s="154">
        <f t="shared" si="1589"/>
        <v>0</v>
      </c>
      <c r="F4890" s="452"/>
      <c r="G4890" s="452"/>
      <c r="H4890" s="452"/>
      <c r="I4890" s="452"/>
      <c r="J4890" s="872"/>
      <c r="K4890" s="452"/>
      <c r="L4890" s="452"/>
      <c r="M4890" s="872"/>
      <c r="N4890" s="23"/>
      <c r="O4890" s="23"/>
    </row>
    <row r="4891" spans="1:15" hidden="1">
      <c r="A4891" s="1151"/>
      <c r="B4891" s="1058"/>
      <c r="C4891" s="1059" t="s">
        <v>664</v>
      </c>
      <c r="D4891" s="1060" t="s">
        <v>665</v>
      </c>
      <c r="E4891" s="154">
        <f t="shared" si="1589"/>
        <v>0</v>
      </c>
      <c r="F4891" s="452"/>
      <c r="G4891" s="452"/>
      <c r="H4891" s="452"/>
      <c r="I4891" s="452"/>
      <c r="J4891" s="872"/>
      <c r="K4891" s="452"/>
      <c r="L4891" s="452"/>
      <c r="M4891" s="872"/>
      <c r="N4891" s="23"/>
      <c r="O4891" s="23"/>
    </row>
    <row r="4892" spans="1:15" hidden="1">
      <c r="A4892" s="1151"/>
      <c r="B4892" s="1061"/>
      <c r="C4892" s="386" t="s">
        <v>666</v>
      </c>
      <c r="D4892" s="332" t="s">
        <v>667</v>
      </c>
      <c r="E4892" s="154">
        <f t="shared" si="1589"/>
        <v>0</v>
      </c>
      <c r="F4892" s="452"/>
      <c r="G4892" s="452"/>
      <c r="H4892" s="452"/>
      <c r="I4892" s="452"/>
      <c r="J4892" s="872"/>
      <c r="K4892" s="452"/>
      <c r="L4892" s="452"/>
      <c r="M4892" s="872"/>
      <c r="N4892" s="23"/>
      <c r="O4892" s="23"/>
    </row>
    <row r="4893" spans="1:15" hidden="1">
      <c r="A4893" s="1151"/>
      <c r="B4893" s="1061"/>
      <c r="C4893" s="386" t="s">
        <v>668</v>
      </c>
      <c r="D4893" s="332" t="s">
        <v>669</v>
      </c>
      <c r="E4893" s="154">
        <f t="shared" si="1589"/>
        <v>0</v>
      </c>
      <c r="F4893" s="452"/>
      <c r="G4893" s="452"/>
      <c r="H4893" s="452"/>
      <c r="I4893" s="452"/>
      <c r="J4893" s="872"/>
      <c r="K4893" s="452"/>
      <c r="L4893" s="452"/>
      <c r="M4893" s="872"/>
      <c r="N4893" s="23"/>
      <c r="O4893" s="23"/>
    </row>
    <row r="4894" spans="1:15" hidden="1">
      <c r="A4894" s="1151"/>
      <c r="B4894" s="1061"/>
      <c r="C4894" s="386" t="s">
        <v>670</v>
      </c>
      <c r="D4894" s="332" t="s">
        <v>671</v>
      </c>
      <c r="E4894" s="154">
        <f t="shared" si="1589"/>
        <v>0</v>
      </c>
      <c r="F4894" s="452"/>
      <c r="G4894" s="452"/>
      <c r="H4894" s="452"/>
      <c r="I4894" s="452"/>
      <c r="J4894" s="872"/>
      <c r="K4894" s="452"/>
      <c r="L4894" s="452"/>
      <c r="M4894" s="872"/>
      <c r="N4894" s="23"/>
      <c r="O4894" s="23"/>
    </row>
    <row r="4895" spans="1:15" hidden="1">
      <c r="A4895" s="1151"/>
      <c r="B4895" s="1061"/>
      <c r="C4895" s="386" t="s">
        <v>672</v>
      </c>
      <c r="D4895" s="332" t="s">
        <v>673</v>
      </c>
      <c r="E4895" s="154">
        <f t="shared" si="1589"/>
        <v>0</v>
      </c>
      <c r="F4895" s="452"/>
      <c r="G4895" s="452"/>
      <c r="H4895" s="452"/>
      <c r="I4895" s="452"/>
      <c r="J4895" s="872"/>
      <c r="K4895" s="452"/>
      <c r="L4895" s="452"/>
      <c r="M4895" s="872"/>
      <c r="N4895" s="23"/>
      <c r="O4895" s="23"/>
    </row>
    <row r="4896" spans="1:15">
      <c r="A4896" s="1151"/>
      <c r="B4896" s="501"/>
      <c r="C4896" s="458" t="s">
        <v>674</v>
      </c>
      <c r="D4896" s="427" t="s">
        <v>567</v>
      </c>
      <c r="E4896" s="94">
        <f t="shared" si="1589"/>
        <v>0</v>
      </c>
      <c r="F4896" s="452"/>
      <c r="G4896" s="452"/>
      <c r="H4896" s="452"/>
      <c r="I4896" s="452"/>
      <c r="J4896" s="872"/>
      <c r="K4896" s="452"/>
      <c r="L4896" s="452"/>
      <c r="M4896" s="872"/>
      <c r="N4896" s="23"/>
      <c r="O4896" s="23"/>
    </row>
    <row r="4897" spans="1:15" ht="0.75" customHeight="1">
      <c r="A4897" s="1151"/>
      <c r="B4897" s="1061"/>
      <c r="C4897" s="386" t="s">
        <v>675</v>
      </c>
      <c r="D4897" s="332" t="s">
        <v>676</v>
      </c>
      <c r="E4897" s="154">
        <f t="shared" si="1589"/>
        <v>0</v>
      </c>
      <c r="F4897" s="452"/>
      <c r="G4897" s="452"/>
      <c r="H4897" s="452"/>
      <c r="I4897" s="452"/>
      <c r="J4897" s="872"/>
      <c r="K4897" s="452"/>
      <c r="L4897" s="452"/>
      <c r="M4897" s="872"/>
      <c r="N4897" s="23"/>
      <c r="O4897" s="23"/>
    </row>
    <row r="4898" spans="1:15" hidden="1">
      <c r="A4898" s="1151"/>
      <c r="B4898" s="1061"/>
      <c r="C4898" s="386" t="s">
        <v>677</v>
      </c>
      <c r="D4898" s="332" t="s">
        <v>678</v>
      </c>
      <c r="E4898" s="154">
        <f t="shared" si="1589"/>
        <v>0</v>
      </c>
      <c r="F4898" s="452"/>
      <c r="G4898" s="452"/>
      <c r="H4898" s="452"/>
      <c r="I4898" s="452"/>
      <c r="J4898" s="872"/>
      <c r="K4898" s="452"/>
      <c r="L4898" s="452"/>
      <c r="M4898" s="872"/>
      <c r="N4898" s="23"/>
      <c r="O4898" s="23"/>
    </row>
    <row r="4899" spans="1:15">
      <c r="A4899" s="1036"/>
      <c r="B4899" s="356" t="s">
        <v>679</v>
      </c>
      <c r="C4899" s="1056"/>
      <c r="D4899" s="335" t="s">
        <v>680</v>
      </c>
      <c r="E4899" s="154">
        <f t="shared" si="1589"/>
        <v>0</v>
      </c>
      <c r="F4899" s="155">
        <f>F4900+F4902</f>
        <v>0</v>
      </c>
      <c r="G4899" s="155">
        <f>G4900+G4902+G4903</f>
        <v>0</v>
      </c>
      <c r="H4899" s="155">
        <f>H4900+H4902+H4903</f>
        <v>0</v>
      </c>
      <c r="I4899" s="155">
        <f>I4900+I4902+I4903</f>
        <v>0</v>
      </c>
      <c r="J4899" s="155">
        <f>J4900+J4902+J4903</f>
        <v>0</v>
      </c>
      <c r="K4899" s="155">
        <f>K4900</f>
        <v>0</v>
      </c>
      <c r="L4899" s="155">
        <f>L4900</f>
        <v>0</v>
      </c>
      <c r="M4899" s="155">
        <f>M4900</f>
        <v>0</v>
      </c>
      <c r="N4899" s="23"/>
      <c r="O4899" s="23"/>
    </row>
    <row r="4900" spans="1:15">
      <c r="A4900" s="417"/>
      <c r="B4900" s="438" t="s">
        <v>681</v>
      </c>
      <c r="C4900" s="506"/>
      <c r="D4900" s="427" t="s">
        <v>682</v>
      </c>
      <c r="E4900" s="94">
        <f t="shared" si="1589"/>
        <v>0</v>
      </c>
      <c r="F4900" s="452"/>
      <c r="G4900" s="452">
        <f>G2174</f>
        <v>0</v>
      </c>
      <c r="H4900" s="452">
        <f t="shared" ref="H4900:M4900" si="1598">H2174</f>
        <v>0</v>
      </c>
      <c r="I4900" s="452">
        <f t="shared" si="1598"/>
        <v>0</v>
      </c>
      <c r="J4900" s="452">
        <f t="shared" si="1598"/>
        <v>0</v>
      </c>
      <c r="K4900" s="452">
        <f t="shared" si="1598"/>
        <v>0</v>
      </c>
      <c r="L4900" s="452">
        <f t="shared" si="1598"/>
        <v>0</v>
      </c>
      <c r="M4900" s="452">
        <f t="shared" si="1598"/>
        <v>0</v>
      </c>
      <c r="N4900" s="23"/>
      <c r="O4900" s="23"/>
    </row>
    <row r="4901" spans="1:15">
      <c r="A4901" s="417"/>
      <c r="B4901" s="438" t="s">
        <v>683</v>
      </c>
      <c r="C4901" s="458"/>
      <c r="D4901" s="427" t="s">
        <v>684</v>
      </c>
      <c r="E4901" s="94">
        <f t="shared" si="1589"/>
        <v>0</v>
      </c>
      <c r="F4901" s="452"/>
      <c r="G4901" s="452"/>
      <c r="H4901" s="452"/>
      <c r="I4901" s="452"/>
      <c r="J4901" s="872"/>
      <c r="K4901" s="452"/>
      <c r="L4901" s="452"/>
      <c r="M4901" s="872"/>
      <c r="N4901" s="23"/>
      <c r="O4901" s="23"/>
    </row>
    <row r="4902" spans="1:15">
      <c r="A4902" s="417"/>
      <c r="B4902" s="438" t="s">
        <v>685</v>
      </c>
      <c r="C4902" s="506"/>
      <c r="D4902" s="427" t="s">
        <v>686</v>
      </c>
      <c r="E4902" s="94">
        <f t="shared" si="1589"/>
        <v>0</v>
      </c>
      <c r="F4902" s="452"/>
      <c r="G4902" s="452"/>
      <c r="H4902" s="452"/>
      <c r="I4902" s="452"/>
      <c r="J4902" s="872"/>
      <c r="K4902" s="452"/>
      <c r="L4902" s="452"/>
      <c r="M4902" s="872"/>
      <c r="N4902" s="23"/>
      <c r="O4902" s="23"/>
    </row>
    <row r="4903" spans="1:15">
      <c r="A4903" s="417"/>
      <c r="B4903" s="426" t="s">
        <v>945</v>
      </c>
      <c r="C4903" s="506"/>
      <c r="D4903" s="427" t="s">
        <v>698</v>
      </c>
      <c r="E4903" s="94">
        <f t="shared" si="1589"/>
        <v>0</v>
      </c>
      <c r="F4903" s="452"/>
      <c r="G4903" s="452"/>
      <c r="H4903" s="452"/>
      <c r="I4903" s="452"/>
      <c r="J4903" s="872"/>
      <c r="K4903" s="452"/>
      <c r="L4903" s="452"/>
      <c r="M4903" s="872"/>
      <c r="N4903" s="23"/>
      <c r="O4903" s="23"/>
    </row>
    <row r="4904" spans="1:15">
      <c r="A4904" s="520" t="s">
        <v>755</v>
      </c>
      <c r="B4904" s="521"/>
      <c r="C4904" s="521"/>
      <c r="D4904" s="522"/>
      <c r="E4904" s="94">
        <f t="shared" si="1589"/>
        <v>0</v>
      </c>
      <c r="F4904" s="63"/>
      <c r="G4904" s="63"/>
      <c r="H4904" s="63"/>
      <c r="I4904" s="63"/>
      <c r="J4904" s="151"/>
      <c r="K4904" s="63"/>
      <c r="L4904" s="63"/>
      <c r="M4904" s="151"/>
      <c r="N4904" s="23"/>
      <c r="O4904" s="23"/>
    </row>
    <row r="4905" spans="1:15">
      <c r="A4905" s="520"/>
      <c r="B4905" s="1152" t="s">
        <v>947</v>
      </c>
      <c r="C4905" s="521"/>
      <c r="D4905" s="522" t="s">
        <v>948</v>
      </c>
      <c r="E4905" s="94">
        <f t="shared" si="1589"/>
        <v>0</v>
      </c>
      <c r="F4905" s="63"/>
      <c r="G4905" s="63"/>
      <c r="H4905" s="63"/>
      <c r="I4905" s="63"/>
      <c r="J4905" s="151"/>
      <c r="K4905" s="63"/>
      <c r="L4905" s="63"/>
      <c r="M4905" s="151"/>
      <c r="N4905" s="23"/>
      <c r="O4905" s="23"/>
    </row>
    <row r="4906" spans="1:15">
      <c r="A4906" s="833"/>
      <c r="B4906" s="527" t="s">
        <v>949</v>
      </c>
      <c r="C4906" s="527"/>
      <c r="D4906" s="522" t="s">
        <v>950</v>
      </c>
      <c r="E4906" s="154">
        <f t="shared" si="1589"/>
        <v>0</v>
      </c>
      <c r="F4906" s="155">
        <f t="shared" ref="F4906:M4906" si="1599">F4907+F4908</f>
        <v>0</v>
      </c>
      <c r="G4906" s="155">
        <f t="shared" si="1599"/>
        <v>0</v>
      </c>
      <c r="H4906" s="155">
        <f t="shared" si="1599"/>
        <v>0</v>
      </c>
      <c r="I4906" s="155">
        <f t="shared" si="1599"/>
        <v>0</v>
      </c>
      <c r="J4906" s="155">
        <f t="shared" si="1599"/>
        <v>0</v>
      </c>
      <c r="K4906" s="155">
        <f t="shared" si="1599"/>
        <v>0</v>
      </c>
      <c r="L4906" s="155">
        <f t="shared" si="1599"/>
        <v>0</v>
      </c>
      <c r="M4906" s="155">
        <f t="shared" si="1599"/>
        <v>0</v>
      </c>
      <c r="N4906" s="23"/>
      <c r="O4906" s="23"/>
    </row>
    <row r="4907" spans="1:15">
      <c r="A4907" s="833"/>
      <c r="B4907" s="527"/>
      <c r="C4907" s="527" t="s">
        <v>951</v>
      </c>
      <c r="D4907" s="522" t="s">
        <v>952</v>
      </c>
      <c r="E4907" s="94">
        <f t="shared" si="1589"/>
        <v>0</v>
      </c>
      <c r="F4907" s="63"/>
      <c r="G4907" s="63"/>
      <c r="H4907" s="63"/>
      <c r="I4907" s="63"/>
      <c r="J4907" s="151"/>
      <c r="K4907" s="63"/>
      <c r="L4907" s="63"/>
      <c r="M4907" s="151"/>
      <c r="N4907" s="23"/>
      <c r="O4907" s="23"/>
    </row>
    <row r="4908" spans="1:15">
      <c r="A4908" s="833"/>
      <c r="B4908" s="527"/>
      <c r="C4908" s="527" t="s">
        <v>953</v>
      </c>
      <c r="D4908" s="522" t="s">
        <v>954</v>
      </c>
      <c r="E4908" s="94">
        <f t="shared" si="1589"/>
        <v>0</v>
      </c>
      <c r="F4908" s="63"/>
      <c r="G4908" s="452">
        <f>G4900</f>
        <v>0</v>
      </c>
      <c r="H4908" s="452">
        <f t="shared" ref="H4908:M4908" si="1600">H4900</f>
        <v>0</v>
      </c>
      <c r="I4908" s="452">
        <f t="shared" si="1600"/>
        <v>0</v>
      </c>
      <c r="J4908" s="452">
        <f t="shared" si="1600"/>
        <v>0</v>
      </c>
      <c r="K4908" s="452">
        <f t="shared" si="1600"/>
        <v>0</v>
      </c>
      <c r="L4908" s="452">
        <f t="shared" si="1600"/>
        <v>0</v>
      </c>
      <c r="M4908" s="452">
        <f t="shared" si="1600"/>
        <v>0</v>
      </c>
      <c r="N4908" s="23"/>
      <c r="O4908" s="23"/>
    </row>
    <row r="4909" spans="1:15">
      <c r="A4909" s="833"/>
      <c r="B4909" s="527" t="s">
        <v>955</v>
      </c>
      <c r="C4909" s="527"/>
      <c r="D4909" s="522" t="s">
        <v>956</v>
      </c>
      <c r="E4909" s="94">
        <f t="shared" si="1589"/>
        <v>0</v>
      </c>
      <c r="F4909" s="63"/>
      <c r="G4909" s="63"/>
      <c r="H4909" s="63"/>
      <c r="I4909" s="63"/>
      <c r="J4909" s="151"/>
      <c r="K4909" s="63"/>
      <c r="L4909" s="63"/>
      <c r="M4909" s="151"/>
      <c r="N4909" s="23"/>
      <c r="O4909" s="23"/>
    </row>
    <row r="4910" spans="1:15" ht="0.75" customHeight="1">
      <c r="A4910" s="798"/>
      <c r="B4910" s="799"/>
      <c r="C4910" s="799"/>
      <c r="D4910" s="522"/>
      <c r="E4910" s="154">
        <f t="shared" si="1589"/>
        <v>0</v>
      </c>
      <c r="F4910" s="63"/>
      <c r="G4910" s="63"/>
      <c r="H4910" s="63"/>
      <c r="I4910" s="63"/>
      <c r="J4910" s="151"/>
      <c r="K4910" s="63"/>
      <c r="L4910" s="63"/>
      <c r="M4910" s="151"/>
      <c r="N4910" s="23"/>
      <c r="O4910" s="23"/>
    </row>
    <row r="4911" spans="1:15">
      <c r="A4911" s="1382" t="s">
        <v>957</v>
      </c>
      <c r="B4911" s="1383"/>
      <c r="C4911" s="1383"/>
      <c r="D4911" s="914" t="s">
        <v>958</v>
      </c>
      <c r="E4911" s="915">
        <f t="shared" si="1589"/>
        <v>245793</v>
      </c>
      <c r="F4911" s="916">
        <f t="shared" ref="F4911:M4911" si="1601">F4912+F4976+F5037+F5099+F5167</f>
        <v>0</v>
      </c>
      <c r="G4911" s="916">
        <f t="shared" si="1601"/>
        <v>54799</v>
      </c>
      <c r="H4911" s="916">
        <f t="shared" si="1601"/>
        <v>51403</v>
      </c>
      <c r="I4911" s="916">
        <f t="shared" si="1601"/>
        <v>67693</v>
      </c>
      <c r="J4911" s="916">
        <f t="shared" si="1601"/>
        <v>71898</v>
      </c>
      <c r="K4911" s="916">
        <f t="shared" si="1601"/>
        <v>247307</v>
      </c>
      <c r="L4911" s="916">
        <f t="shared" si="1601"/>
        <v>219643</v>
      </c>
      <c r="M4911" s="916">
        <f t="shared" si="1601"/>
        <v>80110</v>
      </c>
      <c r="N4911" s="23"/>
      <c r="O4911" s="23"/>
    </row>
    <row r="4912" spans="1:15">
      <c r="A4912" s="977" t="s">
        <v>959</v>
      </c>
      <c r="B4912" s="1153"/>
      <c r="C4912" s="1154"/>
      <c r="D4912" s="534" t="s">
        <v>960</v>
      </c>
      <c r="E4912" s="535">
        <f t="shared" si="1589"/>
        <v>917</v>
      </c>
      <c r="F4912" s="536">
        <f t="shared" ref="F4912:M4912" si="1602">F4969</f>
        <v>0</v>
      </c>
      <c r="G4912" s="536">
        <f t="shared" si="1602"/>
        <v>917</v>
      </c>
      <c r="H4912" s="536">
        <f t="shared" si="1602"/>
        <v>0</v>
      </c>
      <c r="I4912" s="536">
        <f t="shared" si="1602"/>
        <v>0</v>
      </c>
      <c r="J4912" s="536">
        <f t="shared" si="1602"/>
        <v>0</v>
      </c>
      <c r="K4912" s="536">
        <f t="shared" si="1602"/>
        <v>0</v>
      </c>
      <c r="L4912" s="536">
        <f t="shared" si="1602"/>
        <v>0</v>
      </c>
      <c r="M4912" s="536">
        <f t="shared" si="1602"/>
        <v>0</v>
      </c>
      <c r="N4912" s="23"/>
      <c r="O4912" s="23"/>
    </row>
    <row r="4913" spans="1:15">
      <c r="A4913" s="1300" t="s">
        <v>630</v>
      </c>
      <c r="B4913" s="1301"/>
      <c r="C4913" s="1302"/>
      <c r="D4913" s="481"/>
      <c r="E4913" s="359">
        <f t="shared" si="1589"/>
        <v>917</v>
      </c>
      <c r="F4913" s="482">
        <f t="shared" ref="F4913:M4913" si="1603">F4915+F4925+F4938+F4951</f>
        <v>0</v>
      </c>
      <c r="G4913" s="482">
        <f t="shared" si="1603"/>
        <v>917</v>
      </c>
      <c r="H4913" s="482">
        <f t="shared" si="1603"/>
        <v>0</v>
      </c>
      <c r="I4913" s="482">
        <f t="shared" si="1603"/>
        <v>0</v>
      </c>
      <c r="J4913" s="482">
        <f t="shared" si="1603"/>
        <v>0</v>
      </c>
      <c r="K4913" s="482">
        <f t="shared" si="1603"/>
        <v>0</v>
      </c>
      <c r="L4913" s="482">
        <f t="shared" si="1603"/>
        <v>0</v>
      </c>
      <c r="M4913" s="482">
        <f t="shared" si="1603"/>
        <v>0</v>
      </c>
      <c r="N4913" s="23"/>
      <c r="O4913" s="23"/>
    </row>
    <row r="4914" spans="1:15">
      <c r="A4914" s="1035"/>
      <c r="B4914" s="1101" t="s">
        <v>633</v>
      </c>
      <c r="C4914" s="1102"/>
      <c r="D4914" s="1017" t="s">
        <v>634</v>
      </c>
      <c r="E4914" s="154">
        <f t="shared" si="1589"/>
        <v>0</v>
      </c>
      <c r="F4914" s="155">
        <f t="shared" ref="F4914:M4914" si="1604">F4915</f>
        <v>0</v>
      </c>
      <c r="G4914" s="155">
        <f t="shared" si="1604"/>
        <v>0</v>
      </c>
      <c r="H4914" s="155">
        <f t="shared" si="1604"/>
        <v>0</v>
      </c>
      <c r="I4914" s="155">
        <f t="shared" si="1604"/>
        <v>0</v>
      </c>
      <c r="J4914" s="155">
        <f t="shared" si="1604"/>
        <v>0</v>
      </c>
      <c r="K4914" s="155">
        <f t="shared" si="1604"/>
        <v>0</v>
      </c>
      <c r="L4914" s="155">
        <f t="shared" si="1604"/>
        <v>0</v>
      </c>
      <c r="M4914" s="155">
        <f t="shared" si="1604"/>
        <v>0</v>
      </c>
      <c r="N4914" s="23"/>
      <c r="O4914" s="23"/>
    </row>
    <row r="4915" spans="1:15">
      <c r="A4915" s="1035"/>
      <c r="B4915" s="357" t="s">
        <v>635</v>
      </c>
      <c r="C4915" s="386"/>
      <c r="D4915" s="335" t="s">
        <v>636</v>
      </c>
      <c r="E4915" s="154">
        <f t="shared" si="1589"/>
        <v>0</v>
      </c>
      <c r="F4915" s="155">
        <f t="shared" ref="F4915:M4915" si="1605">F4916+F4917+F4918+F4919+F4920+F4921+F4922+F4923</f>
        <v>0</v>
      </c>
      <c r="G4915" s="155">
        <f t="shared" si="1605"/>
        <v>0</v>
      </c>
      <c r="H4915" s="155">
        <f t="shared" si="1605"/>
        <v>0</v>
      </c>
      <c r="I4915" s="155">
        <f t="shared" si="1605"/>
        <v>0</v>
      </c>
      <c r="J4915" s="155">
        <f t="shared" si="1605"/>
        <v>0</v>
      </c>
      <c r="K4915" s="155">
        <f t="shared" si="1605"/>
        <v>0</v>
      </c>
      <c r="L4915" s="155">
        <f t="shared" si="1605"/>
        <v>0</v>
      </c>
      <c r="M4915" s="155">
        <f t="shared" si="1605"/>
        <v>0</v>
      </c>
      <c r="N4915" s="23"/>
      <c r="O4915" s="23"/>
    </row>
    <row r="4916" spans="1:15" ht="0.75" customHeight="1">
      <c r="A4916" s="417"/>
      <c r="B4916" s="545"/>
      <c r="C4916" s="546" t="s">
        <v>637</v>
      </c>
      <c r="D4916" s="543" t="s">
        <v>638</v>
      </c>
      <c r="E4916" s="154">
        <f t="shared" si="1589"/>
        <v>0</v>
      </c>
      <c r="F4916" s="63"/>
      <c r="G4916" s="63"/>
      <c r="H4916" s="63"/>
      <c r="I4916" s="63"/>
      <c r="J4916" s="158"/>
      <c r="K4916" s="63"/>
      <c r="L4916" s="63"/>
      <c r="M4916" s="158"/>
      <c r="N4916" s="23"/>
      <c r="O4916" s="23"/>
    </row>
    <row r="4917" spans="1:15" ht="31.35" hidden="1">
      <c r="A4917" s="417"/>
      <c r="B4917" s="545"/>
      <c r="C4917" s="547" t="s">
        <v>639</v>
      </c>
      <c r="D4917" s="548" t="s">
        <v>640</v>
      </c>
      <c r="E4917" s="154">
        <f t="shared" si="1589"/>
        <v>0</v>
      </c>
      <c r="F4917" s="63"/>
      <c r="G4917" s="63"/>
      <c r="H4917" s="63"/>
      <c r="I4917" s="63"/>
      <c r="J4917" s="158"/>
      <c r="K4917" s="63"/>
      <c r="L4917" s="63"/>
      <c r="M4917" s="158"/>
      <c r="N4917" s="23"/>
      <c r="O4917" s="23"/>
    </row>
    <row r="4918" spans="1:15" ht="21" hidden="1">
      <c r="A4918" s="417"/>
      <c r="B4918" s="545"/>
      <c r="C4918" s="547" t="s">
        <v>641</v>
      </c>
      <c r="D4918" s="548" t="s">
        <v>642</v>
      </c>
      <c r="E4918" s="154">
        <f t="shared" si="1589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20.65" hidden="1">
      <c r="A4919" s="417"/>
      <c r="B4919" s="545"/>
      <c r="C4919" s="546" t="s">
        <v>643</v>
      </c>
      <c r="D4919" s="543" t="s">
        <v>644</v>
      </c>
      <c r="E4919" s="154">
        <f t="shared" si="1589"/>
        <v>0</v>
      </c>
      <c r="F4919" s="63"/>
      <c r="G4919" s="63"/>
      <c r="H4919" s="63"/>
      <c r="I4919" s="63"/>
      <c r="J4919" s="158"/>
      <c r="K4919" s="63"/>
      <c r="L4919" s="63"/>
      <c r="M4919" s="158"/>
      <c r="N4919" s="23"/>
      <c r="O4919" s="23"/>
    </row>
    <row r="4920" spans="1:15" ht="31.35" hidden="1">
      <c r="A4920" s="417"/>
      <c r="B4920" s="549"/>
      <c r="C4920" s="550" t="s">
        <v>645</v>
      </c>
      <c r="D4920" s="551" t="s">
        <v>646</v>
      </c>
      <c r="E4920" s="154">
        <f t="shared" si="1589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 ht="20.65" hidden="1">
      <c r="A4921" s="417"/>
      <c r="B4921" s="493"/>
      <c r="C4921" s="494" t="s">
        <v>647</v>
      </c>
      <c r="D4921" s="552" t="s">
        <v>648</v>
      </c>
      <c r="E4921" s="154">
        <f t="shared" si="1589"/>
        <v>0</v>
      </c>
      <c r="F4921" s="63"/>
      <c r="G4921" s="63"/>
      <c r="H4921" s="63"/>
      <c r="I4921" s="63"/>
      <c r="J4921" s="158"/>
      <c r="K4921" s="63"/>
      <c r="L4921" s="63"/>
      <c r="M4921" s="158"/>
      <c r="N4921" s="23"/>
      <c r="O4921" s="23"/>
    </row>
    <row r="4922" spans="1:15" ht="20.65" hidden="1">
      <c r="A4922" s="417"/>
      <c r="B4922" s="553"/>
      <c r="C4922" s="554" t="s">
        <v>649</v>
      </c>
      <c r="D4922" s="555" t="s">
        <v>650</v>
      </c>
      <c r="E4922" s="154">
        <f t="shared" si="1589"/>
        <v>0</v>
      </c>
      <c r="F4922" s="63"/>
      <c r="G4922" s="63"/>
      <c r="H4922" s="63"/>
      <c r="I4922" s="63"/>
      <c r="J4922" s="158"/>
      <c r="K4922" s="63"/>
      <c r="L4922" s="63"/>
      <c r="M4922" s="158"/>
      <c r="N4922" s="23"/>
      <c r="O4922" s="23"/>
    </row>
    <row r="4923" spans="1:15" hidden="1">
      <c r="A4923" s="417"/>
      <c r="B4923" s="556"/>
      <c r="C4923" s="557" t="s">
        <v>651</v>
      </c>
      <c r="D4923" s="335" t="s">
        <v>652</v>
      </c>
      <c r="E4923" s="154">
        <f t="shared" si="1589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7"/>
      <c r="B4924" s="558"/>
      <c r="C4924" s="1055"/>
      <c r="D4924" s="1017"/>
      <c r="E4924" s="154">
        <f t="shared" si="1589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1035"/>
      <c r="B4925" s="357" t="s">
        <v>657</v>
      </c>
      <c r="C4925" s="1056"/>
      <c r="D4925" s="335" t="s">
        <v>658</v>
      </c>
      <c r="E4925" s="154">
        <f t="shared" si="1589"/>
        <v>917</v>
      </c>
      <c r="F4925" s="155">
        <f t="shared" ref="F4925:M4925" si="1606">F4926</f>
        <v>0</v>
      </c>
      <c r="G4925" s="155">
        <f t="shared" si="1606"/>
        <v>917</v>
      </c>
      <c r="H4925" s="155">
        <f t="shared" si="1606"/>
        <v>0</v>
      </c>
      <c r="I4925" s="155">
        <f t="shared" si="1606"/>
        <v>0</v>
      </c>
      <c r="J4925" s="155">
        <f t="shared" si="1606"/>
        <v>0</v>
      </c>
      <c r="K4925" s="155">
        <f t="shared" si="1606"/>
        <v>0</v>
      </c>
      <c r="L4925" s="155">
        <f t="shared" si="1606"/>
        <v>0</v>
      </c>
      <c r="M4925" s="155">
        <f t="shared" si="1606"/>
        <v>0</v>
      </c>
      <c r="N4925" s="23"/>
      <c r="O4925" s="23"/>
    </row>
    <row r="4926" spans="1:15">
      <c r="A4926" s="1035"/>
      <c r="B4926" s="1057" t="s">
        <v>659</v>
      </c>
      <c r="C4926" s="386"/>
      <c r="D4926" s="332" t="s">
        <v>565</v>
      </c>
      <c r="E4926" s="154">
        <f t="shared" si="1589"/>
        <v>917</v>
      </c>
      <c r="F4926" s="155">
        <f t="shared" ref="F4926:M4926" si="1607">F4930+F4931+F4932+F4933+F4934+F4935+F4936</f>
        <v>0</v>
      </c>
      <c r="G4926" s="155">
        <f t="shared" si="1607"/>
        <v>917</v>
      </c>
      <c r="H4926" s="155">
        <f t="shared" si="1607"/>
        <v>0</v>
      </c>
      <c r="I4926" s="155">
        <f t="shared" si="1607"/>
        <v>0</v>
      </c>
      <c r="J4926" s="155">
        <f t="shared" si="1607"/>
        <v>0</v>
      </c>
      <c r="K4926" s="155">
        <f t="shared" si="1607"/>
        <v>0</v>
      </c>
      <c r="L4926" s="155">
        <f t="shared" si="1607"/>
        <v>0</v>
      </c>
      <c r="M4926" s="155">
        <f t="shared" si="1607"/>
        <v>0</v>
      </c>
      <c r="N4926" s="23"/>
      <c r="O4926" s="23"/>
    </row>
    <row r="4927" spans="1:15" ht="0.75" customHeight="1">
      <c r="A4927" s="1035"/>
      <c r="B4927" s="1058"/>
      <c r="C4927" s="1059" t="s">
        <v>660</v>
      </c>
      <c r="D4927" s="1060" t="s">
        <v>661</v>
      </c>
      <c r="E4927" s="154">
        <f t="shared" si="1589"/>
        <v>0</v>
      </c>
      <c r="F4927" s="421"/>
      <c r="G4927" s="421"/>
      <c r="H4927" s="421"/>
      <c r="I4927" s="421"/>
      <c r="J4927" s="158"/>
      <c r="K4927" s="421"/>
      <c r="L4927" s="421"/>
      <c r="M4927" s="158"/>
      <c r="N4927" s="23"/>
      <c r="O4927" s="23"/>
    </row>
    <row r="4928" spans="1:15" hidden="1">
      <c r="A4928" s="1035"/>
      <c r="B4928" s="1058"/>
      <c r="C4928" s="1059" t="s">
        <v>662</v>
      </c>
      <c r="D4928" s="1060" t="s">
        <v>663</v>
      </c>
      <c r="E4928" s="154">
        <f t="shared" si="1589"/>
        <v>0</v>
      </c>
      <c r="F4928" s="421"/>
      <c r="G4928" s="421"/>
      <c r="H4928" s="421"/>
      <c r="I4928" s="421"/>
      <c r="J4928" s="158"/>
      <c r="K4928" s="421"/>
      <c r="L4928" s="421"/>
      <c r="M4928" s="158"/>
      <c r="N4928" s="23"/>
      <c r="O4928" s="23"/>
    </row>
    <row r="4929" spans="1:15" hidden="1">
      <c r="A4929" s="1035"/>
      <c r="B4929" s="1058"/>
      <c r="C4929" s="1059" t="s">
        <v>664</v>
      </c>
      <c r="D4929" s="1060" t="s">
        <v>665</v>
      </c>
      <c r="E4929" s="154">
        <f t="shared" si="1589"/>
        <v>0</v>
      </c>
      <c r="F4929" s="421"/>
      <c r="G4929" s="421"/>
      <c r="H4929" s="421"/>
      <c r="I4929" s="421"/>
      <c r="J4929" s="158"/>
      <c r="K4929" s="421"/>
      <c r="L4929" s="421"/>
      <c r="M4929" s="158"/>
      <c r="N4929" s="23"/>
      <c r="O4929" s="23"/>
    </row>
    <row r="4930" spans="1:15" hidden="1">
      <c r="A4930" s="1035"/>
      <c r="B4930" s="1061"/>
      <c r="C4930" s="386" t="s">
        <v>666</v>
      </c>
      <c r="D4930" s="332" t="s">
        <v>667</v>
      </c>
      <c r="E4930" s="154">
        <f t="shared" si="1589"/>
        <v>0</v>
      </c>
      <c r="F4930" s="421"/>
      <c r="G4930" s="421"/>
      <c r="H4930" s="421"/>
      <c r="I4930" s="421"/>
      <c r="J4930" s="158"/>
      <c r="K4930" s="421"/>
      <c r="L4930" s="421"/>
      <c r="M4930" s="158"/>
      <c r="N4930" s="23"/>
      <c r="O4930" s="23"/>
    </row>
    <row r="4931" spans="1:15" hidden="1">
      <c r="A4931" s="1035"/>
      <c r="B4931" s="1061"/>
      <c r="C4931" s="386" t="s">
        <v>668</v>
      </c>
      <c r="D4931" s="332" t="s">
        <v>669</v>
      </c>
      <c r="E4931" s="154">
        <f t="shared" si="1589"/>
        <v>0</v>
      </c>
      <c r="F4931" s="421"/>
      <c r="G4931" s="421"/>
      <c r="H4931" s="421"/>
      <c r="I4931" s="421"/>
      <c r="J4931" s="158"/>
      <c r="K4931" s="421"/>
      <c r="L4931" s="421"/>
      <c r="M4931" s="158"/>
      <c r="N4931" s="23"/>
      <c r="O4931" s="23"/>
    </row>
    <row r="4932" spans="1:15">
      <c r="A4932" s="485"/>
      <c r="B4932" s="501"/>
      <c r="C4932" s="458" t="s">
        <v>670</v>
      </c>
      <c r="D4932" s="427" t="s">
        <v>671</v>
      </c>
      <c r="E4932" s="94">
        <f t="shared" si="1589"/>
        <v>917</v>
      </c>
      <c r="F4932" s="421"/>
      <c r="G4932" s="63">
        <f>G2269</f>
        <v>917</v>
      </c>
      <c r="H4932" s="63">
        <f t="shared" ref="H4932:M4932" si="1608">H2269</f>
        <v>0</v>
      </c>
      <c r="I4932" s="63">
        <f t="shared" si="1608"/>
        <v>0</v>
      </c>
      <c r="J4932" s="63">
        <f t="shared" si="1608"/>
        <v>0</v>
      </c>
      <c r="K4932" s="63">
        <f t="shared" si="1608"/>
        <v>0</v>
      </c>
      <c r="L4932" s="63">
        <f t="shared" si="1608"/>
        <v>0</v>
      </c>
      <c r="M4932" s="63">
        <f t="shared" si="1608"/>
        <v>0</v>
      </c>
      <c r="N4932" s="23"/>
      <c r="O4932" s="23"/>
    </row>
    <row r="4933" spans="1:15">
      <c r="A4933" s="485"/>
      <c r="B4933" s="501"/>
      <c r="C4933" s="458" t="s">
        <v>672</v>
      </c>
      <c r="D4933" s="427" t="s">
        <v>673</v>
      </c>
      <c r="E4933" s="94">
        <f t="shared" si="1589"/>
        <v>0</v>
      </c>
      <c r="F4933" s="421"/>
      <c r="G4933" s="421"/>
      <c r="H4933" s="421"/>
      <c r="I4933" s="421"/>
      <c r="J4933" s="158"/>
      <c r="K4933" s="421"/>
      <c r="L4933" s="421"/>
      <c r="M4933" s="158"/>
      <c r="N4933" s="23"/>
      <c r="O4933" s="23"/>
    </row>
    <row r="4934" spans="1:15">
      <c r="A4934" s="485"/>
      <c r="B4934" s="501"/>
      <c r="C4934" s="458" t="s">
        <v>674</v>
      </c>
      <c r="D4934" s="427" t="s">
        <v>567</v>
      </c>
      <c r="E4934" s="94">
        <f t="shared" si="1589"/>
        <v>0</v>
      </c>
      <c r="F4934" s="421"/>
      <c r="G4934" s="421"/>
      <c r="H4934" s="421"/>
      <c r="I4934" s="421"/>
      <c r="J4934" s="158"/>
      <c r="K4934" s="421"/>
      <c r="L4934" s="421"/>
      <c r="M4934" s="158"/>
      <c r="N4934" s="23"/>
      <c r="O4934" s="23"/>
    </row>
    <row r="4935" spans="1:15" ht="0.75" customHeight="1">
      <c r="A4935" s="485"/>
      <c r="B4935" s="501"/>
      <c r="C4935" s="458" t="s">
        <v>675</v>
      </c>
      <c r="D4935" s="427" t="s">
        <v>676</v>
      </c>
      <c r="E4935" s="94">
        <f t="shared" si="1589"/>
        <v>0</v>
      </c>
      <c r="F4935" s="421"/>
      <c r="G4935" s="421"/>
      <c r="H4935" s="421"/>
      <c r="I4935" s="421"/>
      <c r="J4935" s="158"/>
      <c r="K4935" s="421"/>
      <c r="L4935" s="421"/>
      <c r="M4935" s="158"/>
      <c r="N4935" s="23"/>
      <c r="O4935" s="23"/>
    </row>
    <row r="4936" spans="1:15" hidden="1">
      <c r="A4936" s="485"/>
      <c r="B4936" s="501"/>
      <c r="C4936" s="458" t="s">
        <v>677</v>
      </c>
      <c r="D4936" s="427" t="s">
        <v>678</v>
      </c>
      <c r="E4936" s="94">
        <f t="shared" si="1589"/>
        <v>0</v>
      </c>
      <c r="F4936" s="421"/>
      <c r="G4936" s="421"/>
      <c r="H4936" s="421"/>
      <c r="I4936" s="421"/>
      <c r="J4936" s="158"/>
      <c r="K4936" s="421"/>
      <c r="L4936" s="421"/>
      <c r="M4936" s="158"/>
      <c r="N4936" s="23"/>
      <c r="O4936" s="23"/>
    </row>
    <row r="4937" spans="1:15" hidden="1">
      <c r="A4937" s="485"/>
      <c r="B4937" s="441"/>
      <c r="C4937" s="506"/>
      <c r="D4937" s="427"/>
      <c r="E4937" s="94">
        <f t="shared" si="1589"/>
        <v>0</v>
      </c>
      <c r="F4937" s="421"/>
      <c r="G4937" s="421"/>
      <c r="H4937" s="421"/>
      <c r="I4937" s="421"/>
      <c r="J4937" s="158"/>
      <c r="K4937" s="421"/>
      <c r="L4937" s="421"/>
      <c r="M4937" s="158"/>
      <c r="N4937" s="23"/>
      <c r="O4937" s="23"/>
    </row>
    <row r="4938" spans="1:15" ht="10.5" customHeight="1">
      <c r="A4938" s="1035"/>
      <c r="B4938" s="356" t="s">
        <v>679</v>
      </c>
      <c r="C4938" s="385"/>
      <c r="D4938" s="332" t="s">
        <v>680</v>
      </c>
      <c r="E4938" s="154">
        <f t="shared" ref="E4938:E5002" si="1609">G4938+H4938+I4938+J4938</f>
        <v>0</v>
      </c>
      <c r="F4938" s="155">
        <f t="shared" ref="F4938:M4938" si="1610">F4939+F4940+F4941+F4942+F4943+F4944+F4945+F4946+F4947+F4948+F4949</f>
        <v>0</v>
      </c>
      <c r="G4938" s="155">
        <f t="shared" si="1610"/>
        <v>0</v>
      </c>
      <c r="H4938" s="155">
        <f t="shared" si="1610"/>
        <v>0</v>
      </c>
      <c r="I4938" s="155">
        <f t="shared" si="1610"/>
        <v>0</v>
      </c>
      <c r="J4938" s="155">
        <f t="shared" si="1610"/>
        <v>0</v>
      </c>
      <c r="K4938" s="155">
        <f t="shared" si="1610"/>
        <v>0</v>
      </c>
      <c r="L4938" s="155">
        <f t="shared" si="1610"/>
        <v>0</v>
      </c>
      <c r="M4938" s="155">
        <f t="shared" si="1610"/>
        <v>0</v>
      </c>
      <c r="N4938" s="23"/>
      <c r="O4938" s="23"/>
    </row>
    <row r="4939" spans="1:15" ht="15.75" customHeight="1">
      <c r="A4939" s="1035"/>
      <c r="B4939" s="356" t="s">
        <v>681</v>
      </c>
      <c r="C4939" s="385"/>
      <c r="D4939" s="332" t="s">
        <v>682</v>
      </c>
      <c r="E4939" s="154">
        <f t="shared" si="1609"/>
        <v>0</v>
      </c>
      <c r="F4939" s="63"/>
      <c r="G4939" s="63"/>
      <c r="H4939" s="63"/>
      <c r="I4939" s="63"/>
      <c r="J4939" s="158"/>
      <c r="K4939" s="63"/>
      <c r="L4939" s="63"/>
      <c r="M4939" s="158"/>
      <c r="N4939" s="23"/>
      <c r="O4939" s="23"/>
    </row>
    <row r="4940" spans="1:15" ht="15" customHeight="1">
      <c r="A4940" s="1035"/>
      <c r="B4940" s="356" t="s">
        <v>683</v>
      </c>
      <c r="C4940" s="386"/>
      <c r="D4940" s="332" t="s">
        <v>684</v>
      </c>
      <c r="E4940" s="154">
        <f t="shared" si="1609"/>
        <v>0</v>
      </c>
      <c r="F4940" s="63"/>
      <c r="G4940" s="63"/>
      <c r="H4940" s="63"/>
      <c r="I4940" s="63"/>
      <c r="J4940" s="158"/>
      <c r="K4940" s="63"/>
      <c r="L4940" s="63"/>
      <c r="M4940" s="158"/>
      <c r="N4940" s="23"/>
      <c r="O4940" s="23"/>
    </row>
    <row r="4941" spans="1:15" ht="14.25" hidden="1" customHeight="1">
      <c r="A4941" s="1035"/>
      <c r="B4941" s="356" t="s">
        <v>685</v>
      </c>
      <c r="C4941" s="385"/>
      <c r="D4941" s="332" t="s">
        <v>686</v>
      </c>
      <c r="E4941" s="154">
        <f t="shared" si="1609"/>
        <v>0</v>
      </c>
      <c r="F4941" s="63"/>
      <c r="G4941" s="63"/>
      <c r="H4941" s="63"/>
      <c r="I4941" s="63"/>
      <c r="J4941" s="158"/>
      <c r="K4941" s="63"/>
      <c r="L4941" s="63"/>
      <c r="M4941" s="158"/>
      <c r="N4941" s="23"/>
      <c r="O4941" s="23"/>
    </row>
    <row r="4942" spans="1:15" ht="12.75" hidden="1" customHeight="1">
      <c r="A4942" s="1035"/>
      <c r="B4942" s="356" t="s">
        <v>687</v>
      </c>
      <c r="C4942" s="387"/>
      <c r="D4942" s="332" t="s">
        <v>688</v>
      </c>
      <c r="E4942" s="154">
        <f t="shared" si="1609"/>
        <v>0</v>
      </c>
      <c r="F4942" s="63"/>
      <c r="G4942" s="63"/>
      <c r="H4942" s="63"/>
      <c r="I4942" s="63"/>
      <c r="J4942" s="158"/>
      <c r="K4942" s="63"/>
      <c r="L4942" s="63"/>
      <c r="M4942" s="158"/>
      <c r="N4942" s="23"/>
      <c r="O4942" s="23"/>
    </row>
    <row r="4943" spans="1:15" ht="15.75" hidden="1" customHeight="1">
      <c r="A4943" s="1035"/>
      <c r="B4943" s="1062" t="s">
        <v>689</v>
      </c>
      <c r="C4943" s="389"/>
      <c r="D4943" s="332" t="s">
        <v>690</v>
      </c>
      <c r="E4943" s="154">
        <f t="shared" si="1609"/>
        <v>0</v>
      </c>
      <c r="F4943" s="63"/>
      <c r="G4943" s="63"/>
      <c r="H4943" s="63"/>
      <c r="I4943" s="63"/>
      <c r="J4943" s="158"/>
      <c r="K4943" s="63"/>
      <c r="L4943" s="63"/>
      <c r="M4943" s="158"/>
      <c r="N4943" s="23"/>
      <c r="O4943" s="23"/>
    </row>
    <row r="4944" spans="1:15" ht="12.75" hidden="1" customHeight="1">
      <c r="A4944" s="1035"/>
      <c r="B4944" s="1063" t="s">
        <v>691</v>
      </c>
      <c r="C4944" s="386"/>
      <c r="D4944" s="335" t="s">
        <v>692</v>
      </c>
      <c r="E4944" s="154">
        <f t="shared" si="1609"/>
        <v>0</v>
      </c>
      <c r="F4944" s="63"/>
      <c r="G4944" s="63"/>
      <c r="H4944" s="63"/>
      <c r="I4944" s="63"/>
      <c r="J4944" s="158"/>
      <c r="K4944" s="63"/>
      <c r="L4944" s="63"/>
      <c r="M4944" s="158"/>
      <c r="N4944" s="23"/>
      <c r="O4944" s="23"/>
    </row>
    <row r="4945" spans="1:15" ht="13.5" hidden="1" customHeight="1">
      <c r="A4945" s="1035"/>
      <c r="B4945" s="1062" t="s">
        <v>693</v>
      </c>
      <c r="C4945" s="385"/>
      <c r="D4945" s="332" t="s">
        <v>694</v>
      </c>
      <c r="E4945" s="154">
        <f t="shared" si="1609"/>
        <v>0</v>
      </c>
      <c r="F4945" s="63"/>
      <c r="G4945" s="63"/>
      <c r="H4945" s="63"/>
      <c r="I4945" s="63"/>
      <c r="J4945" s="158"/>
      <c r="K4945" s="63"/>
      <c r="L4945" s="63"/>
      <c r="M4945" s="158"/>
      <c r="N4945" s="23"/>
      <c r="O4945" s="23"/>
    </row>
    <row r="4946" spans="1:15" ht="11.25" hidden="1" customHeight="1">
      <c r="A4946" s="1035"/>
      <c r="B4946" s="1062" t="s">
        <v>695</v>
      </c>
      <c r="C4946" s="385"/>
      <c r="D4946" s="332" t="s">
        <v>696</v>
      </c>
      <c r="E4946" s="154">
        <f t="shared" si="1609"/>
        <v>0</v>
      </c>
      <c r="F4946" s="63"/>
      <c r="G4946" s="63"/>
      <c r="H4946" s="63"/>
      <c r="I4946" s="63"/>
      <c r="J4946" s="158"/>
      <c r="K4946" s="63"/>
      <c r="L4946" s="63"/>
      <c r="M4946" s="158"/>
      <c r="N4946" s="23"/>
      <c r="O4946" s="23"/>
    </row>
    <row r="4947" spans="1:15" ht="15.75" hidden="1" customHeight="1">
      <c r="A4947" s="1035"/>
      <c r="B4947" s="356" t="s">
        <v>697</v>
      </c>
      <c r="C4947" s="1064"/>
      <c r="D4947" s="335" t="s">
        <v>698</v>
      </c>
      <c r="E4947" s="154">
        <f t="shared" si="1609"/>
        <v>0</v>
      </c>
      <c r="F4947" s="63"/>
      <c r="G4947" s="63"/>
      <c r="H4947" s="63"/>
      <c r="I4947" s="63"/>
      <c r="J4947" s="158"/>
      <c r="K4947" s="63"/>
      <c r="L4947" s="63"/>
      <c r="M4947" s="158"/>
      <c r="N4947" s="23"/>
      <c r="O4947" s="23"/>
    </row>
    <row r="4948" spans="1:15" ht="16.5" hidden="1" customHeight="1">
      <c r="A4948" s="1035"/>
      <c r="B4948" s="1062" t="s">
        <v>699</v>
      </c>
      <c r="C4948" s="385"/>
      <c r="D4948" s="332" t="s">
        <v>700</v>
      </c>
      <c r="E4948" s="154">
        <f t="shared" si="1609"/>
        <v>0</v>
      </c>
      <c r="F4948" s="63"/>
      <c r="G4948" s="63"/>
      <c r="H4948" s="63"/>
      <c r="I4948" s="63"/>
      <c r="J4948" s="158"/>
      <c r="K4948" s="63"/>
      <c r="L4948" s="63"/>
      <c r="M4948" s="158"/>
      <c r="N4948" s="23"/>
      <c r="O4948" s="23"/>
    </row>
    <row r="4949" spans="1:15" ht="12" hidden="1" customHeight="1">
      <c r="A4949" s="1035"/>
      <c r="B4949" s="1065" t="s">
        <v>701</v>
      </c>
      <c r="C4949" s="1064"/>
      <c r="D4949" s="335" t="s">
        <v>702</v>
      </c>
      <c r="E4949" s="154">
        <f t="shared" si="1609"/>
        <v>0</v>
      </c>
      <c r="F4949" s="63"/>
      <c r="G4949" s="63"/>
      <c r="H4949" s="63"/>
      <c r="I4949" s="63"/>
      <c r="J4949" s="158"/>
      <c r="K4949" s="63"/>
      <c r="L4949" s="63"/>
      <c r="M4949" s="158"/>
      <c r="N4949" s="23"/>
      <c r="O4949" s="23"/>
    </row>
    <row r="4950" spans="1:15" ht="0.75" customHeight="1">
      <c r="A4950" s="1035"/>
      <c r="B4950" s="1000"/>
      <c r="C4950" s="393"/>
      <c r="D4950" s="332"/>
      <c r="E4950" s="154">
        <f t="shared" si="1609"/>
        <v>0</v>
      </c>
      <c r="F4950" s="63"/>
      <c r="G4950" s="63"/>
      <c r="H4950" s="63"/>
      <c r="I4950" s="63"/>
      <c r="J4950" s="158"/>
      <c r="K4950" s="63"/>
      <c r="L4950" s="63"/>
      <c r="M4950" s="158"/>
      <c r="N4950" s="23"/>
      <c r="O4950" s="23"/>
    </row>
    <row r="4951" spans="1:15">
      <c r="A4951" s="1035"/>
      <c r="B4951" s="1007" t="s">
        <v>714</v>
      </c>
      <c r="C4951" s="1018"/>
      <c r="D4951" s="335" t="s">
        <v>715</v>
      </c>
      <c r="E4951" s="100">
        <f t="shared" si="1609"/>
        <v>0</v>
      </c>
      <c r="F4951" s="155">
        <f t="shared" ref="F4951:M4951" si="1611">F4952+F4962</f>
        <v>0</v>
      </c>
      <c r="G4951" s="155">
        <f t="shared" si="1611"/>
        <v>0</v>
      </c>
      <c r="H4951" s="155">
        <f t="shared" si="1611"/>
        <v>0</v>
      </c>
      <c r="I4951" s="155">
        <f t="shared" si="1611"/>
        <v>0</v>
      </c>
      <c r="J4951" s="155">
        <f t="shared" si="1611"/>
        <v>0</v>
      </c>
      <c r="K4951" s="155">
        <f t="shared" si="1611"/>
        <v>0</v>
      </c>
      <c r="L4951" s="155">
        <f t="shared" si="1611"/>
        <v>0</v>
      </c>
      <c r="M4951" s="155">
        <f t="shared" si="1611"/>
        <v>0</v>
      </c>
      <c r="N4951" s="23"/>
      <c r="O4951" s="23"/>
    </row>
    <row r="4952" spans="1:15">
      <c r="A4952" s="1035"/>
      <c r="B4952" s="1000" t="s">
        <v>716</v>
      </c>
      <c r="C4952" s="393"/>
      <c r="D4952" s="332" t="s">
        <v>717</v>
      </c>
      <c r="E4952" s="154">
        <f t="shared" si="1609"/>
        <v>0</v>
      </c>
      <c r="F4952" s="155">
        <f t="shared" ref="F4952:M4952" si="1612">F4953+F4958+F4960</f>
        <v>0</v>
      </c>
      <c r="G4952" s="155">
        <f t="shared" si="1612"/>
        <v>0</v>
      </c>
      <c r="H4952" s="155">
        <f t="shared" si="1612"/>
        <v>0</v>
      </c>
      <c r="I4952" s="155">
        <f t="shared" si="1612"/>
        <v>0</v>
      </c>
      <c r="J4952" s="155">
        <f t="shared" si="1612"/>
        <v>0</v>
      </c>
      <c r="K4952" s="155">
        <f t="shared" si="1612"/>
        <v>0</v>
      </c>
      <c r="L4952" s="155">
        <f t="shared" si="1612"/>
        <v>0</v>
      </c>
      <c r="M4952" s="155">
        <f t="shared" si="1612"/>
        <v>0</v>
      </c>
      <c r="N4952" s="23"/>
      <c r="O4952" s="23"/>
    </row>
    <row r="4953" spans="1:15">
      <c r="A4953" s="1035"/>
      <c r="B4953" s="1000" t="s">
        <v>718</v>
      </c>
      <c r="C4953" s="393"/>
      <c r="D4953" s="332" t="s">
        <v>719</v>
      </c>
      <c r="E4953" s="154">
        <f t="shared" si="1609"/>
        <v>0</v>
      </c>
      <c r="F4953" s="155">
        <f>F4954+F4955+F4956+F4957</f>
        <v>0</v>
      </c>
      <c r="G4953" s="155">
        <f>G4954+G4955+G4956+G4957</f>
        <v>0</v>
      </c>
      <c r="H4953" s="155">
        <f>H4954+H4955+H4956+H4957</f>
        <v>0</v>
      </c>
      <c r="I4953" s="155">
        <f>I4954+I4955+I4956+I4957</f>
        <v>0</v>
      </c>
      <c r="J4953" s="155">
        <f>J4954+J4955+J4956+J4957</f>
        <v>0</v>
      </c>
      <c r="K4953" s="155"/>
      <c r="L4953" s="155"/>
      <c r="M4953" s="155"/>
      <c r="N4953" s="23"/>
      <c r="O4953" s="23"/>
    </row>
    <row r="4954" spans="1:15">
      <c r="A4954" s="417"/>
      <c r="B4954" s="429"/>
      <c r="C4954" s="426" t="s">
        <v>720</v>
      </c>
      <c r="D4954" s="427" t="s">
        <v>721</v>
      </c>
      <c r="E4954" s="94">
        <f t="shared" si="1609"/>
        <v>0</v>
      </c>
      <c r="F4954" s="421"/>
      <c r="G4954" s="421"/>
      <c r="H4954" s="421"/>
      <c r="I4954" s="421"/>
      <c r="J4954" s="421"/>
      <c r="K4954" s="421"/>
      <c r="L4954" s="421"/>
      <c r="M4954" s="421"/>
      <c r="N4954" s="23"/>
      <c r="O4954" s="23"/>
    </row>
    <row r="4955" spans="1:15">
      <c r="A4955" s="417"/>
      <c r="B4955" s="429"/>
      <c r="C4955" s="426" t="s">
        <v>722</v>
      </c>
      <c r="D4955" s="427" t="s">
        <v>723</v>
      </c>
      <c r="E4955" s="94">
        <f t="shared" si="1609"/>
        <v>0</v>
      </c>
      <c r="F4955" s="421"/>
      <c r="G4955" s="421"/>
      <c r="H4955" s="421"/>
      <c r="I4955" s="421"/>
      <c r="J4955" s="421"/>
      <c r="K4955" s="421"/>
      <c r="L4955" s="421"/>
      <c r="M4955" s="421"/>
      <c r="N4955" s="23"/>
      <c r="O4955" s="23"/>
    </row>
    <row r="4956" spans="1:15">
      <c r="A4956" s="417"/>
      <c r="B4956" s="429"/>
      <c r="C4956" s="432" t="s">
        <v>724</v>
      </c>
      <c r="D4956" s="427" t="s">
        <v>725</v>
      </c>
      <c r="E4956" s="94">
        <f t="shared" si="1609"/>
        <v>0</v>
      </c>
      <c r="F4956" s="421"/>
      <c r="G4956" s="421"/>
      <c r="H4956" s="421"/>
      <c r="I4956" s="421"/>
      <c r="J4956" s="421"/>
      <c r="K4956" s="421"/>
      <c r="L4956" s="421"/>
      <c r="M4956" s="421"/>
      <c r="N4956" s="23"/>
      <c r="O4956" s="23"/>
    </row>
    <row r="4957" spans="1:15">
      <c r="A4957" s="417"/>
      <c r="B4957" s="429"/>
      <c r="C4957" s="432" t="s">
        <v>726</v>
      </c>
      <c r="D4957" s="427" t="s">
        <v>727</v>
      </c>
      <c r="E4957" s="94">
        <f t="shared" si="1609"/>
        <v>0</v>
      </c>
      <c r="F4957" s="421"/>
      <c r="G4957" s="421"/>
      <c r="H4957" s="421"/>
      <c r="I4957" s="421"/>
      <c r="J4957" s="421"/>
      <c r="K4957" s="421"/>
      <c r="L4957" s="421"/>
      <c r="M4957" s="421"/>
      <c r="N4957" s="23"/>
      <c r="O4957" s="23"/>
    </row>
    <row r="4958" spans="1:15">
      <c r="A4958" s="1035"/>
      <c r="B4958" s="396" t="s">
        <v>728</v>
      </c>
      <c r="C4958" s="1018"/>
      <c r="D4958" s="335" t="s">
        <v>729</v>
      </c>
      <c r="E4958" s="154">
        <f t="shared" si="1609"/>
        <v>0</v>
      </c>
      <c r="F4958" s="155">
        <f t="shared" ref="F4958:M4958" si="1613">F4959</f>
        <v>0</v>
      </c>
      <c r="G4958" s="155">
        <f t="shared" si="1613"/>
        <v>0</v>
      </c>
      <c r="H4958" s="155">
        <f t="shared" si="1613"/>
        <v>0</v>
      </c>
      <c r="I4958" s="155">
        <f t="shared" si="1613"/>
        <v>0</v>
      </c>
      <c r="J4958" s="155">
        <f t="shared" si="1613"/>
        <v>0</v>
      </c>
      <c r="K4958" s="155">
        <f t="shared" si="1613"/>
        <v>0</v>
      </c>
      <c r="L4958" s="155">
        <f t="shared" si="1613"/>
        <v>0</v>
      </c>
      <c r="M4958" s="155">
        <f t="shared" si="1613"/>
        <v>0</v>
      </c>
      <c r="N4958" s="23"/>
      <c r="O4958" s="23"/>
    </row>
    <row r="4959" spans="1:15">
      <c r="A4959" s="417"/>
      <c r="B4959" s="434"/>
      <c r="C4959" s="432" t="s">
        <v>730</v>
      </c>
      <c r="D4959" s="427" t="s">
        <v>731</v>
      </c>
      <c r="E4959" s="94">
        <f t="shared" si="1609"/>
        <v>0</v>
      </c>
      <c r="F4959" s="63"/>
      <c r="G4959" s="63"/>
      <c r="H4959" s="63"/>
      <c r="I4959" s="63"/>
      <c r="J4959" s="158"/>
      <c r="K4959" s="63"/>
      <c r="L4959" s="63"/>
      <c r="M4959" s="158"/>
      <c r="N4959" s="23"/>
      <c r="O4959" s="23"/>
    </row>
    <row r="4960" spans="1:15">
      <c r="A4960" s="417"/>
      <c r="B4960" s="429" t="s">
        <v>732</v>
      </c>
      <c r="C4960" s="466"/>
      <c r="D4960" s="443" t="s">
        <v>733</v>
      </c>
      <c r="E4960" s="94">
        <f t="shared" si="1609"/>
        <v>0</v>
      </c>
      <c r="F4960" s="63"/>
      <c r="G4960" s="63"/>
      <c r="H4960" s="63">
        <f t="shared" ref="H4960:M4960" si="1614">H2671</f>
        <v>0</v>
      </c>
      <c r="I4960" s="63">
        <f t="shared" si="1614"/>
        <v>0</v>
      </c>
      <c r="J4960" s="63">
        <f t="shared" si="1614"/>
        <v>0</v>
      </c>
      <c r="K4960" s="63">
        <f t="shared" si="1614"/>
        <v>0</v>
      </c>
      <c r="L4960" s="63">
        <f t="shared" si="1614"/>
        <v>0</v>
      </c>
      <c r="M4960" s="63">
        <f t="shared" si="1614"/>
        <v>0</v>
      </c>
      <c r="N4960" s="23"/>
      <c r="O4960" s="23"/>
    </row>
    <row r="4961" spans="1:15" ht="0.75" customHeight="1">
      <c r="A4961" s="417"/>
      <c r="B4961" s="396"/>
      <c r="C4961" s="1018"/>
      <c r="D4961" s="335"/>
      <c r="E4961" s="154">
        <f t="shared" si="1609"/>
        <v>0</v>
      </c>
      <c r="F4961" s="63"/>
      <c r="G4961" s="63"/>
      <c r="H4961" s="63"/>
      <c r="I4961" s="63"/>
      <c r="J4961" s="158"/>
      <c r="K4961" s="63"/>
      <c r="L4961" s="63"/>
      <c r="M4961" s="158"/>
      <c r="N4961" s="23"/>
      <c r="O4961" s="23"/>
    </row>
    <row r="4962" spans="1:15">
      <c r="A4962" s="1035"/>
      <c r="B4962" s="341" t="s">
        <v>734</v>
      </c>
      <c r="C4962" s="1018"/>
      <c r="D4962" s="335" t="s">
        <v>735</v>
      </c>
      <c r="E4962" s="154">
        <f t="shared" si="1609"/>
        <v>0</v>
      </c>
      <c r="F4962" s="155">
        <f t="shared" ref="F4962:M4963" si="1615">F4963</f>
        <v>0</v>
      </c>
      <c r="G4962" s="155">
        <f t="shared" si="1615"/>
        <v>0</v>
      </c>
      <c r="H4962" s="155">
        <f t="shared" si="1615"/>
        <v>0</v>
      </c>
      <c r="I4962" s="155">
        <f t="shared" si="1615"/>
        <v>0</v>
      </c>
      <c r="J4962" s="155">
        <f t="shared" si="1615"/>
        <v>0</v>
      </c>
      <c r="K4962" s="155">
        <f t="shared" si="1615"/>
        <v>0</v>
      </c>
      <c r="L4962" s="155">
        <f t="shared" si="1615"/>
        <v>0</v>
      </c>
      <c r="M4962" s="155">
        <f t="shared" si="1615"/>
        <v>0</v>
      </c>
      <c r="N4962" s="23"/>
      <c r="O4962" s="23"/>
    </row>
    <row r="4963" spans="1:15">
      <c r="A4963" s="1035"/>
      <c r="B4963" s="1067" t="s">
        <v>736</v>
      </c>
      <c r="C4963" s="1068"/>
      <c r="D4963" s="335" t="s">
        <v>737</v>
      </c>
      <c r="E4963" s="154">
        <f t="shared" si="1609"/>
        <v>0</v>
      </c>
      <c r="F4963" s="155">
        <f t="shared" si="1615"/>
        <v>0</v>
      </c>
      <c r="G4963" s="155">
        <f t="shared" si="1615"/>
        <v>0</v>
      </c>
      <c r="H4963" s="155">
        <f t="shared" si="1615"/>
        <v>0</v>
      </c>
      <c r="I4963" s="155">
        <f t="shared" si="1615"/>
        <v>0</v>
      </c>
      <c r="J4963" s="155">
        <f t="shared" si="1615"/>
        <v>0</v>
      </c>
      <c r="K4963" s="155">
        <f t="shared" si="1615"/>
        <v>0</v>
      </c>
      <c r="L4963" s="155">
        <f t="shared" si="1615"/>
        <v>0</v>
      </c>
      <c r="M4963" s="155">
        <f t="shared" si="1615"/>
        <v>0</v>
      </c>
      <c r="N4963" s="23"/>
      <c r="O4963" s="23"/>
    </row>
    <row r="4964" spans="1:15">
      <c r="A4964" s="485"/>
      <c r="B4964" s="434"/>
      <c r="C4964" s="432" t="s">
        <v>738</v>
      </c>
      <c r="D4964" s="427" t="s">
        <v>739</v>
      </c>
      <c r="E4964" s="94">
        <f t="shared" si="1609"/>
        <v>0</v>
      </c>
      <c r="F4964" s="63"/>
      <c r="G4964" s="63"/>
      <c r="H4964" s="63"/>
      <c r="I4964" s="63"/>
      <c r="J4964" s="158"/>
      <c r="K4964" s="63"/>
      <c r="L4964" s="63"/>
      <c r="M4964" s="158"/>
      <c r="N4964" s="23"/>
      <c r="O4964" s="23"/>
    </row>
    <row r="4965" spans="1:15" ht="0.75" customHeight="1">
      <c r="A4965" s="1035"/>
      <c r="B4965" s="396"/>
      <c r="C4965" s="1018"/>
      <c r="D4965" s="335"/>
      <c r="E4965" s="154">
        <f t="shared" si="1609"/>
        <v>0</v>
      </c>
      <c r="F4965" s="63"/>
      <c r="G4965" s="63"/>
      <c r="H4965" s="63"/>
      <c r="I4965" s="63"/>
      <c r="J4965" s="158"/>
      <c r="K4965" s="63"/>
      <c r="L4965" s="63"/>
      <c r="M4965" s="158"/>
      <c r="N4965" s="23"/>
      <c r="O4965" s="23"/>
    </row>
    <row r="4966" spans="1:15">
      <c r="A4966" s="1035"/>
      <c r="B4966" s="341" t="s">
        <v>626</v>
      </c>
      <c r="C4966" s="1018"/>
      <c r="D4966" s="335" t="s">
        <v>627</v>
      </c>
      <c r="E4966" s="154">
        <f t="shared" si="1609"/>
        <v>0</v>
      </c>
      <c r="F4966" s="155">
        <f t="shared" ref="F4966:M4966" si="1616">F4967</f>
        <v>0</v>
      </c>
      <c r="G4966" s="155">
        <f t="shared" si="1616"/>
        <v>0</v>
      </c>
      <c r="H4966" s="155">
        <f t="shared" si="1616"/>
        <v>0</v>
      </c>
      <c r="I4966" s="155">
        <f t="shared" si="1616"/>
        <v>0</v>
      </c>
      <c r="J4966" s="155">
        <f t="shared" si="1616"/>
        <v>0</v>
      </c>
      <c r="K4966" s="155">
        <f t="shared" si="1616"/>
        <v>0</v>
      </c>
      <c r="L4966" s="155">
        <f t="shared" si="1616"/>
        <v>0</v>
      </c>
      <c r="M4966" s="155">
        <f t="shared" si="1616"/>
        <v>0</v>
      </c>
      <c r="N4966" s="23"/>
      <c r="O4966" s="23"/>
    </row>
    <row r="4967" spans="1:15">
      <c r="A4967" s="417"/>
      <c r="B4967" s="429" t="s">
        <v>628</v>
      </c>
      <c r="C4967" s="466"/>
      <c r="D4967" s="443" t="s">
        <v>629</v>
      </c>
      <c r="E4967" s="94">
        <f t="shared" si="1609"/>
        <v>0</v>
      </c>
      <c r="F4967" s="421"/>
      <c r="G4967" s="421"/>
      <c r="H4967" s="421"/>
      <c r="I4967" s="421"/>
      <c r="J4967" s="158"/>
      <c r="K4967" s="421"/>
      <c r="L4967" s="421"/>
      <c r="M4967" s="158"/>
      <c r="N4967" s="23"/>
      <c r="O4967" s="23"/>
    </row>
    <row r="4968" spans="1:15">
      <c r="A4968" s="520" t="s">
        <v>755</v>
      </c>
      <c r="B4968" s="521"/>
      <c r="C4968" s="521"/>
      <c r="D4968" s="1096"/>
      <c r="E4968" s="94">
        <f t="shared" si="1609"/>
        <v>0</v>
      </c>
      <c r="F4968" s="63"/>
      <c r="G4968" s="63"/>
      <c r="H4968" s="63"/>
      <c r="I4968" s="63"/>
      <c r="J4968" s="151"/>
      <c r="K4968" s="63"/>
      <c r="L4968" s="63"/>
      <c r="M4968" s="151"/>
      <c r="N4968" s="23"/>
      <c r="O4968" s="23"/>
    </row>
    <row r="4969" spans="1:15">
      <c r="A4969" s="259" t="s">
        <v>962</v>
      </c>
      <c r="B4969" s="259"/>
      <c r="C4969" s="522"/>
      <c r="D4969" s="522" t="s">
        <v>963</v>
      </c>
      <c r="E4969" s="154">
        <f t="shared" si="1609"/>
        <v>917</v>
      </c>
      <c r="F4969" s="155">
        <f t="shared" ref="F4969:M4969" si="1617">F4971+F4972+F4973+F4974</f>
        <v>0</v>
      </c>
      <c r="G4969" s="155">
        <f t="shared" si="1617"/>
        <v>917</v>
      </c>
      <c r="H4969" s="155">
        <f t="shared" si="1617"/>
        <v>0</v>
      </c>
      <c r="I4969" s="155">
        <f t="shared" si="1617"/>
        <v>0</v>
      </c>
      <c r="J4969" s="155">
        <f t="shared" si="1617"/>
        <v>0</v>
      </c>
      <c r="K4969" s="155">
        <f t="shared" si="1617"/>
        <v>0</v>
      </c>
      <c r="L4969" s="155">
        <f t="shared" si="1617"/>
        <v>0</v>
      </c>
      <c r="M4969" s="155">
        <f t="shared" si="1617"/>
        <v>0</v>
      </c>
      <c r="N4969" s="23"/>
      <c r="O4969" s="23"/>
    </row>
    <row r="4970" spans="1:15">
      <c r="A4970" s="833"/>
      <c r="B4970" s="1384" t="s">
        <v>962</v>
      </c>
      <c r="C4970" s="1384"/>
      <c r="D4970" s="522" t="s">
        <v>963</v>
      </c>
      <c r="E4970" s="94">
        <f t="shared" si="1609"/>
        <v>0</v>
      </c>
      <c r="F4970" s="63"/>
      <c r="G4970" s="63"/>
      <c r="H4970" s="63"/>
      <c r="I4970" s="63"/>
      <c r="J4970" s="151"/>
      <c r="K4970" s="63"/>
      <c r="L4970" s="63"/>
      <c r="M4970" s="151"/>
      <c r="N4970" s="23"/>
      <c r="O4970" s="23"/>
    </row>
    <row r="4971" spans="1:15">
      <c r="A4971" s="833"/>
      <c r="B4971" s="1155"/>
      <c r="C4971" s="527" t="s">
        <v>964</v>
      </c>
      <c r="D4971" s="528" t="s">
        <v>965</v>
      </c>
      <c r="E4971" s="94">
        <f t="shared" si="1609"/>
        <v>0</v>
      </c>
      <c r="F4971" s="63"/>
      <c r="G4971" s="63">
        <v>0</v>
      </c>
      <c r="H4971" s="63">
        <v>0</v>
      </c>
      <c r="I4971" s="63">
        <v>0</v>
      </c>
      <c r="J4971" s="151">
        <v>0</v>
      </c>
      <c r="K4971" s="63">
        <v>0</v>
      </c>
      <c r="L4971" s="63">
        <v>0</v>
      </c>
      <c r="M4971" s="151">
        <v>0</v>
      </c>
      <c r="N4971" s="23"/>
      <c r="O4971" s="23"/>
    </row>
    <row r="4972" spans="1:15">
      <c r="A4972" s="833"/>
      <c r="B4972" s="1155"/>
      <c r="C4972" s="527" t="s">
        <v>966</v>
      </c>
      <c r="D4972" s="528" t="s">
        <v>967</v>
      </c>
      <c r="E4972" s="94">
        <f t="shared" si="1609"/>
        <v>0</v>
      </c>
      <c r="F4972" s="63"/>
      <c r="G4972" s="63"/>
      <c r="H4972" s="63"/>
      <c r="I4972" s="63"/>
      <c r="J4972" s="151"/>
      <c r="K4972" s="63"/>
      <c r="L4972" s="63"/>
      <c r="M4972" s="151"/>
      <c r="N4972" s="23"/>
      <c r="O4972" s="23"/>
    </row>
    <row r="4973" spans="1:15">
      <c r="A4973" s="833"/>
      <c r="B4973" s="1155"/>
      <c r="C4973" s="527" t="s">
        <v>968</v>
      </c>
      <c r="D4973" s="528" t="s">
        <v>969</v>
      </c>
      <c r="E4973" s="94">
        <f t="shared" si="1609"/>
        <v>917</v>
      </c>
      <c r="F4973" s="63"/>
      <c r="G4973" s="63">
        <f>G4932</f>
        <v>917</v>
      </c>
      <c r="H4973" s="63">
        <f t="shared" ref="H4973:M4973" si="1618">H4932</f>
        <v>0</v>
      </c>
      <c r="I4973" s="63">
        <f t="shared" si="1618"/>
        <v>0</v>
      </c>
      <c r="J4973" s="63">
        <f t="shared" si="1618"/>
        <v>0</v>
      </c>
      <c r="K4973" s="63">
        <f t="shared" si="1618"/>
        <v>0</v>
      </c>
      <c r="L4973" s="63">
        <f t="shared" si="1618"/>
        <v>0</v>
      </c>
      <c r="M4973" s="63">
        <f t="shared" si="1618"/>
        <v>0</v>
      </c>
      <c r="N4973" s="23"/>
      <c r="O4973" s="23"/>
    </row>
    <row r="4974" spans="1:15" ht="12" customHeight="1">
      <c r="A4974" s="833"/>
      <c r="B4974" s="1155"/>
      <c r="C4974" s="571" t="s">
        <v>970</v>
      </c>
      <c r="D4974" s="528" t="s">
        <v>971</v>
      </c>
      <c r="E4974" s="94">
        <f t="shared" si="1609"/>
        <v>0</v>
      </c>
      <c r="F4974" s="63"/>
      <c r="G4974" s="63"/>
      <c r="H4974" s="63"/>
      <c r="I4974" s="63"/>
      <c r="J4974" s="151"/>
      <c r="K4974" s="63"/>
      <c r="L4974" s="63"/>
      <c r="M4974" s="151"/>
      <c r="N4974" s="23"/>
      <c r="O4974" s="23"/>
    </row>
    <row r="4975" spans="1:15" hidden="1">
      <c r="A4975" s="1156"/>
      <c r="B4975" s="1157"/>
      <c r="C4975" s="1157"/>
      <c r="D4975" s="522"/>
      <c r="E4975" s="154">
        <f t="shared" si="1609"/>
        <v>0</v>
      </c>
      <c r="F4975" s="63"/>
      <c r="G4975" s="63"/>
      <c r="H4975" s="63"/>
      <c r="I4975" s="63"/>
      <c r="J4975" s="151"/>
      <c r="K4975" s="63"/>
      <c r="L4975" s="63"/>
      <c r="M4975" s="151"/>
      <c r="N4975" s="23"/>
      <c r="O4975" s="23"/>
    </row>
    <row r="4976" spans="1:15">
      <c r="A4976" s="772" t="s">
        <v>972</v>
      </c>
      <c r="B4976" s="1148"/>
      <c r="C4976" s="835"/>
      <c r="D4976" s="577" t="s">
        <v>625</v>
      </c>
      <c r="E4976" s="100">
        <f t="shared" si="1609"/>
        <v>0</v>
      </c>
      <c r="F4976" s="579">
        <f t="shared" ref="F4976:M4976" si="1619">F5033+F5034+F5035</f>
        <v>0</v>
      </c>
      <c r="G4976" s="579">
        <f t="shared" si="1619"/>
        <v>0</v>
      </c>
      <c r="H4976" s="579">
        <f t="shared" si="1619"/>
        <v>0</v>
      </c>
      <c r="I4976" s="579">
        <f t="shared" si="1619"/>
        <v>0</v>
      </c>
      <c r="J4976" s="579">
        <f t="shared" si="1619"/>
        <v>0</v>
      </c>
      <c r="K4976" s="579">
        <f t="shared" si="1619"/>
        <v>0</v>
      </c>
      <c r="L4976" s="579">
        <f t="shared" si="1619"/>
        <v>0</v>
      </c>
      <c r="M4976" s="579">
        <f t="shared" si="1619"/>
        <v>0</v>
      </c>
      <c r="N4976" s="23"/>
      <c r="O4976" s="23"/>
    </row>
    <row r="4977" spans="1:15">
      <c r="A4977" s="1379" t="s">
        <v>630</v>
      </c>
      <c r="B4977" s="1380"/>
      <c r="C4977" s="1381"/>
      <c r="D4977" s="481"/>
      <c r="E4977" s="359">
        <f t="shared" si="1609"/>
        <v>0</v>
      </c>
      <c r="F4977" s="359">
        <f>H4977+I4977+J4977+K4977</f>
        <v>0</v>
      </c>
      <c r="G4977" s="359">
        <f t="shared" ref="G4977:M4977" si="1620">I4977+J4977+K4977+L4977</f>
        <v>0</v>
      </c>
      <c r="H4977" s="359">
        <f t="shared" si="1620"/>
        <v>0</v>
      </c>
      <c r="I4977" s="359">
        <f t="shared" si="1620"/>
        <v>0</v>
      </c>
      <c r="J4977" s="359">
        <f t="shared" si="1620"/>
        <v>0</v>
      </c>
      <c r="K4977" s="359">
        <f t="shared" si="1620"/>
        <v>0</v>
      </c>
      <c r="L4977" s="359">
        <f t="shared" si="1620"/>
        <v>0</v>
      </c>
      <c r="M4977" s="359">
        <f t="shared" si="1620"/>
        <v>0</v>
      </c>
      <c r="N4977" s="23"/>
      <c r="O4977" s="23"/>
    </row>
    <row r="4978" spans="1:15">
      <c r="A4978" s="1035"/>
      <c r="B4978" s="1101" t="s">
        <v>633</v>
      </c>
      <c r="C4978" s="1102"/>
      <c r="D4978" s="1017" t="s">
        <v>634</v>
      </c>
      <c r="E4978" s="154">
        <f t="shared" si="1609"/>
        <v>0</v>
      </c>
      <c r="F4978" s="155">
        <f t="shared" ref="F4978:M4978" si="1621">F4979</f>
        <v>0</v>
      </c>
      <c r="G4978" s="155">
        <f t="shared" si="1621"/>
        <v>0</v>
      </c>
      <c r="H4978" s="155">
        <f t="shared" si="1621"/>
        <v>0</v>
      </c>
      <c r="I4978" s="155">
        <f t="shared" si="1621"/>
        <v>0</v>
      </c>
      <c r="J4978" s="155">
        <f t="shared" si="1621"/>
        <v>0</v>
      </c>
      <c r="K4978" s="155">
        <f t="shared" si="1621"/>
        <v>0</v>
      </c>
      <c r="L4978" s="155">
        <f t="shared" si="1621"/>
        <v>0</v>
      </c>
      <c r="M4978" s="155">
        <f t="shared" si="1621"/>
        <v>0</v>
      </c>
      <c r="N4978" s="23"/>
      <c r="O4978" s="23"/>
    </row>
    <row r="4979" spans="1:15">
      <c r="A4979" s="1035"/>
      <c r="B4979" s="356" t="s">
        <v>635</v>
      </c>
      <c r="C4979" s="386"/>
      <c r="D4979" s="335" t="s">
        <v>636</v>
      </c>
      <c r="E4979" s="154">
        <f t="shared" si="1609"/>
        <v>0</v>
      </c>
      <c r="F4979" s="155">
        <f t="shared" ref="F4979:M4979" si="1622">F4980+F4981+F4982+F4983+F4984+F4985+F4986+F4987</f>
        <v>0</v>
      </c>
      <c r="G4979" s="155">
        <f t="shared" si="1622"/>
        <v>0</v>
      </c>
      <c r="H4979" s="155">
        <f t="shared" si="1622"/>
        <v>0</v>
      </c>
      <c r="I4979" s="155">
        <f t="shared" si="1622"/>
        <v>0</v>
      </c>
      <c r="J4979" s="155">
        <f t="shared" si="1622"/>
        <v>0</v>
      </c>
      <c r="K4979" s="155">
        <f t="shared" si="1622"/>
        <v>0</v>
      </c>
      <c r="L4979" s="155">
        <f t="shared" si="1622"/>
        <v>0</v>
      </c>
      <c r="M4979" s="155">
        <f t="shared" si="1622"/>
        <v>0</v>
      </c>
      <c r="N4979" s="23"/>
      <c r="O4979" s="23"/>
    </row>
    <row r="4980" spans="1:15" ht="0.75" customHeight="1">
      <c r="A4980" s="1035"/>
      <c r="B4980" s="1103"/>
      <c r="C4980" s="1104" t="s">
        <v>637</v>
      </c>
      <c r="D4980" s="1017" t="s">
        <v>638</v>
      </c>
      <c r="E4980" s="154">
        <f t="shared" si="1609"/>
        <v>0</v>
      </c>
      <c r="F4980" s="155"/>
      <c r="G4980" s="155"/>
      <c r="H4980" s="155"/>
      <c r="I4980" s="155"/>
      <c r="J4980" s="315"/>
      <c r="K4980" s="155"/>
      <c r="L4980" s="155"/>
      <c r="M4980" s="315"/>
      <c r="N4980" s="23"/>
      <c r="O4980" s="23"/>
    </row>
    <row r="4981" spans="1:15" ht="31.35" hidden="1">
      <c r="A4981" s="1035"/>
      <c r="B4981" s="1103"/>
      <c r="C4981" s="1106" t="s">
        <v>639</v>
      </c>
      <c r="D4981" s="1122" t="s">
        <v>640</v>
      </c>
      <c r="E4981" s="154">
        <f t="shared" si="1609"/>
        <v>0</v>
      </c>
      <c r="F4981" s="155"/>
      <c r="G4981" s="155"/>
      <c r="H4981" s="155"/>
      <c r="I4981" s="155"/>
      <c r="J4981" s="315"/>
      <c r="K4981" s="155"/>
      <c r="L4981" s="155"/>
      <c r="M4981" s="315"/>
      <c r="N4981" s="23"/>
      <c r="O4981" s="23"/>
    </row>
    <row r="4982" spans="1:15" ht="21" hidden="1">
      <c r="A4982" s="1035"/>
      <c r="B4982" s="1103"/>
      <c r="C4982" s="1106" t="s">
        <v>641</v>
      </c>
      <c r="D4982" s="1122" t="s">
        <v>642</v>
      </c>
      <c r="E4982" s="154">
        <f t="shared" si="1609"/>
        <v>0</v>
      </c>
      <c r="F4982" s="155"/>
      <c r="G4982" s="155"/>
      <c r="H4982" s="155"/>
      <c r="I4982" s="155"/>
      <c r="J4982" s="315"/>
      <c r="K4982" s="155"/>
      <c r="L4982" s="155"/>
      <c r="M4982" s="315"/>
      <c r="N4982" s="23"/>
      <c r="O4982" s="23"/>
    </row>
    <row r="4983" spans="1:15" ht="20.65" hidden="1">
      <c r="A4983" s="1035"/>
      <c r="B4983" s="1103"/>
      <c r="C4983" s="1104" t="s">
        <v>643</v>
      </c>
      <c r="D4983" s="1017" t="s">
        <v>644</v>
      </c>
      <c r="E4983" s="154">
        <f t="shared" si="1609"/>
        <v>0</v>
      </c>
      <c r="F4983" s="155"/>
      <c r="G4983" s="155"/>
      <c r="H4983" s="155"/>
      <c r="I4983" s="155"/>
      <c r="J4983" s="315"/>
      <c r="K4983" s="155"/>
      <c r="L4983" s="155"/>
      <c r="M4983" s="315"/>
      <c r="N4983" s="23"/>
      <c r="O4983" s="23"/>
    </row>
    <row r="4984" spans="1:15" ht="31.35" hidden="1">
      <c r="A4984" s="1035"/>
      <c r="B4984" s="1071"/>
      <c r="C4984" s="1107" t="s">
        <v>645</v>
      </c>
      <c r="D4984" s="338" t="s">
        <v>646</v>
      </c>
      <c r="E4984" s="154">
        <f t="shared" si="1609"/>
        <v>0</v>
      </c>
      <c r="F4984" s="155"/>
      <c r="G4984" s="155"/>
      <c r="H4984" s="155"/>
      <c r="I4984" s="155"/>
      <c r="J4984" s="315"/>
      <c r="K4984" s="155"/>
      <c r="L4984" s="155"/>
      <c r="M4984" s="315"/>
      <c r="N4984" s="23"/>
      <c r="O4984" s="23"/>
    </row>
    <row r="4985" spans="1:15" ht="20.65" hidden="1">
      <c r="A4985" s="1035"/>
      <c r="B4985" s="1123"/>
      <c r="C4985" s="1109" t="s">
        <v>647</v>
      </c>
      <c r="D4985" s="555" t="s">
        <v>648</v>
      </c>
      <c r="E4985" s="154">
        <f t="shared" si="1609"/>
        <v>0</v>
      </c>
      <c r="F4985" s="155"/>
      <c r="G4985" s="155"/>
      <c r="H4985" s="155"/>
      <c r="I4985" s="155"/>
      <c r="J4985" s="315"/>
      <c r="K4985" s="155"/>
      <c r="L4985" s="155"/>
      <c r="M4985" s="315"/>
      <c r="N4985" s="23"/>
      <c r="O4985" s="23"/>
    </row>
    <row r="4986" spans="1:15" ht="20.65" hidden="1">
      <c r="A4986" s="1035"/>
      <c r="B4986" s="1124"/>
      <c r="C4986" s="1109" t="s">
        <v>649</v>
      </c>
      <c r="D4986" s="555" t="s">
        <v>650</v>
      </c>
      <c r="E4986" s="154">
        <f t="shared" si="1609"/>
        <v>0</v>
      </c>
      <c r="F4986" s="155"/>
      <c r="G4986" s="155"/>
      <c r="H4986" s="155"/>
      <c r="I4986" s="155"/>
      <c r="J4986" s="315"/>
      <c r="K4986" s="155"/>
      <c r="L4986" s="155"/>
      <c r="M4986" s="315"/>
      <c r="N4986" s="23"/>
      <c r="O4986" s="23"/>
    </row>
    <row r="4987" spans="1:15" hidden="1">
      <c r="A4987" s="1035"/>
      <c r="B4987" s="556"/>
      <c r="C4987" s="557" t="s">
        <v>651</v>
      </c>
      <c r="D4987" s="335" t="s">
        <v>652</v>
      </c>
      <c r="E4987" s="154">
        <f t="shared" si="1609"/>
        <v>0</v>
      </c>
      <c r="F4987" s="155"/>
      <c r="G4987" s="155"/>
      <c r="H4987" s="155"/>
      <c r="I4987" s="155"/>
      <c r="J4987" s="315"/>
      <c r="K4987" s="155"/>
      <c r="L4987" s="155"/>
      <c r="M4987" s="315"/>
      <c r="N4987" s="23"/>
      <c r="O4987" s="23"/>
    </row>
    <row r="4988" spans="1:15" hidden="1">
      <c r="A4988" s="1035"/>
      <c r="B4988" s="558"/>
      <c r="C4988" s="1055"/>
      <c r="D4988" s="1017"/>
      <c r="E4988" s="154">
        <f t="shared" si="1609"/>
        <v>0</v>
      </c>
      <c r="F4988" s="155"/>
      <c r="G4988" s="155"/>
      <c r="H4988" s="155"/>
      <c r="I4988" s="155"/>
      <c r="J4988" s="315"/>
      <c r="K4988" s="155"/>
      <c r="L4988" s="155"/>
      <c r="M4988" s="315"/>
      <c r="N4988" s="23"/>
      <c r="O4988" s="23"/>
    </row>
    <row r="4989" spans="1:15">
      <c r="A4989" s="1035"/>
      <c r="B4989" s="356" t="s">
        <v>657</v>
      </c>
      <c r="C4989" s="1056"/>
      <c r="D4989" s="335" t="s">
        <v>658</v>
      </c>
      <c r="E4989" s="154">
        <f t="shared" si="1609"/>
        <v>0</v>
      </c>
      <c r="F4989" s="155">
        <f t="shared" ref="F4989:M4989" si="1623">F4990</f>
        <v>0</v>
      </c>
      <c r="G4989" s="155">
        <f t="shared" si="1623"/>
        <v>0</v>
      </c>
      <c r="H4989" s="155">
        <f t="shared" si="1623"/>
        <v>0</v>
      </c>
      <c r="I4989" s="155">
        <f t="shared" si="1623"/>
        <v>0</v>
      </c>
      <c r="J4989" s="155">
        <f t="shared" si="1623"/>
        <v>0</v>
      </c>
      <c r="K4989" s="155">
        <f t="shared" si="1623"/>
        <v>0</v>
      </c>
      <c r="L4989" s="155">
        <f t="shared" si="1623"/>
        <v>0</v>
      </c>
      <c r="M4989" s="155">
        <f t="shared" si="1623"/>
        <v>0</v>
      </c>
      <c r="N4989" s="23"/>
      <c r="O4989" s="23"/>
    </row>
    <row r="4990" spans="1:15">
      <c r="A4990" s="1035"/>
      <c r="B4990" s="1057" t="s">
        <v>659</v>
      </c>
      <c r="C4990" s="386"/>
      <c r="D4990" s="332" t="s">
        <v>565</v>
      </c>
      <c r="E4990" s="154">
        <f t="shared" si="1609"/>
        <v>0</v>
      </c>
      <c r="F4990" s="155">
        <f t="shared" ref="F4990:M4990" si="1624">F4994+F4995+F4996+F4997+F4998+F4999+F5000</f>
        <v>0</v>
      </c>
      <c r="G4990" s="155">
        <f t="shared" si="1624"/>
        <v>0</v>
      </c>
      <c r="H4990" s="155">
        <f t="shared" si="1624"/>
        <v>0</v>
      </c>
      <c r="I4990" s="155">
        <f t="shared" si="1624"/>
        <v>0</v>
      </c>
      <c r="J4990" s="155">
        <f t="shared" si="1624"/>
        <v>0</v>
      </c>
      <c r="K4990" s="155">
        <f t="shared" si="1624"/>
        <v>0</v>
      </c>
      <c r="L4990" s="155">
        <f t="shared" si="1624"/>
        <v>0</v>
      </c>
      <c r="M4990" s="155">
        <f t="shared" si="1624"/>
        <v>0</v>
      </c>
      <c r="N4990" s="23"/>
      <c r="O4990" s="23"/>
    </row>
    <row r="4991" spans="1:15" hidden="1">
      <c r="A4991" s="1035"/>
      <c r="B4991" s="1058"/>
      <c r="C4991" s="1059" t="s">
        <v>660</v>
      </c>
      <c r="D4991" s="1060" t="s">
        <v>661</v>
      </c>
      <c r="E4991" s="154">
        <f t="shared" si="1609"/>
        <v>0</v>
      </c>
      <c r="F4991" s="155"/>
      <c r="G4991" s="155"/>
      <c r="H4991" s="155"/>
      <c r="I4991" s="155"/>
      <c r="J4991" s="315"/>
      <c r="K4991" s="155"/>
      <c r="L4991" s="155"/>
      <c r="M4991" s="315"/>
      <c r="N4991" s="23"/>
      <c r="O4991" s="23"/>
    </row>
    <row r="4992" spans="1:15" hidden="1">
      <c r="A4992" s="1035"/>
      <c r="B4992" s="1058"/>
      <c r="C4992" s="1059" t="s">
        <v>662</v>
      </c>
      <c r="D4992" s="1060" t="s">
        <v>663</v>
      </c>
      <c r="E4992" s="154">
        <f t="shared" si="1609"/>
        <v>0</v>
      </c>
      <c r="F4992" s="155"/>
      <c r="G4992" s="155"/>
      <c r="H4992" s="155"/>
      <c r="I4992" s="155"/>
      <c r="J4992" s="315"/>
      <c r="K4992" s="155"/>
      <c r="L4992" s="155"/>
      <c r="M4992" s="315"/>
      <c r="N4992" s="23"/>
      <c r="O4992" s="23"/>
    </row>
    <row r="4993" spans="1:15" hidden="1">
      <c r="A4993" s="1035"/>
      <c r="B4993" s="1058"/>
      <c r="C4993" s="1059" t="s">
        <v>664</v>
      </c>
      <c r="D4993" s="1060" t="s">
        <v>665</v>
      </c>
      <c r="E4993" s="154">
        <f t="shared" si="1609"/>
        <v>0</v>
      </c>
      <c r="F4993" s="155"/>
      <c r="G4993" s="155"/>
      <c r="H4993" s="155"/>
      <c r="I4993" s="155"/>
      <c r="J4993" s="315"/>
      <c r="K4993" s="155"/>
      <c r="L4993" s="155"/>
      <c r="M4993" s="315"/>
      <c r="N4993" s="23"/>
      <c r="O4993" s="23"/>
    </row>
    <row r="4994" spans="1:15" hidden="1">
      <c r="A4994" s="1035"/>
      <c r="B4994" s="1061"/>
      <c r="C4994" s="386" t="s">
        <v>666</v>
      </c>
      <c r="D4994" s="332" t="s">
        <v>667</v>
      </c>
      <c r="E4994" s="154">
        <f t="shared" si="1609"/>
        <v>0</v>
      </c>
      <c r="F4994" s="155"/>
      <c r="G4994" s="155"/>
      <c r="H4994" s="155"/>
      <c r="I4994" s="155"/>
      <c r="J4994" s="315"/>
      <c r="K4994" s="155"/>
      <c r="L4994" s="155"/>
      <c r="M4994" s="315"/>
      <c r="N4994" s="23"/>
      <c r="O4994" s="23"/>
    </row>
    <row r="4995" spans="1:15" hidden="1">
      <c r="A4995" s="1035"/>
      <c r="B4995" s="1061"/>
      <c r="C4995" s="386" t="s">
        <v>668</v>
      </c>
      <c r="D4995" s="332" t="s">
        <v>669</v>
      </c>
      <c r="E4995" s="154">
        <f t="shared" si="1609"/>
        <v>0</v>
      </c>
      <c r="F4995" s="155"/>
      <c r="G4995" s="155"/>
      <c r="H4995" s="155"/>
      <c r="I4995" s="155"/>
      <c r="J4995" s="315"/>
      <c r="K4995" s="155"/>
      <c r="L4995" s="155"/>
      <c r="M4995" s="315"/>
      <c r="N4995" s="23"/>
      <c r="O4995" s="23"/>
    </row>
    <row r="4996" spans="1:15" hidden="1">
      <c r="A4996" s="1035"/>
      <c r="B4996" s="1061"/>
      <c r="C4996" s="386" t="s">
        <v>670</v>
      </c>
      <c r="D4996" s="332" t="s">
        <v>671</v>
      </c>
      <c r="E4996" s="154">
        <f t="shared" si="1609"/>
        <v>0</v>
      </c>
      <c r="F4996" s="155"/>
      <c r="G4996" s="155"/>
      <c r="H4996" s="155"/>
      <c r="I4996" s="155"/>
      <c r="J4996" s="315"/>
      <c r="K4996" s="155"/>
      <c r="L4996" s="155"/>
      <c r="M4996" s="315"/>
      <c r="N4996" s="23"/>
      <c r="O4996" s="23"/>
    </row>
    <row r="4997" spans="1:15" hidden="1">
      <c r="A4997" s="1035"/>
      <c r="B4997" s="1061"/>
      <c r="C4997" s="386" t="s">
        <v>672</v>
      </c>
      <c r="D4997" s="332" t="s">
        <v>673</v>
      </c>
      <c r="E4997" s="154">
        <f t="shared" si="1609"/>
        <v>0</v>
      </c>
      <c r="F4997" s="155"/>
      <c r="G4997" s="155"/>
      <c r="H4997" s="155"/>
      <c r="I4997" s="155"/>
      <c r="J4997" s="315"/>
      <c r="K4997" s="155"/>
      <c r="L4997" s="155"/>
      <c r="M4997" s="315"/>
      <c r="N4997" s="23"/>
      <c r="O4997" s="23"/>
    </row>
    <row r="4998" spans="1:15" hidden="1">
      <c r="A4998" s="1035"/>
      <c r="B4998" s="1061"/>
      <c r="C4998" s="386" t="s">
        <v>674</v>
      </c>
      <c r="D4998" s="332" t="s">
        <v>567</v>
      </c>
      <c r="E4998" s="154">
        <f t="shared" si="1609"/>
        <v>0</v>
      </c>
      <c r="F4998" s="155"/>
      <c r="G4998" s="155"/>
      <c r="H4998" s="155"/>
      <c r="I4998" s="155"/>
      <c r="J4998" s="315"/>
      <c r="K4998" s="155"/>
      <c r="L4998" s="155"/>
      <c r="M4998" s="315"/>
      <c r="N4998" s="23"/>
      <c r="O4998" s="23"/>
    </row>
    <row r="4999" spans="1:15" hidden="1">
      <c r="A4999" s="1035"/>
      <c r="B4999" s="1061"/>
      <c r="C4999" s="386" t="s">
        <v>675</v>
      </c>
      <c r="D4999" s="332" t="s">
        <v>676</v>
      </c>
      <c r="E4999" s="154">
        <f t="shared" si="1609"/>
        <v>0</v>
      </c>
      <c r="F4999" s="155"/>
      <c r="G4999" s="155"/>
      <c r="H4999" s="155"/>
      <c r="I4999" s="155"/>
      <c r="J4999" s="315"/>
      <c r="K4999" s="155"/>
      <c r="L4999" s="155"/>
      <c r="M4999" s="315"/>
      <c r="N4999" s="23"/>
      <c r="O4999" s="23"/>
    </row>
    <row r="5000" spans="1:15" hidden="1">
      <c r="A5000" s="1035"/>
      <c r="B5000" s="1061"/>
      <c r="C5000" s="386" t="s">
        <v>677</v>
      </c>
      <c r="D5000" s="332" t="s">
        <v>678</v>
      </c>
      <c r="E5000" s="154">
        <f t="shared" si="1609"/>
        <v>0</v>
      </c>
      <c r="F5000" s="155"/>
      <c r="G5000" s="155"/>
      <c r="H5000" s="155"/>
      <c r="I5000" s="155"/>
      <c r="J5000" s="315"/>
      <c r="K5000" s="155"/>
      <c r="L5000" s="155"/>
      <c r="M5000" s="315"/>
      <c r="N5000" s="23"/>
      <c r="O5000" s="23"/>
    </row>
    <row r="5001" spans="1:15" hidden="1">
      <c r="A5001" s="1035"/>
      <c r="B5001" s="356"/>
      <c r="C5001" s="385"/>
      <c r="D5001" s="332"/>
      <c r="E5001" s="154">
        <f t="shared" si="1609"/>
        <v>0</v>
      </c>
      <c r="F5001" s="155"/>
      <c r="G5001" s="155"/>
      <c r="H5001" s="155"/>
      <c r="I5001" s="155"/>
      <c r="J5001" s="315"/>
      <c r="K5001" s="155"/>
      <c r="L5001" s="155"/>
      <c r="M5001" s="315"/>
      <c r="N5001" s="23"/>
      <c r="O5001" s="23"/>
    </row>
    <row r="5002" spans="1:15">
      <c r="A5002" s="1035"/>
      <c r="B5002" s="356" t="s">
        <v>679</v>
      </c>
      <c r="C5002" s="385"/>
      <c r="D5002" s="332" t="s">
        <v>680</v>
      </c>
      <c r="E5002" s="154">
        <f t="shared" si="1609"/>
        <v>0</v>
      </c>
      <c r="F5002" s="155">
        <f t="shared" ref="F5002:M5002" si="1625">F5003+F5004+F5005+F5006+F5007+F5008+F5009+F5010+F5011+F5012+F5013</f>
        <v>0</v>
      </c>
      <c r="G5002" s="155">
        <f t="shared" si="1625"/>
        <v>0</v>
      </c>
      <c r="H5002" s="155">
        <f t="shared" si="1625"/>
        <v>0</v>
      </c>
      <c r="I5002" s="155">
        <f t="shared" si="1625"/>
        <v>0</v>
      </c>
      <c r="J5002" s="155">
        <f t="shared" si="1625"/>
        <v>0</v>
      </c>
      <c r="K5002" s="155">
        <f t="shared" si="1625"/>
        <v>0</v>
      </c>
      <c r="L5002" s="155">
        <f t="shared" si="1625"/>
        <v>0</v>
      </c>
      <c r="M5002" s="155">
        <f t="shared" si="1625"/>
        <v>0</v>
      </c>
      <c r="N5002" s="23"/>
      <c r="O5002" s="23"/>
    </row>
    <row r="5003" spans="1:15" ht="0.75" customHeight="1">
      <c r="A5003" s="1035"/>
      <c r="B5003" s="356" t="s">
        <v>681</v>
      </c>
      <c r="C5003" s="385"/>
      <c r="D5003" s="332" t="s">
        <v>682</v>
      </c>
      <c r="E5003" s="154">
        <f t="shared" ref="E5003:E5066" si="1626">G5003+H5003+I5003+J5003</f>
        <v>0</v>
      </c>
      <c r="F5003" s="155"/>
      <c r="G5003" s="155"/>
      <c r="H5003" s="155"/>
      <c r="I5003" s="155"/>
      <c r="J5003" s="315"/>
      <c r="K5003" s="155"/>
      <c r="L5003" s="155"/>
      <c r="M5003" s="315"/>
      <c r="N5003" s="23"/>
      <c r="O5003" s="23"/>
    </row>
    <row r="5004" spans="1:15" hidden="1">
      <c r="A5004" s="1035"/>
      <c r="B5004" s="356" t="s">
        <v>683</v>
      </c>
      <c r="C5004" s="386"/>
      <c r="D5004" s="332" t="s">
        <v>684</v>
      </c>
      <c r="E5004" s="154">
        <f t="shared" si="1626"/>
        <v>0</v>
      </c>
      <c r="F5004" s="155"/>
      <c r="G5004" s="155"/>
      <c r="H5004" s="155"/>
      <c r="I5004" s="155"/>
      <c r="J5004" s="315"/>
      <c r="K5004" s="155"/>
      <c r="L5004" s="155"/>
      <c r="M5004" s="315"/>
      <c r="N5004" s="23"/>
      <c r="O5004" s="23"/>
    </row>
    <row r="5005" spans="1:15" hidden="1">
      <c r="A5005" s="1035"/>
      <c r="B5005" s="356" t="s">
        <v>685</v>
      </c>
      <c r="C5005" s="385"/>
      <c r="D5005" s="332" t="s">
        <v>686</v>
      </c>
      <c r="E5005" s="154">
        <f t="shared" si="1626"/>
        <v>0</v>
      </c>
      <c r="F5005" s="155"/>
      <c r="G5005" s="155"/>
      <c r="H5005" s="155"/>
      <c r="I5005" s="155"/>
      <c r="J5005" s="315"/>
      <c r="K5005" s="155"/>
      <c r="L5005" s="155"/>
      <c r="M5005" s="315"/>
      <c r="N5005" s="23"/>
      <c r="O5005" s="23"/>
    </row>
    <row r="5006" spans="1:15" hidden="1">
      <c r="A5006" s="1035"/>
      <c r="B5006" s="356" t="s">
        <v>687</v>
      </c>
      <c r="C5006" s="387"/>
      <c r="D5006" s="332" t="s">
        <v>688</v>
      </c>
      <c r="E5006" s="154">
        <f t="shared" si="1626"/>
        <v>0</v>
      </c>
      <c r="F5006" s="155"/>
      <c r="G5006" s="155"/>
      <c r="H5006" s="155"/>
      <c r="I5006" s="155"/>
      <c r="J5006" s="315"/>
      <c r="K5006" s="155"/>
      <c r="L5006" s="155"/>
      <c r="M5006" s="315"/>
      <c r="N5006" s="23"/>
      <c r="O5006" s="23"/>
    </row>
    <row r="5007" spans="1:15" hidden="1">
      <c r="A5007" s="1035"/>
      <c r="B5007" s="1062" t="s">
        <v>689</v>
      </c>
      <c r="C5007" s="389"/>
      <c r="D5007" s="332" t="s">
        <v>690</v>
      </c>
      <c r="E5007" s="154">
        <f t="shared" si="1626"/>
        <v>0</v>
      </c>
      <c r="F5007" s="155"/>
      <c r="G5007" s="155"/>
      <c r="H5007" s="155"/>
      <c r="I5007" s="155"/>
      <c r="J5007" s="315"/>
      <c r="K5007" s="155"/>
      <c r="L5007" s="155"/>
      <c r="M5007" s="315"/>
      <c r="N5007" s="23"/>
      <c r="O5007" s="23"/>
    </row>
    <row r="5008" spans="1:15" hidden="1">
      <c r="A5008" s="1035"/>
      <c r="B5008" s="1063" t="s">
        <v>691</v>
      </c>
      <c r="C5008" s="386"/>
      <c r="D5008" s="335" t="s">
        <v>692</v>
      </c>
      <c r="E5008" s="154">
        <f t="shared" si="1626"/>
        <v>0</v>
      </c>
      <c r="F5008" s="155"/>
      <c r="G5008" s="155"/>
      <c r="H5008" s="155"/>
      <c r="I5008" s="155"/>
      <c r="J5008" s="315"/>
      <c r="K5008" s="155"/>
      <c r="L5008" s="155"/>
      <c r="M5008" s="315"/>
      <c r="N5008" s="23"/>
      <c r="O5008" s="23"/>
    </row>
    <row r="5009" spans="1:15" hidden="1">
      <c r="A5009" s="1035"/>
      <c r="B5009" s="1062" t="s">
        <v>693</v>
      </c>
      <c r="C5009" s="385"/>
      <c r="D5009" s="332" t="s">
        <v>694</v>
      </c>
      <c r="E5009" s="154">
        <f t="shared" si="1626"/>
        <v>0</v>
      </c>
      <c r="F5009" s="155"/>
      <c r="G5009" s="155"/>
      <c r="H5009" s="155"/>
      <c r="I5009" s="155"/>
      <c r="J5009" s="315"/>
      <c r="K5009" s="155"/>
      <c r="L5009" s="155"/>
      <c r="M5009" s="315"/>
      <c r="N5009" s="23"/>
      <c r="O5009" s="23"/>
    </row>
    <row r="5010" spans="1:15" hidden="1">
      <c r="A5010" s="1035"/>
      <c r="B5010" s="1062" t="s">
        <v>695</v>
      </c>
      <c r="C5010" s="385"/>
      <c r="D5010" s="332" t="s">
        <v>696</v>
      </c>
      <c r="E5010" s="154">
        <f t="shared" si="1626"/>
        <v>0</v>
      </c>
      <c r="F5010" s="155"/>
      <c r="G5010" s="155"/>
      <c r="H5010" s="155"/>
      <c r="I5010" s="155"/>
      <c r="J5010" s="315"/>
      <c r="K5010" s="155"/>
      <c r="L5010" s="155"/>
      <c r="M5010" s="315"/>
      <c r="N5010" s="23"/>
      <c r="O5010" s="23"/>
    </row>
    <row r="5011" spans="1:15" hidden="1">
      <c r="A5011" s="1035"/>
      <c r="B5011" s="356" t="s">
        <v>697</v>
      </c>
      <c r="C5011" s="1064"/>
      <c r="D5011" s="335" t="s">
        <v>698</v>
      </c>
      <c r="E5011" s="154">
        <f t="shared" si="1626"/>
        <v>0</v>
      </c>
      <c r="F5011" s="155"/>
      <c r="G5011" s="155"/>
      <c r="H5011" s="155"/>
      <c r="I5011" s="155"/>
      <c r="J5011" s="315"/>
      <c r="K5011" s="155"/>
      <c r="L5011" s="155"/>
      <c r="M5011" s="315"/>
      <c r="N5011" s="23"/>
      <c r="O5011" s="23"/>
    </row>
    <row r="5012" spans="1:15" hidden="1">
      <c r="A5012" s="1035"/>
      <c r="B5012" s="1062" t="s">
        <v>699</v>
      </c>
      <c r="C5012" s="385"/>
      <c r="D5012" s="332" t="s">
        <v>700</v>
      </c>
      <c r="E5012" s="154">
        <f t="shared" si="1626"/>
        <v>0</v>
      </c>
      <c r="F5012" s="155"/>
      <c r="G5012" s="155"/>
      <c r="H5012" s="155"/>
      <c r="I5012" s="155"/>
      <c r="J5012" s="315"/>
      <c r="K5012" s="155"/>
      <c r="L5012" s="155"/>
      <c r="M5012" s="315"/>
      <c r="N5012" s="23"/>
      <c r="O5012" s="23"/>
    </row>
    <row r="5013" spans="1:15" hidden="1">
      <c r="A5013" s="1035"/>
      <c r="B5013" s="1065" t="s">
        <v>701</v>
      </c>
      <c r="C5013" s="1064"/>
      <c r="D5013" s="335" t="s">
        <v>702</v>
      </c>
      <c r="E5013" s="154">
        <f t="shared" si="1626"/>
        <v>0</v>
      </c>
      <c r="F5013" s="155"/>
      <c r="G5013" s="155"/>
      <c r="H5013" s="155"/>
      <c r="I5013" s="155"/>
      <c r="J5013" s="315"/>
      <c r="K5013" s="155"/>
      <c r="L5013" s="155"/>
      <c r="M5013" s="315"/>
      <c r="N5013" s="23"/>
      <c r="O5013" s="23"/>
    </row>
    <row r="5014" spans="1:15" hidden="1">
      <c r="A5014" s="1035"/>
      <c r="B5014" s="1000"/>
      <c r="C5014" s="393"/>
      <c r="D5014" s="332"/>
      <c r="E5014" s="154">
        <f t="shared" si="1626"/>
        <v>0</v>
      </c>
      <c r="F5014" s="155"/>
      <c r="G5014" s="155"/>
      <c r="H5014" s="155"/>
      <c r="I5014" s="155"/>
      <c r="J5014" s="315"/>
      <c r="K5014" s="155"/>
      <c r="L5014" s="155"/>
      <c r="M5014" s="315"/>
      <c r="N5014" s="23"/>
      <c r="O5014" s="23"/>
    </row>
    <row r="5015" spans="1:15" ht="11.25" customHeight="1">
      <c r="A5015" s="1035"/>
      <c r="B5015" s="1007" t="s">
        <v>714</v>
      </c>
      <c r="C5015" s="1018"/>
      <c r="D5015" s="335" t="s">
        <v>715</v>
      </c>
      <c r="E5015" s="154">
        <f t="shared" si="1626"/>
        <v>0</v>
      </c>
      <c r="F5015" s="155">
        <f t="shared" ref="F5015:M5015" si="1627">F5016+F5026</f>
        <v>0</v>
      </c>
      <c r="G5015" s="155">
        <f t="shared" si="1627"/>
        <v>0</v>
      </c>
      <c r="H5015" s="155">
        <f t="shared" si="1627"/>
        <v>0</v>
      </c>
      <c r="I5015" s="155">
        <f t="shared" si="1627"/>
        <v>0</v>
      </c>
      <c r="J5015" s="155">
        <f t="shared" si="1627"/>
        <v>0</v>
      </c>
      <c r="K5015" s="155">
        <f t="shared" si="1627"/>
        <v>0</v>
      </c>
      <c r="L5015" s="155">
        <f t="shared" si="1627"/>
        <v>0</v>
      </c>
      <c r="M5015" s="155">
        <f t="shared" si="1627"/>
        <v>0</v>
      </c>
      <c r="N5015" s="23"/>
      <c r="O5015" s="23"/>
    </row>
    <row r="5016" spans="1:15" hidden="1">
      <c r="A5016" s="1035"/>
      <c r="B5016" s="336" t="s">
        <v>780</v>
      </c>
      <c r="C5016" s="393"/>
      <c r="D5016" s="332" t="s">
        <v>717</v>
      </c>
      <c r="E5016" s="154">
        <f t="shared" si="1626"/>
        <v>0</v>
      </c>
      <c r="F5016" s="155">
        <f t="shared" ref="F5016:M5016" si="1628">F5017+F5022+F5024</f>
        <v>0</v>
      </c>
      <c r="G5016" s="155">
        <f t="shared" si="1628"/>
        <v>0</v>
      </c>
      <c r="H5016" s="155">
        <f t="shared" si="1628"/>
        <v>0</v>
      </c>
      <c r="I5016" s="155">
        <f t="shared" si="1628"/>
        <v>0</v>
      </c>
      <c r="J5016" s="155">
        <f t="shared" si="1628"/>
        <v>0</v>
      </c>
      <c r="K5016" s="155">
        <f t="shared" si="1628"/>
        <v>0</v>
      </c>
      <c r="L5016" s="155">
        <f t="shared" si="1628"/>
        <v>0</v>
      </c>
      <c r="M5016" s="155">
        <f t="shared" si="1628"/>
        <v>0</v>
      </c>
      <c r="N5016" s="23"/>
      <c r="O5016" s="23"/>
    </row>
    <row r="5017" spans="1:15" hidden="1">
      <c r="A5017" s="1035"/>
      <c r="B5017" s="1000" t="s">
        <v>718</v>
      </c>
      <c r="C5017" s="393"/>
      <c r="D5017" s="332" t="s">
        <v>719</v>
      </c>
      <c r="E5017" s="154">
        <f t="shared" si="1626"/>
        <v>0</v>
      </c>
      <c r="F5017" s="155">
        <f t="shared" ref="F5017:M5017" si="1629">F5018+F5019+F5020+F5021</f>
        <v>0</v>
      </c>
      <c r="G5017" s="155">
        <f t="shared" si="1629"/>
        <v>0</v>
      </c>
      <c r="H5017" s="155">
        <f t="shared" si="1629"/>
        <v>0</v>
      </c>
      <c r="I5017" s="155">
        <f t="shared" si="1629"/>
        <v>0</v>
      </c>
      <c r="J5017" s="155">
        <f t="shared" si="1629"/>
        <v>0</v>
      </c>
      <c r="K5017" s="155">
        <f t="shared" si="1629"/>
        <v>0</v>
      </c>
      <c r="L5017" s="155">
        <f t="shared" si="1629"/>
        <v>0</v>
      </c>
      <c r="M5017" s="155">
        <f t="shared" si="1629"/>
        <v>0</v>
      </c>
      <c r="N5017" s="23"/>
      <c r="O5017" s="23"/>
    </row>
    <row r="5018" spans="1:15" hidden="1">
      <c r="A5018" s="1035"/>
      <c r="B5018" s="341"/>
      <c r="C5018" s="393" t="s">
        <v>720</v>
      </c>
      <c r="D5018" s="332" t="s">
        <v>721</v>
      </c>
      <c r="E5018" s="154">
        <f t="shared" si="1626"/>
        <v>0</v>
      </c>
      <c r="F5018" s="155"/>
      <c r="G5018" s="155"/>
      <c r="H5018" s="155"/>
      <c r="I5018" s="155"/>
      <c r="J5018" s="315"/>
      <c r="K5018" s="155"/>
      <c r="L5018" s="155"/>
      <c r="M5018" s="315"/>
      <c r="N5018" s="23"/>
      <c r="O5018" s="23"/>
    </row>
    <row r="5019" spans="1:15" hidden="1">
      <c r="A5019" s="1035"/>
      <c r="B5019" s="341"/>
      <c r="C5019" s="393" t="s">
        <v>722</v>
      </c>
      <c r="D5019" s="332" t="s">
        <v>723</v>
      </c>
      <c r="E5019" s="154">
        <f t="shared" si="1626"/>
        <v>0</v>
      </c>
      <c r="F5019" s="155"/>
      <c r="G5019" s="155"/>
      <c r="H5019" s="155"/>
      <c r="I5019" s="155"/>
      <c r="J5019" s="315"/>
      <c r="K5019" s="155"/>
      <c r="L5019" s="155"/>
      <c r="M5019" s="315"/>
      <c r="N5019" s="23"/>
      <c r="O5019" s="23"/>
    </row>
    <row r="5020" spans="1:15" hidden="1">
      <c r="A5020" s="1035"/>
      <c r="B5020" s="341"/>
      <c r="C5020" s="342" t="s">
        <v>724</v>
      </c>
      <c r="D5020" s="332" t="s">
        <v>725</v>
      </c>
      <c r="E5020" s="154">
        <f t="shared" si="1626"/>
        <v>0</v>
      </c>
      <c r="F5020" s="155"/>
      <c r="G5020" s="155"/>
      <c r="H5020" s="155"/>
      <c r="I5020" s="155"/>
      <c r="J5020" s="315"/>
      <c r="K5020" s="155"/>
      <c r="L5020" s="155"/>
      <c r="M5020" s="315"/>
      <c r="N5020" s="23"/>
      <c r="O5020" s="23"/>
    </row>
    <row r="5021" spans="1:15" hidden="1">
      <c r="A5021" s="1035"/>
      <c r="B5021" s="341"/>
      <c r="C5021" s="342" t="s">
        <v>726</v>
      </c>
      <c r="D5021" s="332" t="s">
        <v>727</v>
      </c>
      <c r="E5021" s="154">
        <f t="shared" si="1626"/>
        <v>0</v>
      </c>
      <c r="F5021" s="155"/>
      <c r="G5021" s="155"/>
      <c r="H5021" s="155"/>
      <c r="I5021" s="155"/>
      <c r="J5021" s="315"/>
      <c r="K5021" s="155"/>
      <c r="L5021" s="155"/>
      <c r="M5021" s="315"/>
      <c r="N5021" s="23"/>
      <c r="O5021" s="23"/>
    </row>
    <row r="5022" spans="1:15" hidden="1">
      <c r="A5022" s="1035"/>
      <c r="B5022" s="396" t="s">
        <v>728</v>
      </c>
      <c r="C5022" s="1018"/>
      <c r="D5022" s="335" t="s">
        <v>729</v>
      </c>
      <c r="E5022" s="154">
        <f t="shared" si="1626"/>
        <v>0</v>
      </c>
      <c r="F5022" s="155">
        <f t="shared" ref="F5022:M5022" si="1630">F5023</f>
        <v>0</v>
      </c>
      <c r="G5022" s="155">
        <f t="shared" si="1630"/>
        <v>0</v>
      </c>
      <c r="H5022" s="155">
        <f t="shared" si="1630"/>
        <v>0</v>
      </c>
      <c r="I5022" s="155">
        <f t="shared" si="1630"/>
        <v>0</v>
      </c>
      <c r="J5022" s="155">
        <f t="shared" si="1630"/>
        <v>0</v>
      </c>
      <c r="K5022" s="155">
        <f t="shared" si="1630"/>
        <v>0</v>
      </c>
      <c r="L5022" s="155">
        <f t="shared" si="1630"/>
        <v>0</v>
      </c>
      <c r="M5022" s="155">
        <f t="shared" si="1630"/>
        <v>0</v>
      </c>
      <c r="N5022" s="23"/>
      <c r="O5022" s="23"/>
    </row>
    <row r="5023" spans="1:15" hidden="1">
      <c r="A5023" s="1035"/>
      <c r="B5023" s="341"/>
      <c r="C5023" s="1018" t="s">
        <v>730</v>
      </c>
      <c r="D5023" s="335" t="s">
        <v>731</v>
      </c>
      <c r="E5023" s="154">
        <f t="shared" si="1626"/>
        <v>0</v>
      </c>
      <c r="F5023" s="155"/>
      <c r="G5023" s="155"/>
      <c r="H5023" s="155"/>
      <c r="I5023" s="155"/>
      <c r="J5023" s="315"/>
      <c r="K5023" s="155"/>
      <c r="L5023" s="155"/>
      <c r="M5023" s="315"/>
      <c r="N5023" s="23"/>
      <c r="O5023" s="23"/>
    </row>
    <row r="5024" spans="1:15" ht="12" hidden="1" customHeight="1">
      <c r="A5024" s="1035"/>
      <c r="B5024" s="396" t="s">
        <v>732</v>
      </c>
      <c r="C5024" s="1018"/>
      <c r="D5024" s="335" t="s">
        <v>733</v>
      </c>
      <c r="E5024" s="154">
        <f t="shared" si="1626"/>
        <v>0</v>
      </c>
      <c r="F5024" s="155"/>
      <c r="G5024" s="155"/>
      <c r="H5024" s="155"/>
      <c r="I5024" s="155"/>
      <c r="J5024" s="315"/>
      <c r="K5024" s="155"/>
      <c r="L5024" s="155"/>
      <c r="M5024" s="315"/>
      <c r="N5024" s="23"/>
      <c r="O5024" s="23"/>
    </row>
    <row r="5025" spans="1:15" hidden="1">
      <c r="A5025" s="1035"/>
      <c r="B5025" s="396"/>
      <c r="C5025" s="1018"/>
      <c r="D5025" s="335"/>
      <c r="E5025" s="154">
        <f t="shared" si="1626"/>
        <v>0</v>
      </c>
      <c r="F5025" s="155"/>
      <c r="G5025" s="155"/>
      <c r="H5025" s="155"/>
      <c r="I5025" s="155"/>
      <c r="J5025" s="315"/>
      <c r="K5025" s="155"/>
      <c r="L5025" s="155"/>
      <c r="M5025" s="315"/>
      <c r="N5025" s="23"/>
      <c r="O5025" s="23"/>
    </row>
    <row r="5026" spans="1:15" hidden="1">
      <c r="A5026" s="1035"/>
      <c r="B5026" s="341" t="s">
        <v>781</v>
      </c>
      <c r="C5026" s="1018"/>
      <c r="D5026" s="335" t="s">
        <v>735</v>
      </c>
      <c r="E5026" s="154">
        <f t="shared" si="1626"/>
        <v>0</v>
      </c>
      <c r="F5026" s="155">
        <f t="shared" ref="F5026:M5027" si="1631">F5027</f>
        <v>0</v>
      </c>
      <c r="G5026" s="155">
        <f t="shared" si="1631"/>
        <v>0</v>
      </c>
      <c r="H5026" s="155">
        <f t="shared" si="1631"/>
        <v>0</v>
      </c>
      <c r="I5026" s="155">
        <f t="shared" si="1631"/>
        <v>0</v>
      </c>
      <c r="J5026" s="155">
        <f t="shared" si="1631"/>
        <v>0</v>
      </c>
      <c r="K5026" s="155">
        <f t="shared" si="1631"/>
        <v>0</v>
      </c>
      <c r="L5026" s="155">
        <f t="shared" si="1631"/>
        <v>0</v>
      </c>
      <c r="M5026" s="155">
        <f t="shared" si="1631"/>
        <v>0</v>
      </c>
      <c r="N5026" s="23"/>
      <c r="O5026" s="23"/>
    </row>
    <row r="5027" spans="1:15">
      <c r="A5027" s="1035"/>
      <c r="B5027" s="1067" t="s">
        <v>736</v>
      </c>
      <c r="C5027" s="1068"/>
      <c r="D5027" s="335" t="s">
        <v>737</v>
      </c>
      <c r="E5027" s="154">
        <f t="shared" si="1626"/>
        <v>0</v>
      </c>
      <c r="F5027" s="155">
        <f t="shared" si="1631"/>
        <v>0</v>
      </c>
      <c r="G5027" s="155">
        <f t="shared" si="1631"/>
        <v>0</v>
      </c>
      <c r="H5027" s="155">
        <f t="shared" si="1631"/>
        <v>0</v>
      </c>
      <c r="I5027" s="155">
        <f t="shared" si="1631"/>
        <v>0</v>
      </c>
      <c r="J5027" s="155">
        <f t="shared" si="1631"/>
        <v>0</v>
      </c>
      <c r="K5027" s="155">
        <f t="shared" si="1631"/>
        <v>0</v>
      </c>
      <c r="L5027" s="155">
        <f t="shared" si="1631"/>
        <v>0</v>
      </c>
      <c r="M5027" s="155">
        <f t="shared" si="1631"/>
        <v>0</v>
      </c>
      <c r="N5027" s="23"/>
      <c r="O5027" s="23"/>
    </row>
    <row r="5028" spans="1:15" ht="6.75" hidden="1" customHeight="1">
      <c r="A5028" s="1035"/>
      <c r="B5028" s="396"/>
      <c r="C5028" s="342" t="s">
        <v>738</v>
      </c>
      <c r="D5028" s="335" t="s">
        <v>739</v>
      </c>
      <c r="E5028" s="154">
        <f t="shared" si="1626"/>
        <v>0</v>
      </c>
      <c r="F5028" s="155"/>
      <c r="G5028" s="155"/>
      <c r="H5028" s="155"/>
      <c r="I5028" s="155"/>
      <c r="J5028" s="315"/>
      <c r="K5028" s="155"/>
      <c r="L5028" s="155"/>
      <c r="M5028" s="315"/>
      <c r="N5028" s="23"/>
      <c r="O5028" s="23"/>
    </row>
    <row r="5029" spans="1:15" ht="0.75" customHeight="1">
      <c r="A5029" s="1035"/>
      <c r="B5029" s="396"/>
      <c r="C5029" s="1018"/>
      <c r="D5029" s="335"/>
      <c r="E5029" s="154">
        <f t="shared" si="1626"/>
        <v>0</v>
      </c>
      <c r="F5029" s="155"/>
      <c r="G5029" s="155"/>
      <c r="H5029" s="155"/>
      <c r="I5029" s="155"/>
      <c r="J5029" s="315"/>
      <c r="K5029" s="155"/>
      <c r="L5029" s="155"/>
      <c r="M5029" s="315"/>
      <c r="N5029" s="23"/>
      <c r="O5029" s="23"/>
    </row>
    <row r="5030" spans="1:15">
      <c r="A5030" s="1035"/>
      <c r="B5030" s="396" t="s">
        <v>626</v>
      </c>
      <c r="C5030" s="1018"/>
      <c r="D5030" s="335" t="s">
        <v>627</v>
      </c>
      <c r="E5030" s="154">
        <f t="shared" si="1626"/>
        <v>0</v>
      </c>
      <c r="F5030" s="155">
        <f t="shared" ref="F5030:M5030" si="1632">F5031</f>
        <v>0</v>
      </c>
      <c r="G5030" s="155">
        <f t="shared" si="1632"/>
        <v>0</v>
      </c>
      <c r="H5030" s="155">
        <f t="shared" si="1632"/>
        <v>0</v>
      </c>
      <c r="I5030" s="155">
        <f t="shared" si="1632"/>
        <v>0</v>
      </c>
      <c r="J5030" s="155">
        <f t="shared" si="1632"/>
        <v>0</v>
      </c>
      <c r="K5030" s="155">
        <f t="shared" si="1632"/>
        <v>0</v>
      </c>
      <c r="L5030" s="155">
        <f t="shared" si="1632"/>
        <v>0</v>
      </c>
      <c r="M5030" s="155">
        <f t="shared" si="1632"/>
        <v>0</v>
      </c>
      <c r="N5030" s="23"/>
      <c r="O5030" s="23"/>
    </row>
    <row r="5031" spans="1:15">
      <c r="A5031" s="417"/>
      <c r="B5031" s="429" t="s">
        <v>628</v>
      </c>
      <c r="C5031" s="466"/>
      <c r="D5031" s="427" t="s">
        <v>629</v>
      </c>
      <c r="E5031" s="94">
        <f t="shared" si="1626"/>
        <v>0</v>
      </c>
      <c r="F5031" s="421"/>
      <c r="G5031" s="421"/>
      <c r="H5031" s="421"/>
      <c r="I5031" s="421"/>
      <c r="J5031" s="158"/>
      <c r="K5031" s="421"/>
      <c r="L5031" s="421"/>
      <c r="M5031" s="158"/>
      <c r="N5031" s="23"/>
      <c r="O5031" s="23"/>
    </row>
    <row r="5032" spans="1:15">
      <c r="A5032" s="520" t="s">
        <v>755</v>
      </c>
      <c r="B5032" s="844"/>
      <c r="C5032" s="844"/>
      <c r="D5032" s="98"/>
      <c r="E5032" s="94">
        <f t="shared" si="1626"/>
        <v>0</v>
      </c>
      <c r="F5032" s="63"/>
      <c r="G5032" s="63"/>
      <c r="H5032" s="63"/>
      <c r="I5032" s="63"/>
      <c r="J5032" s="151"/>
      <c r="K5032" s="63"/>
      <c r="L5032" s="63"/>
      <c r="M5032" s="151"/>
      <c r="N5032" s="23"/>
      <c r="O5032" s="23"/>
    </row>
    <row r="5033" spans="1:15">
      <c r="A5033" s="1158"/>
      <c r="B5033" s="851" t="s">
        <v>973</v>
      </c>
      <c r="C5033" s="96"/>
      <c r="D5033" s="98" t="s">
        <v>974</v>
      </c>
      <c r="E5033" s="94">
        <f t="shared" si="1626"/>
        <v>0</v>
      </c>
      <c r="F5033" s="63"/>
      <c r="G5033" s="63"/>
      <c r="H5033" s="63"/>
      <c r="I5033" s="63"/>
      <c r="J5033" s="151"/>
      <c r="K5033" s="63"/>
      <c r="L5033" s="63"/>
      <c r="M5033" s="151"/>
      <c r="N5033" s="23"/>
      <c r="O5033" s="23"/>
    </row>
    <row r="5034" spans="1:15">
      <c r="A5034" s="1158"/>
      <c r="B5034" s="851" t="s">
        <v>975</v>
      </c>
      <c r="C5034" s="96"/>
      <c r="D5034" s="98" t="s">
        <v>976</v>
      </c>
      <c r="E5034" s="94">
        <f t="shared" si="1626"/>
        <v>0</v>
      </c>
      <c r="F5034" s="63"/>
      <c r="G5034" s="63"/>
      <c r="H5034" s="63"/>
      <c r="I5034" s="63"/>
      <c r="J5034" s="151"/>
      <c r="K5034" s="63"/>
      <c r="L5034" s="63"/>
      <c r="M5034" s="151"/>
      <c r="N5034" s="23"/>
      <c r="O5034" s="23"/>
    </row>
    <row r="5035" spans="1:15">
      <c r="A5035" s="570"/>
      <c r="B5035" s="96" t="s">
        <v>977</v>
      </c>
      <c r="C5035" s="96"/>
      <c r="D5035" s="98" t="s">
        <v>978</v>
      </c>
      <c r="E5035" s="94">
        <f t="shared" si="1626"/>
        <v>0</v>
      </c>
      <c r="F5035" s="63"/>
      <c r="G5035" s="63"/>
      <c r="H5035" s="63"/>
      <c r="I5035" s="63"/>
      <c r="J5035" s="151"/>
      <c r="K5035" s="63"/>
      <c r="L5035" s="63"/>
      <c r="M5035" s="151"/>
      <c r="N5035" s="23"/>
      <c r="O5035" s="23"/>
    </row>
    <row r="5036" spans="1:15" hidden="1">
      <c r="A5036" s="520"/>
      <c r="B5036" s="521"/>
      <c r="C5036" s="521"/>
      <c r="D5036" s="522"/>
      <c r="E5036" s="154">
        <f t="shared" si="1626"/>
        <v>0</v>
      </c>
      <c r="F5036" s="63"/>
      <c r="G5036" s="63"/>
      <c r="H5036" s="63"/>
      <c r="I5036" s="63"/>
      <c r="J5036" s="151"/>
      <c r="K5036" s="63"/>
      <c r="L5036" s="63"/>
      <c r="M5036" s="151"/>
      <c r="N5036" s="23"/>
      <c r="O5036" s="23"/>
    </row>
    <row r="5037" spans="1:15">
      <c r="A5037" s="531" t="s">
        <v>979</v>
      </c>
      <c r="B5037" s="1149"/>
      <c r="C5037" s="1150"/>
      <c r="D5037" s="534" t="s">
        <v>980</v>
      </c>
      <c r="E5037" s="535">
        <f t="shared" si="1626"/>
        <v>0</v>
      </c>
      <c r="F5037" s="536">
        <f t="shared" ref="F5037:M5037" si="1633">F5094</f>
        <v>0</v>
      </c>
      <c r="G5037" s="536">
        <f t="shared" si="1633"/>
        <v>0</v>
      </c>
      <c r="H5037" s="536">
        <f t="shared" si="1633"/>
        <v>0</v>
      </c>
      <c r="I5037" s="536">
        <f t="shared" si="1633"/>
        <v>0</v>
      </c>
      <c r="J5037" s="536">
        <f t="shared" si="1633"/>
        <v>0</v>
      </c>
      <c r="K5037" s="536">
        <f t="shared" si="1633"/>
        <v>0</v>
      </c>
      <c r="L5037" s="536">
        <f t="shared" si="1633"/>
        <v>0</v>
      </c>
      <c r="M5037" s="536">
        <f t="shared" si="1633"/>
        <v>0</v>
      </c>
      <c r="N5037" s="23"/>
      <c r="O5037" s="23"/>
    </row>
    <row r="5038" spans="1:15">
      <c r="A5038" s="1379" t="s">
        <v>630</v>
      </c>
      <c r="B5038" s="1380"/>
      <c r="C5038" s="1381"/>
      <c r="D5038" s="481"/>
      <c r="E5038" s="841">
        <f t="shared" si="1626"/>
        <v>0</v>
      </c>
      <c r="F5038" s="482">
        <f t="shared" ref="F5038:M5038" si="1634">F5039+F5076</f>
        <v>0</v>
      </c>
      <c r="G5038" s="482">
        <f t="shared" si="1634"/>
        <v>0</v>
      </c>
      <c r="H5038" s="482">
        <f t="shared" si="1634"/>
        <v>0</v>
      </c>
      <c r="I5038" s="482">
        <f t="shared" si="1634"/>
        <v>0</v>
      </c>
      <c r="J5038" s="482">
        <f t="shared" si="1634"/>
        <v>0</v>
      </c>
      <c r="K5038" s="482">
        <f t="shared" si="1634"/>
        <v>0</v>
      </c>
      <c r="L5038" s="482">
        <f t="shared" si="1634"/>
        <v>0</v>
      </c>
      <c r="M5038" s="482">
        <f t="shared" si="1634"/>
        <v>0</v>
      </c>
      <c r="N5038" s="23"/>
      <c r="O5038" s="23"/>
    </row>
    <row r="5039" spans="1:15">
      <c r="A5039" s="1035"/>
      <c r="B5039" s="1101" t="s">
        <v>633</v>
      </c>
      <c r="C5039" s="1102"/>
      <c r="D5039" s="1017" t="s">
        <v>634</v>
      </c>
      <c r="E5039" s="154">
        <f t="shared" si="1626"/>
        <v>0</v>
      </c>
      <c r="F5039" s="155">
        <f t="shared" ref="F5039:M5039" si="1635">F5040</f>
        <v>0</v>
      </c>
      <c r="G5039" s="155">
        <f t="shared" si="1635"/>
        <v>0</v>
      </c>
      <c r="H5039" s="155">
        <f t="shared" si="1635"/>
        <v>0</v>
      </c>
      <c r="I5039" s="155">
        <f t="shared" si="1635"/>
        <v>0</v>
      </c>
      <c r="J5039" s="155">
        <f t="shared" si="1635"/>
        <v>0</v>
      </c>
      <c r="K5039" s="155">
        <f t="shared" si="1635"/>
        <v>0</v>
      </c>
      <c r="L5039" s="155">
        <f t="shared" si="1635"/>
        <v>0</v>
      </c>
      <c r="M5039" s="155">
        <f t="shared" si="1635"/>
        <v>0</v>
      </c>
      <c r="N5039" s="23"/>
      <c r="O5039" s="23"/>
    </row>
    <row r="5040" spans="1:15">
      <c r="A5040" s="1035"/>
      <c r="B5040" s="356" t="s">
        <v>635</v>
      </c>
      <c r="C5040" s="386"/>
      <c r="D5040" s="335" t="s">
        <v>636</v>
      </c>
      <c r="E5040" s="154">
        <f t="shared" si="1626"/>
        <v>0</v>
      </c>
      <c r="F5040" s="155">
        <f t="shared" ref="F5040:M5040" si="1636">F5041+F5042+F5043+F5044+F5045+F5046+F5047+F5048</f>
        <v>0</v>
      </c>
      <c r="G5040" s="155">
        <f>G5041+G5042+G5043+G5044+G5045+G5046+G5047+G5048+G5049</f>
        <v>0</v>
      </c>
      <c r="H5040" s="155">
        <f>H5041+H5042+H5043+H5044+H5045+H5046+H5047+H5048+H5049</f>
        <v>0</v>
      </c>
      <c r="I5040" s="155">
        <f>I5041+I5042+I5043+I5044+I5045+I5046+I5047+I5048+I5049</f>
        <v>0</v>
      </c>
      <c r="J5040" s="155">
        <f>J5041+J5042+J5043+J5044+J5045+J5046+J5047+J5048+J5049</f>
        <v>0</v>
      </c>
      <c r="K5040" s="155">
        <f t="shared" si="1636"/>
        <v>0</v>
      </c>
      <c r="L5040" s="155">
        <f t="shared" si="1636"/>
        <v>0</v>
      </c>
      <c r="M5040" s="155">
        <f t="shared" si="1636"/>
        <v>0</v>
      </c>
      <c r="N5040" s="23"/>
      <c r="O5040" s="23"/>
    </row>
    <row r="5041" spans="1:15" hidden="1">
      <c r="A5041" s="1035"/>
      <c r="B5041" s="1103"/>
      <c r="C5041" s="1104" t="s">
        <v>637</v>
      </c>
      <c r="D5041" s="1017" t="s">
        <v>638</v>
      </c>
      <c r="E5041" s="154">
        <f t="shared" si="1626"/>
        <v>0</v>
      </c>
      <c r="F5041" s="63"/>
      <c r="G5041" s="63"/>
      <c r="H5041" s="63"/>
      <c r="I5041" s="63"/>
      <c r="J5041" s="158"/>
      <c r="K5041" s="63"/>
      <c r="L5041" s="63"/>
      <c r="M5041" s="158"/>
      <c r="N5041" s="23"/>
      <c r="O5041" s="23"/>
    </row>
    <row r="5042" spans="1:15" ht="31.35" hidden="1">
      <c r="A5042" s="1035"/>
      <c r="B5042" s="1103"/>
      <c r="C5042" s="1106" t="s">
        <v>639</v>
      </c>
      <c r="D5042" s="1122" t="s">
        <v>640</v>
      </c>
      <c r="E5042" s="154">
        <f t="shared" si="1626"/>
        <v>0</v>
      </c>
      <c r="F5042" s="63"/>
      <c r="G5042" s="63"/>
      <c r="H5042" s="63"/>
      <c r="I5042" s="63"/>
      <c r="J5042" s="158"/>
      <c r="K5042" s="63"/>
      <c r="L5042" s="63"/>
      <c r="M5042" s="158"/>
      <c r="N5042" s="23"/>
      <c r="O5042" s="23"/>
    </row>
    <row r="5043" spans="1:15" ht="21" hidden="1">
      <c r="A5043" s="1035"/>
      <c r="B5043" s="1103"/>
      <c r="C5043" s="1106" t="s">
        <v>641</v>
      </c>
      <c r="D5043" s="1122" t="s">
        <v>642</v>
      </c>
      <c r="E5043" s="154">
        <f t="shared" si="1626"/>
        <v>0</v>
      </c>
      <c r="F5043" s="63"/>
      <c r="G5043" s="63"/>
      <c r="H5043" s="63"/>
      <c r="I5043" s="63"/>
      <c r="J5043" s="158"/>
      <c r="K5043" s="63"/>
      <c r="L5043" s="63"/>
      <c r="M5043" s="158"/>
      <c r="N5043" s="23"/>
      <c r="O5043" s="23"/>
    </row>
    <row r="5044" spans="1:15" ht="20.65" hidden="1">
      <c r="A5044" s="1035"/>
      <c r="B5044" s="1103"/>
      <c r="C5044" s="1104" t="s">
        <v>643</v>
      </c>
      <c r="D5044" s="1017" t="s">
        <v>644</v>
      </c>
      <c r="E5044" s="154">
        <f t="shared" si="1626"/>
        <v>0</v>
      </c>
      <c r="F5044" s="63"/>
      <c r="G5044" s="63"/>
      <c r="H5044" s="63"/>
      <c r="I5044" s="63"/>
      <c r="J5044" s="158"/>
      <c r="K5044" s="63"/>
      <c r="L5044" s="63"/>
      <c r="M5044" s="158"/>
      <c r="N5044" s="23"/>
      <c r="O5044" s="23"/>
    </row>
    <row r="5045" spans="1:15" ht="31.35" hidden="1">
      <c r="A5045" s="1035"/>
      <c r="B5045" s="1071"/>
      <c r="C5045" s="1107" t="s">
        <v>645</v>
      </c>
      <c r="D5045" s="338" t="s">
        <v>646</v>
      </c>
      <c r="E5045" s="154">
        <f t="shared" si="1626"/>
        <v>0</v>
      </c>
      <c r="F5045" s="63"/>
      <c r="G5045" s="63"/>
      <c r="H5045" s="63"/>
      <c r="I5045" s="63"/>
      <c r="J5045" s="158"/>
      <c r="K5045" s="63"/>
      <c r="L5045" s="63"/>
      <c r="M5045" s="158"/>
      <c r="N5045" s="23"/>
      <c r="O5045" s="23"/>
    </row>
    <row r="5046" spans="1:15" ht="20.65" hidden="1">
      <c r="A5046" s="1035"/>
      <c r="B5046" s="1123"/>
      <c r="C5046" s="1109" t="s">
        <v>647</v>
      </c>
      <c r="D5046" s="555" t="s">
        <v>648</v>
      </c>
      <c r="E5046" s="154">
        <f t="shared" si="1626"/>
        <v>0</v>
      </c>
      <c r="F5046" s="63"/>
      <c r="G5046" s="63"/>
      <c r="H5046" s="63"/>
      <c r="I5046" s="63"/>
      <c r="J5046" s="158"/>
      <c r="K5046" s="63"/>
      <c r="L5046" s="63"/>
      <c r="M5046" s="158"/>
      <c r="N5046" s="23"/>
      <c r="O5046" s="23"/>
    </row>
    <row r="5047" spans="1:15" ht="20.65" hidden="1">
      <c r="A5047" s="1035"/>
      <c r="B5047" s="1124"/>
      <c r="C5047" s="1109" t="s">
        <v>649</v>
      </c>
      <c r="D5047" s="555" t="s">
        <v>650</v>
      </c>
      <c r="E5047" s="154">
        <f t="shared" si="1626"/>
        <v>0</v>
      </c>
      <c r="F5047" s="63"/>
      <c r="G5047" s="63"/>
      <c r="H5047" s="63"/>
      <c r="I5047" s="63"/>
      <c r="J5047" s="158"/>
      <c r="K5047" s="63"/>
      <c r="L5047" s="63"/>
      <c r="M5047" s="158"/>
      <c r="N5047" s="23"/>
      <c r="O5047" s="23"/>
    </row>
    <row r="5048" spans="1:15" hidden="1">
      <c r="A5048" s="1035"/>
      <c r="B5048" s="556"/>
      <c r="C5048" s="557" t="s">
        <v>651</v>
      </c>
      <c r="D5048" s="335" t="s">
        <v>652</v>
      </c>
      <c r="E5048" s="154">
        <f t="shared" si="1626"/>
        <v>0</v>
      </c>
      <c r="F5048" s="63"/>
      <c r="G5048" s="63"/>
      <c r="H5048" s="63"/>
      <c r="I5048" s="63"/>
      <c r="J5048" s="158"/>
      <c r="K5048" s="63"/>
      <c r="L5048" s="63"/>
      <c r="M5048" s="158"/>
      <c r="N5048" s="23"/>
      <c r="O5048" s="23"/>
    </row>
    <row r="5049" spans="1:15">
      <c r="A5049" s="1035"/>
      <c r="B5049" s="558"/>
      <c r="C5049" s="1055" t="s">
        <v>1042</v>
      </c>
      <c r="D5049" s="1017" t="s">
        <v>654</v>
      </c>
      <c r="E5049" s="217">
        <f t="shared" si="1626"/>
        <v>0</v>
      </c>
      <c r="F5049" s="218"/>
      <c r="G5049" s="218">
        <v>0</v>
      </c>
      <c r="H5049" s="218">
        <v>0</v>
      </c>
      <c r="I5049" s="218">
        <v>0</v>
      </c>
      <c r="J5049" s="540">
        <v>0</v>
      </c>
      <c r="K5049" s="218"/>
      <c r="L5049" s="218"/>
      <c r="M5049" s="540"/>
      <c r="N5049" s="23"/>
      <c r="O5049" s="23"/>
    </row>
    <row r="5050" spans="1:15">
      <c r="A5050" s="1035"/>
      <c r="B5050" s="357" t="s">
        <v>657</v>
      </c>
      <c r="C5050" s="1056"/>
      <c r="D5050" s="335" t="s">
        <v>658</v>
      </c>
      <c r="E5050" s="154">
        <f t="shared" si="1626"/>
        <v>0</v>
      </c>
      <c r="F5050" s="155">
        <f t="shared" ref="F5050:M5050" si="1637">F5051</f>
        <v>0</v>
      </c>
      <c r="G5050" s="155">
        <f t="shared" si="1637"/>
        <v>0</v>
      </c>
      <c r="H5050" s="155">
        <f t="shared" si="1637"/>
        <v>0</v>
      </c>
      <c r="I5050" s="155">
        <f t="shared" si="1637"/>
        <v>0</v>
      </c>
      <c r="J5050" s="155">
        <f t="shared" si="1637"/>
        <v>0</v>
      </c>
      <c r="K5050" s="155">
        <f t="shared" si="1637"/>
        <v>0</v>
      </c>
      <c r="L5050" s="155">
        <f t="shared" si="1637"/>
        <v>0</v>
      </c>
      <c r="M5050" s="155">
        <f t="shared" si="1637"/>
        <v>0</v>
      </c>
      <c r="N5050" s="23"/>
      <c r="O5050" s="23"/>
    </row>
    <row r="5051" spans="1:15" ht="12" customHeight="1">
      <c r="A5051" s="1035"/>
      <c r="B5051" s="1057" t="s">
        <v>659</v>
      </c>
      <c r="C5051" s="386"/>
      <c r="D5051" s="332" t="s">
        <v>565</v>
      </c>
      <c r="E5051" s="154">
        <f t="shared" si="1626"/>
        <v>0</v>
      </c>
      <c r="F5051" s="155">
        <f t="shared" ref="F5051:M5051" si="1638">F5055+F5056+F5057+F5058+F5059+F5060+F5061</f>
        <v>0</v>
      </c>
      <c r="G5051" s="155">
        <f t="shared" si="1638"/>
        <v>0</v>
      </c>
      <c r="H5051" s="155">
        <f t="shared" si="1638"/>
        <v>0</v>
      </c>
      <c r="I5051" s="155">
        <f t="shared" si="1638"/>
        <v>0</v>
      </c>
      <c r="J5051" s="155">
        <f t="shared" si="1638"/>
        <v>0</v>
      </c>
      <c r="K5051" s="155">
        <f t="shared" si="1638"/>
        <v>0</v>
      </c>
      <c r="L5051" s="155">
        <f t="shared" si="1638"/>
        <v>0</v>
      </c>
      <c r="M5051" s="155">
        <f t="shared" si="1638"/>
        <v>0</v>
      </c>
      <c r="N5051" s="23"/>
      <c r="O5051" s="23"/>
    </row>
    <row r="5052" spans="1:15" hidden="1">
      <c r="A5052" s="417"/>
      <c r="B5052" s="502"/>
      <c r="C5052" s="503" t="s">
        <v>660</v>
      </c>
      <c r="D5052" s="562" t="s">
        <v>661</v>
      </c>
      <c r="E5052" s="154">
        <f t="shared" si="1626"/>
        <v>0</v>
      </c>
      <c r="F5052" s="63"/>
      <c r="G5052" s="63"/>
      <c r="H5052" s="63"/>
      <c r="I5052" s="63"/>
      <c r="J5052" s="158"/>
      <c r="K5052" s="63"/>
      <c r="L5052" s="63"/>
      <c r="M5052" s="158"/>
      <c r="N5052" s="23"/>
      <c r="O5052" s="23"/>
    </row>
    <row r="5053" spans="1:15" hidden="1">
      <c r="A5053" s="417"/>
      <c r="B5053" s="502"/>
      <c r="C5053" s="503" t="s">
        <v>662</v>
      </c>
      <c r="D5053" s="562" t="s">
        <v>663</v>
      </c>
      <c r="E5053" s="154">
        <f t="shared" si="1626"/>
        <v>0</v>
      </c>
      <c r="F5053" s="63"/>
      <c r="G5053" s="63"/>
      <c r="H5053" s="63"/>
      <c r="I5053" s="63"/>
      <c r="J5053" s="158"/>
      <c r="K5053" s="63"/>
      <c r="L5053" s="63"/>
      <c r="M5053" s="158"/>
      <c r="N5053" s="23"/>
      <c r="O5053" s="23"/>
    </row>
    <row r="5054" spans="1:15" hidden="1">
      <c r="A5054" s="417"/>
      <c r="B5054" s="502"/>
      <c r="C5054" s="503" t="s">
        <v>664</v>
      </c>
      <c r="D5054" s="562" t="s">
        <v>665</v>
      </c>
      <c r="E5054" s="154">
        <f t="shared" si="1626"/>
        <v>0</v>
      </c>
      <c r="F5054" s="63"/>
      <c r="G5054" s="63"/>
      <c r="H5054" s="63"/>
      <c r="I5054" s="63"/>
      <c r="J5054" s="158"/>
      <c r="K5054" s="63"/>
      <c r="L5054" s="63"/>
      <c r="M5054" s="158"/>
      <c r="N5054" s="23"/>
      <c r="O5054" s="23"/>
    </row>
    <row r="5055" spans="1:15" hidden="1">
      <c r="A5055" s="417"/>
      <c r="B5055" s="501"/>
      <c r="C5055" s="458" t="s">
        <v>666</v>
      </c>
      <c r="D5055" s="427" t="s">
        <v>667</v>
      </c>
      <c r="E5055" s="154">
        <f t="shared" si="1626"/>
        <v>0</v>
      </c>
      <c r="F5055" s="63"/>
      <c r="G5055" s="63"/>
      <c r="H5055" s="63"/>
      <c r="I5055" s="63"/>
      <c r="J5055" s="158"/>
      <c r="K5055" s="63"/>
      <c r="L5055" s="63"/>
      <c r="M5055" s="158"/>
      <c r="N5055" s="23"/>
      <c r="O5055" s="23"/>
    </row>
    <row r="5056" spans="1:15" hidden="1">
      <c r="A5056" s="417"/>
      <c r="B5056" s="501"/>
      <c r="C5056" s="458" t="s">
        <v>668</v>
      </c>
      <c r="D5056" s="427" t="s">
        <v>669</v>
      </c>
      <c r="E5056" s="154">
        <f t="shared" si="1626"/>
        <v>0</v>
      </c>
      <c r="F5056" s="63"/>
      <c r="G5056" s="63"/>
      <c r="H5056" s="63"/>
      <c r="I5056" s="63"/>
      <c r="J5056" s="158"/>
      <c r="K5056" s="63"/>
      <c r="L5056" s="63"/>
      <c r="M5056" s="158"/>
      <c r="N5056" s="23"/>
      <c r="O5056" s="23"/>
    </row>
    <row r="5057" spans="1:15" hidden="1">
      <c r="A5057" s="417"/>
      <c r="B5057" s="501"/>
      <c r="C5057" s="458" t="s">
        <v>670</v>
      </c>
      <c r="D5057" s="427" t="s">
        <v>671</v>
      </c>
      <c r="E5057" s="154">
        <f t="shared" si="1626"/>
        <v>0</v>
      </c>
      <c r="F5057" s="63"/>
      <c r="G5057" s="63"/>
      <c r="H5057" s="63"/>
      <c r="I5057" s="63"/>
      <c r="J5057" s="158"/>
      <c r="K5057" s="63"/>
      <c r="L5057" s="63"/>
      <c r="M5057" s="158"/>
      <c r="N5057" s="23"/>
      <c r="O5057" s="23"/>
    </row>
    <row r="5058" spans="1:15" hidden="1">
      <c r="A5058" s="417"/>
      <c r="B5058" s="501"/>
      <c r="C5058" s="458" t="s">
        <v>672</v>
      </c>
      <c r="D5058" s="427" t="s">
        <v>673</v>
      </c>
      <c r="E5058" s="154">
        <f t="shared" si="1626"/>
        <v>0</v>
      </c>
      <c r="F5058" s="63"/>
      <c r="G5058" s="63"/>
      <c r="H5058" s="63"/>
      <c r="I5058" s="63"/>
      <c r="J5058" s="158"/>
      <c r="K5058" s="63"/>
      <c r="L5058" s="63"/>
      <c r="M5058" s="158"/>
      <c r="N5058" s="23"/>
      <c r="O5058" s="23"/>
    </row>
    <row r="5059" spans="1:15" hidden="1">
      <c r="A5059" s="417"/>
      <c r="B5059" s="501"/>
      <c r="C5059" s="458" t="s">
        <v>674</v>
      </c>
      <c r="D5059" s="427" t="s">
        <v>567</v>
      </c>
      <c r="E5059" s="154">
        <f t="shared" si="1626"/>
        <v>0</v>
      </c>
      <c r="F5059" s="63"/>
      <c r="G5059" s="63"/>
      <c r="H5059" s="63"/>
      <c r="I5059" s="63"/>
      <c r="J5059" s="158"/>
      <c r="K5059" s="63"/>
      <c r="L5059" s="63"/>
      <c r="M5059" s="158"/>
      <c r="N5059" s="23"/>
      <c r="O5059" s="23"/>
    </row>
    <row r="5060" spans="1:15" hidden="1">
      <c r="A5060" s="417"/>
      <c r="B5060" s="501"/>
      <c r="C5060" s="458" t="s">
        <v>675</v>
      </c>
      <c r="D5060" s="427" t="s">
        <v>676</v>
      </c>
      <c r="E5060" s="154">
        <f t="shared" si="1626"/>
        <v>0</v>
      </c>
      <c r="F5060" s="63"/>
      <c r="G5060" s="63"/>
      <c r="H5060" s="63"/>
      <c r="I5060" s="63"/>
      <c r="J5060" s="158"/>
      <c r="K5060" s="63"/>
      <c r="L5060" s="63"/>
      <c r="M5060" s="158"/>
      <c r="N5060" s="23"/>
      <c r="O5060" s="23"/>
    </row>
    <row r="5061" spans="1:15" hidden="1">
      <c r="A5061" s="417"/>
      <c r="B5061" s="501"/>
      <c r="C5061" s="458" t="s">
        <v>677</v>
      </c>
      <c r="D5061" s="427" t="s">
        <v>678</v>
      </c>
      <c r="E5061" s="154">
        <f t="shared" si="1626"/>
        <v>0</v>
      </c>
      <c r="F5061" s="63"/>
      <c r="G5061" s="63"/>
      <c r="H5061" s="63"/>
      <c r="I5061" s="63"/>
      <c r="J5061" s="158"/>
      <c r="K5061" s="63"/>
      <c r="L5061" s="63"/>
      <c r="M5061" s="158"/>
      <c r="N5061" s="23"/>
      <c r="O5061" s="23"/>
    </row>
    <row r="5062" spans="1:15" hidden="1">
      <c r="A5062" s="417"/>
      <c r="B5062" s="441"/>
      <c r="C5062" s="506"/>
      <c r="D5062" s="427"/>
      <c r="E5062" s="94">
        <f t="shared" si="1626"/>
        <v>0</v>
      </c>
      <c r="F5062" s="63"/>
      <c r="G5062" s="63"/>
      <c r="H5062" s="63"/>
      <c r="I5062" s="63"/>
      <c r="J5062" s="158"/>
      <c r="K5062" s="63"/>
      <c r="L5062" s="63"/>
      <c r="M5062" s="158"/>
      <c r="N5062" s="23"/>
      <c r="O5062" s="23"/>
    </row>
    <row r="5063" spans="1:15">
      <c r="A5063" s="1035"/>
      <c r="B5063" s="356" t="s">
        <v>679</v>
      </c>
      <c r="C5063" s="385"/>
      <c r="D5063" s="332" t="s">
        <v>680</v>
      </c>
      <c r="E5063" s="154">
        <f t="shared" si="1626"/>
        <v>0</v>
      </c>
      <c r="F5063" s="155">
        <f t="shared" ref="F5063:M5063" si="1639">F5064+F5065+F5066+F5067+F5068+F5069+F5070+F5071+F5072+F5073+F5074</f>
        <v>0</v>
      </c>
      <c r="G5063" s="155">
        <f t="shared" si="1639"/>
        <v>0</v>
      </c>
      <c r="H5063" s="155">
        <f t="shared" si="1639"/>
        <v>0</v>
      </c>
      <c r="I5063" s="155">
        <f t="shared" si="1639"/>
        <v>0</v>
      </c>
      <c r="J5063" s="155">
        <f t="shared" si="1639"/>
        <v>0</v>
      </c>
      <c r="K5063" s="155">
        <f t="shared" si="1639"/>
        <v>0</v>
      </c>
      <c r="L5063" s="155">
        <f t="shared" si="1639"/>
        <v>0</v>
      </c>
      <c r="M5063" s="155">
        <f t="shared" si="1639"/>
        <v>0</v>
      </c>
      <c r="N5063" s="23"/>
      <c r="O5063" s="23"/>
    </row>
    <row r="5064" spans="1:15" ht="0.75" customHeight="1">
      <c r="A5064" s="1035"/>
      <c r="B5064" s="356" t="s">
        <v>681</v>
      </c>
      <c r="C5064" s="385"/>
      <c r="D5064" s="332" t="s">
        <v>682</v>
      </c>
      <c r="E5064" s="154">
        <f t="shared" si="1626"/>
        <v>0</v>
      </c>
      <c r="F5064" s="63"/>
      <c r="G5064" s="63"/>
      <c r="H5064" s="63"/>
      <c r="I5064" s="63"/>
      <c r="J5064" s="158"/>
      <c r="K5064" s="63"/>
      <c r="L5064" s="63"/>
      <c r="M5064" s="158"/>
      <c r="N5064" s="23"/>
      <c r="O5064" s="23"/>
    </row>
    <row r="5065" spans="1:15" hidden="1">
      <c r="A5065" s="1035"/>
      <c r="B5065" s="356" t="s">
        <v>683</v>
      </c>
      <c r="C5065" s="386"/>
      <c r="D5065" s="332" t="s">
        <v>684</v>
      </c>
      <c r="E5065" s="154">
        <f t="shared" si="1626"/>
        <v>0</v>
      </c>
      <c r="F5065" s="63"/>
      <c r="G5065" s="63"/>
      <c r="H5065" s="63"/>
      <c r="I5065" s="63"/>
      <c r="J5065" s="158"/>
      <c r="K5065" s="63"/>
      <c r="L5065" s="63"/>
      <c r="M5065" s="158"/>
      <c r="N5065" s="23"/>
      <c r="O5065" s="23"/>
    </row>
    <row r="5066" spans="1:15" hidden="1">
      <c r="A5066" s="1035"/>
      <c r="B5066" s="356" t="s">
        <v>685</v>
      </c>
      <c r="C5066" s="385"/>
      <c r="D5066" s="332" t="s">
        <v>686</v>
      </c>
      <c r="E5066" s="154">
        <f t="shared" si="1626"/>
        <v>0</v>
      </c>
      <c r="F5066" s="63"/>
      <c r="G5066" s="63"/>
      <c r="H5066" s="63"/>
      <c r="I5066" s="63"/>
      <c r="J5066" s="158"/>
      <c r="K5066" s="63"/>
      <c r="L5066" s="63"/>
      <c r="M5066" s="158"/>
      <c r="N5066" s="23"/>
      <c r="O5066" s="23"/>
    </row>
    <row r="5067" spans="1:15" hidden="1">
      <c r="A5067" s="1035"/>
      <c r="B5067" s="356" t="s">
        <v>687</v>
      </c>
      <c r="C5067" s="387"/>
      <c r="D5067" s="332" t="s">
        <v>688</v>
      </c>
      <c r="E5067" s="154">
        <f t="shared" ref="E5067:E5130" si="1640">G5067+H5067+I5067+J5067</f>
        <v>0</v>
      </c>
      <c r="F5067" s="63"/>
      <c r="G5067" s="63"/>
      <c r="H5067" s="63"/>
      <c r="I5067" s="63"/>
      <c r="J5067" s="158"/>
      <c r="K5067" s="63"/>
      <c r="L5067" s="63"/>
      <c r="M5067" s="158"/>
      <c r="N5067" s="23"/>
      <c r="O5067" s="23"/>
    </row>
    <row r="5068" spans="1:15" hidden="1">
      <c r="A5068" s="1035"/>
      <c r="B5068" s="1062" t="s">
        <v>689</v>
      </c>
      <c r="C5068" s="389"/>
      <c r="D5068" s="332" t="s">
        <v>690</v>
      </c>
      <c r="E5068" s="154">
        <f t="shared" si="1640"/>
        <v>0</v>
      </c>
      <c r="F5068" s="63"/>
      <c r="G5068" s="63"/>
      <c r="H5068" s="63"/>
      <c r="I5068" s="63"/>
      <c r="J5068" s="158"/>
      <c r="K5068" s="63"/>
      <c r="L5068" s="63"/>
      <c r="M5068" s="158"/>
      <c r="N5068" s="23"/>
      <c r="O5068" s="23"/>
    </row>
    <row r="5069" spans="1:15" hidden="1">
      <c r="A5069" s="1035"/>
      <c r="B5069" s="1063" t="s">
        <v>691</v>
      </c>
      <c r="C5069" s="386"/>
      <c r="D5069" s="335" t="s">
        <v>692</v>
      </c>
      <c r="E5069" s="154">
        <f t="shared" si="1640"/>
        <v>0</v>
      </c>
      <c r="F5069" s="63"/>
      <c r="G5069" s="63"/>
      <c r="H5069" s="63"/>
      <c r="I5069" s="63"/>
      <c r="J5069" s="158"/>
      <c r="K5069" s="63"/>
      <c r="L5069" s="63"/>
      <c r="M5069" s="158"/>
      <c r="N5069" s="23"/>
      <c r="O5069" s="23"/>
    </row>
    <row r="5070" spans="1:15" hidden="1">
      <c r="A5070" s="1035"/>
      <c r="B5070" s="1062" t="s">
        <v>693</v>
      </c>
      <c r="C5070" s="385"/>
      <c r="D5070" s="332" t="s">
        <v>694</v>
      </c>
      <c r="E5070" s="154">
        <f t="shared" si="1640"/>
        <v>0</v>
      </c>
      <c r="F5070" s="63"/>
      <c r="G5070" s="63"/>
      <c r="H5070" s="63"/>
      <c r="I5070" s="63"/>
      <c r="J5070" s="158"/>
      <c r="K5070" s="63"/>
      <c r="L5070" s="63"/>
      <c r="M5070" s="158"/>
      <c r="N5070" s="23"/>
      <c r="O5070" s="23"/>
    </row>
    <row r="5071" spans="1:15" hidden="1">
      <c r="A5071" s="1035"/>
      <c r="B5071" s="1062" t="s">
        <v>695</v>
      </c>
      <c r="C5071" s="385"/>
      <c r="D5071" s="332" t="s">
        <v>696</v>
      </c>
      <c r="E5071" s="154">
        <f t="shared" si="1640"/>
        <v>0</v>
      </c>
      <c r="F5071" s="63"/>
      <c r="G5071" s="63"/>
      <c r="H5071" s="63"/>
      <c r="I5071" s="63"/>
      <c r="J5071" s="158"/>
      <c r="K5071" s="63"/>
      <c r="L5071" s="63"/>
      <c r="M5071" s="158"/>
      <c r="N5071" s="23"/>
      <c r="O5071" s="23"/>
    </row>
    <row r="5072" spans="1:15" hidden="1">
      <c r="A5072" s="1035"/>
      <c r="B5072" s="356" t="s">
        <v>697</v>
      </c>
      <c r="C5072" s="1064"/>
      <c r="D5072" s="335" t="s">
        <v>698</v>
      </c>
      <c r="E5072" s="154">
        <f t="shared" si="1640"/>
        <v>0</v>
      </c>
      <c r="F5072" s="63"/>
      <c r="G5072" s="63"/>
      <c r="H5072" s="63"/>
      <c r="I5072" s="63"/>
      <c r="J5072" s="158"/>
      <c r="K5072" s="63"/>
      <c r="L5072" s="63"/>
      <c r="M5072" s="158"/>
      <c r="N5072" s="23"/>
      <c r="O5072" s="23"/>
    </row>
    <row r="5073" spans="1:15" hidden="1">
      <c r="A5073" s="1035"/>
      <c r="B5073" s="1062" t="s">
        <v>699</v>
      </c>
      <c r="C5073" s="385"/>
      <c r="D5073" s="332" t="s">
        <v>700</v>
      </c>
      <c r="E5073" s="154">
        <f t="shared" si="1640"/>
        <v>0</v>
      </c>
      <c r="F5073" s="63"/>
      <c r="G5073" s="63"/>
      <c r="H5073" s="63"/>
      <c r="I5073" s="63"/>
      <c r="J5073" s="158"/>
      <c r="K5073" s="63"/>
      <c r="L5073" s="63"/>
      <c r="M5073" s="158"/>
      <c r="N5073" s="23"/>
      <c r="O5073" s="23"/>
    </row>
    <row r="5074" spans="1:15" hidden="1">
      <c r="A5074" s="1035"/>
      <c r="B5074" s="1065" t="s">
        <v>701</v>
      </c>
      <c r="C5074" s="1064"/>
      <c r="D5074" s="335" t="s">
        <v>702</v>
      </c>
      <c r="E5074" s="154">
        <f t="shared" si="1640"/>
        <v>0</v>
      </c>
      <c r="F5074" s="63"/>
      <c r="G5074" s="63"/>
      <c r="H5074" s="63"/>
      <c r="I5074" s="63"/>
      <c r="J5074" s="158"/>
      <c r="K5074" s="63"/>
      <c r="L5074" s="63"/>
      <c r="M5074" s="158"/>
      <c r="N5074" s="23"/>
      <c r="O5074" s="23"/>
    </row>
    <row r="5075" spans="1:15" hidden="1">
      <c r="A5075" s="1035"/>
      <c r="B5075" s="1000"/>
      <c r="C5075" s="393"/>
      <c r="D5075" s="332"/>
      <c r="E5075" s="94">
        <f t="shared" si="1640"/>
        <v>0</v>
      </c>
      <c r="F5075" s="63"/>
      <c r="G5075" s="63"/>
      <c r="H5075" s="63"/>
      <c r="I5075" s="63"/>
      <c r="J5075" s="158"/>
      <c r="K5075" s="63"/>
      <c r="L5075" s="63"/>
      <c r="M5075" s="158"/>
      <c r="N5075" s="23"/>
      <c r="O5075" s="23"/>
    </row>
    <row r="5076" spans="1:15">
      <c r="A5076" s="1035"/>
      <c r="B5076" s="1007" t="s">
        <v>714</v>
      </c>
      <c r="C5076" s="1018"/>
      <c r="D5076" s="335" t="s">
        <v>715</v>
      </c>
      <c r="E5076" s="154">
        <f t="shared" si="1640"/>
        <v>0</v>
      </c>
      <c r="F5076" s="155">
        <f t="shared" ref="F5076:M5076" si="1641">F5077+F5087</f>
        <v>0</v>
      </c>
      <c r="G5076" s="155">
        <f t="shared" si="1641"/>
        <v>0</v>
      </c>
      <c r="H5076" s="155">
        <f t="shared" si="1641"/>
        <v>0</v>
      </c>
      <c r="I5076" s="155">
        <f t="shared" si="1641"/>
        <v>0</v>
      </c>
      <c r="J5076" s="155">
        <f t="shared" si="1641"/>
        <v>0</v>
      </c>
      <c r="K5076" s="155">
        <f t="shared" si="1641"/>
        <v>0</v>
      </c>
      <c r="L5076" s="155">
        <f t="shared" si="1641"/>
        <v>0</v>
      </c>
      <c r="M5076" s="155">
        <f t="shared" si="1641"/>
        <v>0</v>
      </c>
      <c r="N5076" s="23"/>
      <c r="O5076" s="23"/>
    </row>
    <row r="5077" spans="1:15">
      <c r="A5077" s="1035"/>
      <c r="B5077" s="1000" t="s">
        <v>716</v>
      </c>
      <c r="C5077" s="393"/>
      <c r="D5077" s="332" t="s">
        <v>717</v>
      </c>
      <c r="E5077" s="154">
        <f t="shared" si="1640"/>
        <v>0</v>
      </c>
      <c r="F5077" s="155">
        <f t="shared" ref="F5077:M5077" si="1642">F5078+F5083+F5085</f>
        <v>0</v>
      </c>
      <c r="G5077" s="155">
        <f t="shared" si="1642"/>
        <v>0</v>
      </c>
      <c r="H5077" s="155">
        <f t="shared" si="1642"/>
        <v>0</v>
      </c>
      <c r="I5077" s="155">
        <f t="shared" si="1642"/>
        <v>0</v>
      </c>
      <c r="J5077" s="155">
        <f t="shared" si="1642"/>
        <v>0</v>
      </c>
      <c r="K5077" s="155">
        <f t="shared" si="1642"/>
        <v>0</v>
      </c>
      <c r="L5077" s="155">
        <f t="shared" si="1642"/>
        <v>0</v>
      </c>
      <c r="M5077" s="155">
        <f t="shared" si="1642"/>
        <v>0</v>
      </c>
      <c r="N5077" s="23"/>
      <c r="O5077" s="23"/>
    </row>
    <row r="5078" spans="1:15">
      <c r="A5078" s="1035"/>
      <c r="B5078" s="1000" t="s">
        <v>718</v>
      </c>
      <c r="C5078" s="393"/>
      <c r="D5078" s="332" t="s">
        <v>719</v>
      </c>
      <c r="E5078" s="154">
        <f t="shared" si="1640"/>
        <v>0</v>
      </c>
      <c r="F5078" s="155">
        <f t="shared" ref="F5078:M5078" si="1643">F5079+F5080+F5081+F5082</f>
        <v>0</v>
      </c>
      <c r="G5078" s="155">
        <f t="shared" si="1643"/>
        <v>0</v>
      </c>
      <c r="H5078" s="155">
        <f t="shared" si="1643"/>
        <v>0</v>
      </c>
      <c r="I5078" s="155">
        <f t="shared" si="1643"/>
        <v>0</v>
      </c>
      <c r="J5078" s="155">
        <f t="shared" si="1643"/>
        <v>0</v>
      </c>
      <c r="K5078" s="155">
        <f t="shared" si="1643"/>
        <v>0</v>
      </c>
      <c r="L5078" s="155">
        <f t="shared" si="1643"/>
        <v>0</v>
      </c>
      <c r="M5078" s="155">
        <f t="shared" si="1643"/>
        <v>0</v>
      </c>
      <c r="N5078" s="23"/>
      <c r="O5078" s="23"/>
    </row>
    <row r="5079" spans="1:15">
      <c r="A5079" s="417"/>
      <c r="B5079" s="429"/>
      <c r="C5079" s="426" t="s">
        <v>720</v>
      </c>
      <c r="D5079" s="427" t="s">
        <v>721</v>
      </c>
      <c r="E5079" s="94">
        <f t="shared" si="1640"/>
        <v>0</v>
      </c>
      <c r="F5079" s="63"/>
      <c r="G5079" s="63"/>
      <c r="H5079" s="63"/>
      <c r="I5079" s="63"/>
      <c r="J5079" s="158"/>
      <c r="K5079" s="63"/>
      <c r="L5079" s="63"/>
      <c r="M5079" s="158"/>
      <c r="N5079" s="23"/>
      <c r="O5079" s="23"/>
    </row>
    <row r="5080" spans="1:15">
      <c r="A5080" s="417"/>
      <c r="B5080" s="429"/>
      <c r="C5080" s="426" t="s">
        <v>722</v>
      </c>
      <c r="D5080" s="427" t="s">
        <v>723</v>
      </c>
      <c r="E5080" s="94">
        <f t="shared" si="1640"/>
        <v>0</v>
      </c>
      <c r="F5080" s="63"/>
      <c r="G5080" s="63"/>
      <c r="H5080" s="63"/>
      <c r="I5080" s="63"/>
      <c r="J5080" s="158"/>
      <c r="K5080" s="63"/>
      <c r="L5080" s="63"/>
      <c r="M5080" s="158"/>
      <c r="N5080" s="23"/>
      <c r="O5080" s="23"/>
    </row>
    <row r="5081" spans="1:15">
      <c r="A5081" s="417"/>
      <c r="B5081" s="429"/>
      <c r="C5081" s="432" t="s">
        <v>724</v>
      </c>
      <c r="D5081" s="427" t="s">
        <v>725</v>
      </c>
      <c r="E5081" s="94">
        <f t="shared" si="1640"/>
        <v>0</v>
      </c>
      <c r="F5081" s="63"/>
      <c r="G5081" s="63"/>
      <c r="H5081" s="63"/>
      <c r="I5081" s="63"/>
      <c r="J5081" s="158"/>
      <c r="K5081" s="63"/>
      <c r="L5081" s="63"/>
      <c r="M5081" s="158"/>
      <c r="N5081" s="23"/>
      <c r="O5081" s="23"/>
    </row>
    <row r="5082" spans="1:15">
      <c r="A5082" s="417"/>
      <c r="B5082" s="429"/>
      <c r="C5082" s="432" t="s">
        <v>726</v>
      </c>
      <c r="D5082" s="427" t="s">
        <v>727</v>
      </c>
      <c r="E5082" s="94">
        <f t="shared" si="1640"/>
        <v>0</v>
      </c>
      <c r="F5082" s="63"/>
      <c r="G5082" s="63"/>
      <c r="H5082" s="63"/>
      <c r="I5082" s="63"/>
      <c r="J5082" s="158"/>
      <c r="K5082" s="63"/>
      <c r="L5082" s="63"/>
      <c r="M5082" s="158"/>
      <c r="N5082" s="23"/>
      <c r="O5082" s="23"/>
    </row>
    <row r="5083" spans="1:15">
      <c r="A5083" s="1035"/>
      <c r="B5083" s="396" t="s">
        <v>728</v>
      </c>
      <c r="C5083" s="1018"/>
      <c r="D5083" s="335" t="s">
        <v>729</v>
      </c>
      <c r="E5083" s="154">
        <f t="shared" si="1640"/>
        <v>0</v>
      </c>
      <c r="F5083" s="155">
        <f t="shared" ref="F5083:M5083" si="1644">F5084</f>
        <v>0</v>
      </c>
      <c r="G5083" s="155">
        <f t="shared" si="1644"/>
        <v>0</v>
      </c>
      <c r="H5083" s="155">
        <f t="shared" si="1644"/>
        <v>0</v>
      </c>
      <c r="I5083" s="155">
        <f t="shared" si="1644"/>
        <v>0</v>
      </c>
      <c r="J5083" s="155">
        <f t="shared" si="1644"/>
        <v>0</v>
      </c>
      <c r="K5083" s="155">
        <f t="shared" si="1644"/>
        <v>0</v>
      </c>
      <c r="L5083" s="155">
        <f t="shared" si="1644"/>
        <v>0</v>
      </c>
      <c r="M5083" s="155">
        <f t="shared" si="1644"/>
        <v>0</v>
      </c>
      <c r="N5083" s="23"/>
      <c r="O5083" s="23"/>
    </row>
    <row r="5084" spans="1:15" ht="0.75" customHeight="1">
      <c r="A5084" s="417"/>
      <c r="B5084" s="434"/>
      <c r="C5084" s="432" t="s">
        <v>730</v>
      </c>
      <c r="D5084" s="427" t="s">
        <v>731</v>
      </c>
      <c r="E5084" s="94">
        <f t="shared" si="1640"/>
        <v>0</v>
      </c>
      <c r="F5084" s="63"/>
      <c r="G5084" s="63"/>
      <c r="H5084" s="63"/>
      <c r="I5084" s="63"/>
      <c r="J5084" s="158"/>
      <c r="K5084" s="63"/>
      <c r="L5084" s="63"/>
      <c r="M5084" s="158"/>
      <c r="N5084" s="23"/>
      <c r="O5084" s="23"/>
    </row>
    <row r="5085" spans="1:15">
      <c r="A5085" s="417"/>
      <c r="B5085" s="429" t="s">
        <v>732</v>
      </c>
      <c r="C5085" s="466"/>
      <c r="D5085" s="443" t="s">
        <v>733</v>
      </c>
      <c r="E5085" s="94">
        <f t="shared" si="1640"/>
        <v>0</v>
      </c>
      <c r="F5085" s="63"/>
      <c r="G5085" s="63"/>
      <c r="H5085" s="63"/>
      <c r="I5085" s="63"/>
      <c r="J5085" s="158"/>
      <c r="K5085" s="63"/>
      <c r="L5085" s="63"/>
      <c r="M5085" s="158"/>
      <c r="N5085" s="23"/>
      <c r="O5085" s="23"/>
    </row>
    <row r="5086" spans="1:15" hidden="1">
      <c r="A5086" s="417"/>
      <c r="B5086" s="434"/>
      <c r="C5086" s="466"/>
      <c r="D5086" s="443"/>
      <c r="E5086" s="94">
        <f t="shared" si="1640"/>
        <v>0</v>
      </c>
      <c r="F5086" s="63"/>
      <c r="G5086" s="63"/>
      <c r="H5086" s="63"/>
      <c r="I5086" s="63"/>
      <c r="J5086" s="158"/>
      <c r="K5086" s="63"/>
      <c r="L5086" s="63"/>
      <c r="M5086" s="158"/>
      <c r="N5086" s="23"/>
      <c r="O5086" s="23"/>
    </row>
    <row r="5087" spans="1:15">
      <c r="A5087" s="1035"/>
      <c r="B5087" s="396" t="s">
        <v>734</v>
      </c>
      <c r="C5087" s="1018"/>
      <c r="D5087" s="335" t="s">
        <v>735</v>
      </c>
      <c r="E5087" s="154">
        <f t="shared" si="1640"/>
        <v>0</v>
      </c>
      <c r="F5087" s="101">
        <f t="shared" ref="F5087:M5088" si="1645">F5088</f>
        <v>0</v>
      </c>
      <c r="G5087" s="101">
        <f t="shared" si="1645"/>
        <v>0</v>
      </c>
      <c r="H5087" s="101">
        <f t="shared" si="1645"/>
        <v>0</v>
      </c>
      <c r="I5087" s="101">
        <f t="shared" si="1645"/>
        <v>0</v>
      </c>
      <c r="J5087" s="101">
        <f t="shared" si="1645"/>
        <v>0</v>
      </c>
      <c r="K5087" s="101">
        <f t="shared" si="1645"/>
        <v>0</v>
      </c>
      <c r="L5087" s="101">
        <f t="shared" si="1645"/>
        <v>0</v>
      </c>
      <c r="M5087" s="101">
        <f t="shared" si="1645"/>
        <v>0</v>
      </c>
      <c r="N5087" s="23"/>
      <c r="O5087" s="23"/>
    </row>
    <row r="5088" spans="1:15">
      <c r="A5088" s="1035"/>
      <c r="B5088" s="1132" t="s">
        <v>736</v>
      </c>
      <c r="C5088" s="1068"/>
      <c r="D5088" s="335" t="s">
        <v>737</v>
      </c>
      <c r="E5088" s="154">
        <f t="shared" si="1640"/>
        <v>0</v>
      </c>
      <c r="F5088" s="155">
        <f t="shared" si="1645"/>
        <v>0</v>
      </c>
      <c r="G5088" s="155">
        <f t="shared" si="1645"/>
        <v>0</v>
      </c>
      <c r="H5088" s="155">
        <f t="shared" si="1645"/>
        <v>0</v>
      </c>
      <c r="I5088" s="155">
        <f t="shared" si="1645"/>
        <v>0</v>
      </c>
      <c r="J5088" s="155">
        <f t="shared" si="1645"/>
        <v>0</v>
      </c>
      <c r="K5088" s="155">
        <f t="shared" si="1645"/>
        <v>0</v>
      </c>
      <c r="L5088" s="155">
        <f t="shared" si="1645"/>
        <v>0</v>
      </c>
      <c r="M5088" s="155">
        <f t="shared" si="1645"/>
        <v>0</v>
      </c>
      <c r="N5088" s="23"/>
      <c r="O5088" s="23"/>
    </row>
    <row r="5089" spans="1:15" ht="12" customHeight="1">
      <c r="A5089" s="417"/>
      <c r="B5089" s="434"/>
      <c r="C5089" s="432" t="s">
        <v>738</v>
      </c>
      <c r="D5089" s="427" t="s">
        <v>739</v>
      </c>
      <c r="E5089" s="94">
        <f t="shared" si="1640"/>
        <v>0</v>
      </c>
      <c r="F5089" s="421"/>
      <c r="G5089" s="421"/>
      <c r="H5089" s="421"/>
      <c r="I5089" s="421"/>
      <c r="J5089" s="158"/>
      <c r="K5089" s="421"/>
      <c r="L5089" s="421"/>
      <c r="M5089" s="158"/>
      <c r="N5089" s="23"/>
      <c r="O5089" s="23"/>
    </row>
    <row r="5090" spans="1:15" hidden="1">
      <c r="A5090" s="417"/>
      <c r="B5090" s="434"/>
      <c r="C5090" s="466"/>
      <c r="D5090" s="443"/>
      <c r="E5090" s="94">
        <f t="shared" si="1640"/>
        <v>0</v>
      </c>
      <c r="F5090" s="421"/>
      <c r="G5090" s="421"/>
      <c r="H5090" s="421"/>
      <c r="I5090" s="421"/>
      <c r="J5090" s="158"/>
      <c r="K5090" s="421"/>
      <c r="L5090" s="421"/>
      <c r="M5090" s="158"/>
      <c r="N5090" s="23"/>
      <c r="O5090" s="23"/>
    </row>
    <row r="5091" spans="1:15" ht="12" customHeight="1">
      <c r="A5091" s="1035"/>
      <c r="B5091" s="341" t="s">
        <v>626</v>
      </c>
      <c r="C5091" s="1018"/>
      <c r="D5091" s="335" t="s">
        <v>627</v>
      </c>
      <c r="E5091" s="154">
        <f t="shared" si="1640"/>
        <v>0</v>
      </c>
      <c r="F5091" s="101">
        <f t="shared" ref="F5091:M5091" si="1646">F5092</f>
        <v>0</v>
      </c>
      <c r="G5091" s="101">
        <f t="shared" si="1646"/>
        <v>0</v>
      </c>
      <c r="H5091" s="101">
        <f t="shared" si="1646"/>
        <v>0</v>
      </c>
      <c r="I5091" s="101">
        <f t="shared" si="1646"/>
        <v>0</v>
      </c>
      <c r="J5091" s="101">
        <f t="shared" si="1646"/>
        <v>0</v>
      </c>
      <c r="K5091" s="101">
        <f t="shared" si="1646"/>
        <v>0</v>
      </c>
      <c r="L5091" s="101">
        <f t="shared" si="1646"/>
        <v>0</v>
      </c>
      <c r="M5091" s="101">
        <f t="shared" si="1646"/>
        <v>0</v>
      </c>
      <c r="N5091" s="23"/>
      <c r="O5091" s="23"/>
    </row>
    <row r="5092" spans="1:15" hidden="1">
      <c r="A5092" s="417"/>
      <c r="B5092" s="429" t="s">
        <v>628</v>
      </c>
      <c r="C5092" s="432"/>
      <c r="D5092" s="443" t="s">
        <v>629</v>
      </c>
      <c r="E5092" s="94">
        <f t="shared" si="1640"/>
        <v>0</v>
      </c>
      <c r="F5092" s="421"/>
      <c r="G5092" s="421"/>
      <c r="H5092" s="421"/>
      <c r="I5092" s="421"/>
      <c r="J5092" s="158"/>
      <c r="K5092" s="421"/>
      <c r="L5092" s="421"/>
      <c r="M5092" s="158"/>
      <c r="N5092" s="23"/>
      <c r="O5092" s="23"/>
    </row>
    <row r="5093" spans="1:15">
      <c r="A5093" s="520" t="s">
        <v>755</v>
      </c>
      <c r="B5093" s="521"/>
      <c r="C5093" s="521"/>
      <c r="D5093" s="522"/>
      <c r="E5093" s="94">
        <f t="shared" si="1640"/>
        <v>0</v>
      </c>
      <c r="F5093" s="63"/>
      <c r="G5093" s="63"/>
      <c r="H5093" s="63"/>
      <c r="I5093" s="63"/>
      <c r="J5093" s="151"/>
      <c r="K5093" s="63"/>
      <c r="L5093" s="63"/>
      <c r="M5093" s="151"/>
      <c r="N5093" s="23"/>
      <c r="O5093" s="23"/>
    </row>
    <row r="5094" spans="1:15">
      <c r="A5094" s="1069"/>
      <c r="B5094" s="1070" t="s">
        <v>982</v>
      </c>
      <c r="C5094" s="1159"/>
      <c r="D5094" s="526" t="s">
        <v>983</v>
      </c>
      <c r="E5094" s="154">
        <f t="shared" si="1640"/>
        <v>0</v>
      </c>
      <c r="F5094" s="155">
        <f t="shared" ref="F5094:M5094" si="1647">F5095+F5096+F5097</f>
        <v>0</v>
      </c>
      <c r="G5094" s="155">
        <f t="shared" si="1647"/>
        <v>0</v>
      </c>
      <c r="H5094" s="155">
        <f t="shared" si="1647"/>
        <v>0</v>
      </c>
      <c r="I5094" s="155">
        <f t="shared" si="1647"/>
        <v>0</v>
      </c>
      <c r="J5094" s="155">
        <f t="shared" si="1647"/>
        <v>0</v>
      </c>
      <c r="K5094" s="155">
        <f t="shared" si="1647"/>
        <v>0</v>
      </c>
      <c r="L5094" s="155">
        <f t="shared" si="1647"/>
        <v>0</v>
      </c>
      <c r="M5094" s="155">
        <f t="shared" si="1647"/>
        <v>0</v>
      </c>
      <c r="N5094" s="23"/>
      <c r="O5094" s="23"/>
    </row>
    <row r="5095" spans="1:15">
      <c r="A5095" s="833"/>
      <c r="B5095" s="571"/>
      <c r="C5095" s="527" t="s">
        <v>984</v>
      </c>
      <c r="D5095" s="528" t="s">
        <v>985</v>
      </c>
      <c r="E5095" s="94">
        <f t="shared" si="1640"/>
        <v>0</v>
      </c>
      <c r="F5095" s="63"/>
      <c r="G5095" s="63"/>
      <c r="H5095" s="63"/>
      <c r="I5095" s="63"/>
      <c r="J5095" s="151"/>
      <c r="K5095" s="63"/>
      <c r="L5095" s="63"/>
      <c r="M5095" s="151"/>
      <c r="N5095" s="23"/>
      <c r="O5095" s="23"/>
    </row>
    <row r="5096" spans="1:15">
      <c r="A5096" s="833"/>
      <c r="B5096" s="571"/>
      <c r="C5096" s="527" t="s">
        <v>986</v>
      </c>
      <c r="D5096" s="528" t="s">
        <v>987</v>
      </c>
      <c r="E5096" s="94">
        <f t="shared" si="1640"/>
        <v>0</v>
      </c>
      <c r="F5096" s="63"/>
      <c r="G5096" s="63">
        <v>0</v>
      </c>
      <c r="H5096" s="63">
        <v>0</v>
      </c>
      <c r="I5096" s="63">
        <v>0</v>
      </c>
      <c r="J5096" s="151">
        <v>0</v>
      </c>
      <c r="K5096" s="63">
        <v>0</v>
      </c>
      <c r="L5096" s="63">
        <v>0</v>
      </c>
      <c r="M5096" s="151">
        <v>0</v>
      </c>
      <c r="N5096" s="23"/>
      <c r="O5096" s="23"/>
    </row>
    <row r="5097" spans="1:15">
      <c r="A5097" s="833"/>
      <c r="B5097" s="571"/>
      <c r="C5097" s="571" t="s">
        <v>988</v>
      </c>
      <c r="D5097" s="846" t="s">
        <v>989</v>
      </c>
      <c r="E5097" s="94">
        <f t="shared" si="1640"/>
        <v>0</v>
      </c>
      <c r="F5097" s="63"/>
      <c r="G5097" s="63"/>
      <c r="H5097" s="63"/>
      <c r="I5097" s="63"/>
      <c r="J5097" s="151"/>
      <c r="K5097" s="63"/>
      <c r="L5097" s="63"/>
      <c r="M5097" s="151"/>
      <c r="N5097" s="23"/>
      <c r="O5097" s="23"/>
    </row>
    <row r="5098" spans="1:15" ht="0.75" customHeight="1">
      <c r="A5098" s="798"/>
      <c r="B5098" s="799"/>
      <c r="C5098" s="799"/>
      <c r="D5098" s="522"/>
      <c r="E5098" s="94">
        <f t="shared" si="1640"/>
        <v>0</v>
      </c>
      <c r="F5098" s="63"/>
      <c r="G5098" s="63"/>
      <c r="H5098" s="63"/>
      <c r="I5098" s="63"/>
      <c r="J5098" s="151"/>
      <c r="K5098" s="63"/>
      <c r="L5098" s="63"/>
      <c r="M5098" s="151"/>
      <c r="N5098" s="23"/>
      <c r="O5098" s="23"/>
    </row>
    <row r="5099" spans="1:15">
      <c r="A5099" s="977" t="s">
        <v>990</v>
      </c>
      <c r="B5099" s="1149"/>
      <c r="C5099" s="1150"/>
      <c r="D5099" s="534" t="s">
        <v>991</v>
      </c>
      <c r="E5099" s="535">
        <f t="shared" si="1640"/>
        <v>244876</v>
      </c>
      <c r="F5099" s="536">
        <f t="shared" ref="F5099:M5099" si="1648">F5159+F5163+F5165</f>
        <v>0</v>
      </c>
      <c r="G5099" s="536">
        <f t="shared" si="1648"/>
        <v>53882</v>
      </c>
      <c r="H5099" s="536">
        <f t="shared" si="1648"/>
        <v>51403</v>
      </c>
      <c r="I5099" s="536">
        <f t="shared" si="1648"/>
        <v>67693</v>
      </c>
      <c r="J5099" s="536">
        <f t="shared" si="1648"/>
        <v>71898</v>
      </c>
      <c r="K5099" s="536">
        <f t="shared" si="1648"/>
        <v>247307</v>
      </c>
      <c r="L5099" s="536">
        <f t="shared" si="1648"/>
        <v>219643</v>
      </c>
      <c r="M5099" s="536">
        <f t="shared" si="1648"/>
        <v>80110</v>
      </c>
      <c r="N5099" s="23"/>
      <c r="O5099" s="23"/>
    </row>
    <row r="5100" spans="1:15">
      <c r="A5100" s="1300" t="s">
        <v>630</v>
      </c>
      <c r="B5100" s="1301"/>
      <c r="C5100" s="1302"/>
      <c r="D5100" s="481"/>
      <c r="E5100" s="359">
        <f t="shared" si="1640"/>
        <v>244876</v>
      </c>
      <c r="F5100" s="482">
        <f>F5101+F5112+F5125+F5141+F5152+F5156</f>
        <v>0</v>
      </c>
      <c r="G5100" s="482">
        <f>G5101+G5112+G5125+G5141+G5152+G5156+G5138</f>
        <v>53882</v>
      </c>
      <c r="H5100" s="482">
        <f t="shared" ref="H5100:M5100" si="1649">H5101+H5112+H5125+H5141+H5152+H5156+H5138</f>
        <v>51403</v>
      </c>
      <c r="I5100" s="482">
        <f>I5101+I5112+I5125+I5141+I5156+I5138</f>
        <v>67693</v>
      </c>
      <c r="J5100" s="482">
        <f t="shared" si="1649"/>
        <v>71898</v>
      </c>
      <c r="K5100" s="482">
        <f t="shared" si="1649"/>
        <v>247307</v>
      </c>
      <c r="L5100" s="482">
        <f t="shared" si="1649"/>
        <v>219643</v>
      </c>
      <c r="M5100" s="482">
        <f t="shared" si="1649"/>
        <v>80110</v>
      </c>
      <c r="N5100" s="23"/>
      <c r="O5100" s="23"/>
    </row>
    <row r="5101" spans="1:15">
      <c r="A5101" s="1035"/>
      <c r="B5101" s="1101" t="s">
        <v>633</v>
      </c>
      <c r="C5101" s="1102"/>
      <c r="D5101" s="1017" t="s">
        <v>634</v>
      </c>
      <c r="E5101" s="154">
        <f t="shared" si="1640"/>
        <v>0</v>
      </c>
      <c r="F5101" s="155">
        <f t="shared" ref="F5101:M5101" si="1650">F5102</f>
        <v>0</v>
      </c>
      <c r="G5101" s="155">
        <f t="shared" si="1650"/>
        <v>0</v>
      </c>
      <c r="H5101" s="155">
        <f t="shared" si="1650"/>
        <v>0</v>
      </c>
      <c r="I5101" s="155">
        <f t="shared" si="1650"/>
        <v>0</v>
      </c>
      <c r="J5101" s="155">
        <f t="shared" si="1650"/>
        <v>0</v>
      </c>
      <c r="K5101" s="155">
        <f t="shared" si="1650"/>
        <v>0</v>
      </c>
      <c r="L5101" s="155">
        <f t="shared" si="1650"/>
        <v>0</v>
      </c>
      <c r="M5101" s="155">
        <f t="shared" si="1650"/>
        <v>0</v>
      </c>
      <c r="N5101" s="23"/>
      <c r="O5101" s="23"/>
    </row>
    <row r="5102" spans="1:15">
      <c r="A5102" s="1035"/>
      <c r="B5102" s="357" t="s">
        <v>635</v>
      </c>
      <c r="C5102" s="386"/>
      <c r="D5102" s="335" t="s">
        <v>636</v>
      </c>
      <c r="E5102" s="154">
        <f t="shared" si="1640"/>
        <v>0</v>
      </c>
      <c r="F5102" s="155">
        <f t="shared" ref="F5102:M5102" si="1651">F5103+F5104+F5105+F5106+F5107+F5108+F5109+F5110</f>
        <v>0</v>
      </c>
      <c r="G5102" s="155">
        <f t="shared" si="1651"/>
        <v>0</v>
      </c>
      <c r="H5102" s="155">
        <f t="shared" si="1651"/>
        <v>0</v>
      </c>
      <c r="I5102" s="155">
        <f t="shared" si="1651"/>
        <v>0</v>
      </c>
      <c r="J5102" s="155">
        <f t="shared" si="1651"/>
        <v>0</v>
      </c>
      <c r="K5102" s="155">
        <f t="shared" si="1651"/>
        <v>0</v>
      </c>
      <c r="L5102" s="155">
        <f t="shared" si="1651"/>
        <v>0</v>
      </c>
      <c r="M5102" s="155">
        <f t="shared" si="1651"/>
        <v>0</v>
      </c>
      <c r="N5102" s="23"/>
      <c r="O5102" s="23"/>
    </row>
    <row r="5103" spans="1:15" hidden="1">
      <c r="A5103" s="417"/>
      <c r="B5103" s="545"/>
      <c r="C5103" s="546" t="s">
        <v>637</v>
      </c>
      <c r="D5103" s="543" t="s">
        <v>638</v>
      </c>
      <c r="E5103" s="154">
        <f t="shared" si="1640"/>
        <v>0</v>
      </c>
      <c r="F5103" s="63"/>
      <c r="G5103" s="63"/>
      <c r="H5103" s="63"/>
      <c r="I5103" s="63"/>
      <c r="J5103" s="158"/>
      <c r="K5103" s="63"/>
      <c r="L5103" s="63"/>
      <c r="M5103" s="158"/>
      <c r="N5103" s="23"/>
      <c r="O5103" s="23"/>
    </row>
    <row r="5104" spans="1:15" ht="30" hidden="1" customHeight="1">
      <c r="A5104" s="417"/>
      <c r="B5104" s="545"/>
      <c r="C5104" s="547" t="s">
        <v>639</v>
      </c>
      <c r="D5104" s="548" t="s">
        <v>640</v>
      </c>
      <c r="E5104" s="154">
        <f t="shared" si="1640"/>
        <v>0</v>
      </c>
      <c r="F5104" s="63"/>
      <c r="G5104" s="63"/>
      <c r="H5104" s="63"/>
      <c r="I5104" s="63"/>
      <c r="J5104" s="158"/>
      <c r="K5104" s="63"/>
      <c r="L5104" s="63"/>
      <c r="M5104" s="158"/>
      <c r="N5104" s="23"/>
      <c r="O5104" s="23"/>
    </row>
    <row r="5105" spans="1:15" ht="21" hidden="1">
      <c r="A5105" s="417"/>
      <c r="B5105" s="545"/>
      <c r="C5105" s="547" t="s">
        <v>641</v>
      </c>
      <c r="D5105" s="548" t="s">
        <v>642</v>
      </c>
      <c r="E5105" s="154">
        <f t="shared" si="1640"/>
        <v>0</v>
      </c>
      <c r="F5105" s="63"/>
      <c r="G5105" s="63"/>
      <c r="H5105" s="63"/>
      <c r="I5105" s="63"/>
      <c r="J5105" s="158"/>
      <c r="K5105" s="63"/>
      <c r="L5105" s="63"/>
      <c r="M5105" s="158"/>
      <c r="N5105" s="23"/>
      <c r="O5105" s="23"/>
    </row>
    <row r="5106" spans="1:15" ht="20.65" hidden="1">
      <c r="A5106" s="417"/>
      <c r="B5106" s="545"/>
      <c r="C5106" s="546" t="s">
        <v>643</v>
      </c>
      <c r="D5106" s="543" t="s">
        <v>644</v>
      </c>
      <c r="E5106" s="154">
        <f t="shared" si="1640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t="31.35" hidden="1">
      <c r="A5107" s="417"/>
      <c r="B5107" s="549"/>
      <c r="C5107" s="550" t="s">
        <v>645</v>
      </c>
      <c r="D5107" s="551" t="s">
        <v>646</v>
      </c>
      <c r="E5107" s="154">
        <f t="shared" si="1640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t="20.65" hidden="1">
      <c r="A5108" s="417"/>
      <c r="B5108" s="493"/>
      <c r="C5108" s="494" t="s">
        <v>647</v>
      </c>
      <c r="D5108" s="552" t="s">
        <v>648</v>
      </c>
      <c r="E5108" s="154">
        <f t="shared" si="1640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t="20.65" hidden="1">
      <c r="A5109" s="417"/>
      <c r="B5109" s="553"/>
      <c r="C5109" s="554" t="s">
        <v>649</v>
      </c>
      <c r="D5109" s="555" t="s">
        <v>650</v>
      </c>
      <c r="E5109" s="154">
        <f t="shared" si="1640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7"/>
      <c r="B5110" s="497"/>
      <c r="C5110" s="435" t="s">
        <v>651</v>
      </c>
      <c r="D5110" s="427" t="s">
        <v>652</v>
      </c>
      <c r="E5110" s="94">
        <f t="shared" si="1640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7"/>
      <c r="B5111" s="558"/>
      <c r="C5111" s="1055"/>
      <c r="D5111" s="1017"/>
      <c r="E5111" s="154">
        <f t="shared" si="1640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>
      <c r="A5112" s="1035"/>
      <c r="B5112" s="356" t="s">
        <v>657</v>
      </c>
      <c r="C5112" s="1056"/>
      <c r="D5112" s="335" t="s">
        <v>658</v>
      </c>
      <c r="E5112" s="154">
        <f t="shared" si="1640"/>
        <v>0</v>
      </c>
      <c r="F5112" s="155">
        <f t="shared" ref="F5112:M5112" si="1652">F5113</f>
        <v>0</v>
      </c>
      <c r="G5112" s="155">
        <f t="shared" si="1652"/>
        <v>0</v>
      </c>
      <c r="H5112" s="155">
        <f t="shared" si="1652"/>
        <v>0</v>
      </c>
      <c r="I5112" s="155">
        <f t="shared" si="1652"/>
        <v>0</v>
      </c>
      <c r="J5112" s="155">
        <f t="shared" si="1652"/>
        <v>0</v>
      </c>
      <c r="K5112" s="155">
        <f t="shared" si="1652"/>
        <v>0</v>
      </c>
      <c r="L5112" s="155">
        <f t="shared" si="1652"/>
        <v>0</v>
      </c>
      <c r="M5112" s="155">
        <f t="shared" si="1652"/>
        <v>0</v>
      </c>
      <c r="N5112" s="23"/>
      <c r="O5112" s="23"/>
    </row>
    <row r="5113" spans="1:15">
      <c r="A5113" s="1035"/>
      <c r="B5113" s="1057" t="s">
        <v>659</v>
      </c>
      <c r="C5113" s="386"/>
      <c r="D5113" s="332" t="s">
        <v>565</v>
      </c>
      <c r="E5113" s="154">
        <f t="shared" si="1640"/>
        <v>0</v>
      </c>
      <c r="F5113" s="155">
        <f t="shared" ref="F5113:M5113" si="1653">F5117+F5118+F5119+F5120+F5121+F5122+F5123</f>
        <v>0</v>
      </c>
      <c r="G5113" s="155">
        <f t="shared" si="1653"/>
        <v>0</v>
      </c>
      <c r="H5113" s="155">
        <f t="shared" si="1653"/>
        <v>0</v>
      </c>
      <c r="I5113" s="155">
        <f t="shared" si="1653"/>
        <v>0</v>
      </c>
      <c r="J5113" s="155">
        <f t="shared" si="1653"/>
        <v>0</v>
      </c>
      <c r="K5113" s="155">
        <f t="shared" si="1653"/>
        <v>0</v>
      </c>
      <c r="L5113" s="155">
        <f t="shared" si="1653"/>
        <v>0</v>
      </c>
      <c r="M5113" s="155">
        <f t="shared" si="1653"/>
        <v>0</v>
      </c>
      <c r="N5113" s="23"/>
      <c r="O5113" s="23"/>
    </row>
    <row r="5114" spans="1:15" ht="0.75" customHeight="1">
      <c r="A5114" s="417"/>
      <c r="B5114" s="1058"/>
      <c r="C5114" s="1059" t="s">
        <v>660</v>
      </c>
      <c r="D5114" s="1060" t="s">
        <v>661</v>
      </c>
      <c r="E5114" s="154">
        <f t="shared" si="1640"/>
        <v>0</v>
      </c>
      <c r="F5114" s="421"/>
      <c r="G5114" s="421"/>
      <c r="H5114" s="421"/>
      <c r="I5114" s="421"/>
      <c r="J5114" s="158"/>
      <c r="K5114" s="421"/>
      <c r="L5114" s="421"/>
      <c r="M5114" s="158"/>
      <c r="N5114" s="23"/>
      <c r="O5114" s="23"/>
    </row>
    <row r="5115" spans="1:15" hidden="1">
      <c r="A5115" s="417"/>
      <c r="B5115" s="1058"/>
      <c r="C5115" s="1059" t="s">
        <v>662</v>
      </c>
      <c r="D5115" s="1060" t="s">
        <v>663</v>
      </c>
      <c r="E5115" s="154">
        <f t="shared" si="1640"/>
        <v>0</v>
      </c>
      <c r="F5115" s="421"/>
      <c r="G5115" s="421"/>
      <c r="H5115" s="421"/>
      <c r="I5115" s="421"/>
      <c r="J5115" s="158"/>
      <c r="K5115" s="421"/>
      <c r="L5115" s="421"/>
      <c r="M5115" s="158"/>
      <c r="N5115" s="23"/>
      <c r="O5115" s="23"/>
    </row>
    <row r="5116" spans="1:15" hidden="1">
      <c r="A5116" s="417"/>
      <c r="B5116" s="1058"/>
      <c r="C5116" s="1059" t="s">
        <v>664</v>
      </c>
      <c r="D5116" s="1060" t="s">
        <v>665</v>
      </c>
      <c r="E5116" s="154">
        <f t="shared" si="1640"/>
        <v>0</v>
      </c>
      <c r="F5116" s="421"/>
      <c r="G5116" s="421"/>
      <c r="H5116" s="421"/>
      <c r="I5116" s="421"/>
      <c r="J5116" s="158"/>
      <c r="K5116" s="421"/>
      <c r="L5116" s="421"/>
      <c r="M5116" s="158"/>
      <c r="N5116" s="23"/>
      <c r="O5116" s="23"/>
    </row>
    <row r="5117" spans="1:15" hidden="1">
      <c r="A5117" s="417"/>
      <c r="B5117" s="501"/>
      <c r="C5117" s="458" t="s">
        <v>666</v>
      </c>
      <c r="D5117" s="427" t="s">
        <v>667</v>
      </c>
      <c r="E5117" s="94">
        <f t="shared" si="1640"/>
        <v>0</v>
      </c>
      <c r="F5117" s="421"/>
      <c r="G5117" s="421"/>
      <c r="H5117" s="421"/>
      <c r="I5117" s="421"/>
      <c r="J5117" s="158"/>
      <c r="K5117" s="421"/>
      <c r="L5117" s="421"/>
      <c r="M5117" s="158"/>
      <c r="N5117" s="23"/>
      <c r="O5117" s="23"/>
    </row>
    <row r="5118" spans="1:15" hidden="1">
      <c r="A5118" s="417"/>
      <c r="B5118" s="501"/>
      <c r="C5118" s="458" t="s">
        <v>668</v>
      </c>
      <c r="D5118" s="427" t="s">
        <v>669</v>
      </c>
      <c r="E5118" s="94">
        <f t="shared" si="1640"/>
        <v>0</v>
      </c>
      <c r="F5118" s="421"/>
      <c r="G5118" s="421"/>
      <c r="H5118" s="421"/>
      <c r="I5118" s="421"/>
      <c r="J5118" s="158"/>
      <c r="K5118" s="421"/>
      <c r="L5118" s="421"/>
      <c r="M5118" s="158"/>
      <c r="N5118" s="23"/>
      <c r="O5118" s="23"/>
    </row>
    <row r="5119" spans="1:15" hidden="1">
      <c r="A5119" s="417"/>
      <c r="B5119" s="501"/>
      <c r="C5119" s="458" t="s">
        <v>670</v>
      </c>
      <c r="D5119" s="427" t="s">
        <v>671</v>
      </c>
      <c r="E5119" s="94">
        <f t="shared" si="1640"/>
        <v>0</v>
      </c>
      <c r="F5119" s="421"/>
      <c r="G5119" s="421"/>
      <c r="H5119" s="421"/>
      <c r="I5119" s="421"/>
      <c r="J5119" s="158"/>
      <c r="K5119" s="421"/>
      <c r="L5119" s="421"/>
      <c r="M5119" s="158"/>
      <c r="N5119" s="23"/>
      <c r="O5119" s="23"/>
    </row>
    <row r="5120" spans="1:15" hidden="1">
      <c r="A5120" s="417"/>
      <c r="B5120" s="501"/>
      <c r="C5120" s="458" t="s">
        <v>672</v>
      </c>
      <c r="D5120" s="427" t="s">
        <v>673</v>
      </c>
      <c r="E5120" s="94">
        <f t="shared" si="1640"/>
        <v>0</v>
      </c>
      <c r="F5120" s="421"/>
      <c r="G5120" s="421"/>
      <c r="H5120" s="421"/>
      <c r="I5120" s="421"/>
      <c r="J5120" s="158"/>
      <c r="K5120" s="421"/>
      <c r="L5120" s="421"/>
      <c r="M5120" s="158"/>
      <c r="N5120" s="23"/>
      <c r="O5120" s="23"/>
    </row>
    <row r="5121" spans="1:15">
      <c r="A5121" s="417"/>
      <c r="B5121" s="501"/>
      <c r="C5121" s="458" t="s">
        <v>674</v>
      </c>
      <c r="D5121" s="427" t="s">
        <v>567</v>
      </c>
      <c r="E5121" s="94">
        <f t="shared" si="1640"/>
        <v>0</v>
      </c>
      <c r="F5121" s="63">
        <v>0</v>
      </c>
      <c r="G5121" s="63"/>
      <c r="H5121" s="421"/>
      <c r="I5121" s="421"/>
      <c r="J5121" s="158"/>
      <c r="K5121" s="421"/>
      <c r="L5121" s="421"/>
      <c r="M5121" s="158"/>
      <c r="N5121" s="23"/>
      <c r="O5121" s="23"/>
    </row>
    <row r="5122" spans="1:15" ht="0.75" customHeight="1">
      <c r="A5122" s="417"/>
      <c r="B5122" s="501"/>
      <c r="C5122" s="458" t="s">
        <v>675</v>
      </c>
      <c r="D5122" s="427" t="s">
        <v>676</v>
      </c>
      <c r="E5122" s="94">
        <f t="shared" si="1640"/>
        <v>0</v>
      </c>
      <c r="F5122" s="421"/>
      <c r="G5122" s="421"/>
      <c r="H5122" s="421"/>
      <c r="I5122" s="421"/>
      <c r="J5122" s="158"/>
      <c r="K5122" s="421"/>
      <c r="L5122" s="421"/>
      <c r="M5122" s="158"/>
      <c r="N5122" s="23"/>
      <c r="O5122" s="23"/>
    </row>
    <row r="5123" spans="1:15" hidden="1">
      <c r="A5123" s="417"/>
      <c r="B5123" s="501"/>
      <c r="C5123" s="458" t="s">
        <v>677</v>
      </c>
      <c r="D5123" s="427" t="s">
        <v>678</v>
      </c>
      <c r="E5123" s="94">
        <f t="shared" si="1640"/>
        <v>0</v>
      </c>
      <c r="F5123" s="421"/>
      <c r="G5123" s="421"/>
      <c r="H5123" s="421"/>
      <c r="I5123" s="421"/>
      <c r="J5123" s="158"/>
      <c r="K5123" s="421"/>
      <c r="L5123" s="421"/>
      <c r="M5123" s="158"/>
      <c r="N5123" s="23"/>
      <c r="O5123" s="23"/>
    </row>
    <row r="5124" spans="1:15" hidden="1">
      <c r="A5124" s="417"/>
      <c r="B5124" s="441"/>
      <c r="C5124" s="506"/>
      <c r="D5124" s="427"/>
      <c r="E5124" s="94">
        <f t="shared" si="1640"/>
        <v>0</v>
      </c>
      <c r="F5124" s="421"/>
      <c r="G5124" s="421"/>
      <c r="H5124" s="421"/>
      <c r="I5124" s="421"/>
      <c r="J5124" s="158"/>
      <c r="K5124" s="421"/>
      <c r="L5124" s="421"/>
      <c r="M5124" s="158"/>
      <c r="N5124" s="23"/>
      <c r="O5124" s="23"/>
    </row>
    <row r="5125" spans="1:15">
      <c r="A5125" s="1036"/>
      <c r="B5125" s="356" t="s">
        <v>679</v>
      </c>
      <c r="C5125" s="1056"/>
      <c r="D5125" s="335" t="s">
        <v>680</v>
      </c>
      <c r="E5125" s="100">
        <f t="shared" si="1640"/>
        <v>184429</v>
      </c>
      <c r="F5125" s="101">
        <f t="shared" ref="F5125" si="1654">F5126+F5127+F5128+F5129+F5130+F5131+F5132+F5133+F5134+F5135+F5136</f>
        <v>0</v>
      </c>
      <c r="G5125" s="101">
        <f>G5126+G5127+G5128+G5129+G5130+G5131+G5132+G5133+G5134+G5135+G5136+G5137</f>
        <v>25249</v>
      </c>
      <c r="H5125" s="101">
        <f t="shared" ref="H5125:M5125" si="1655">H5126+H5127+H5128+H5129+H5130+H5131+H5132+H5133+H5134+H5135+H5136+H5137</f>
        <v>41265</v>
      </c>
      <c r="I5125" s="101">
        <f t="shared" si="1655"/>
        <v>57487</v>
      </c>
      <c r="J5125" s="101">
        <f t="shared" si="1655"/>
        <v>60428</v>
      </c>
      <c r="K5125" s="101">
        <f t="shared" si="1655"/>
        <v>195440</v>
      </c>
      <c r="L5125" s="101">
        <f t="shared" si="1655"/>
        <v>195440</v>
      </c>
      <c r="M5125" s="101">
        <f t="shared" si="1655"/>
        <v>80110</v>
      </c>
      <c r="N5125" s="23"/>
      <c r="O5125" s="23"/>
    </row>
    <row r="5126" spans="1:15">
      <c r="A5126" s="417"/>
      <c r="B5126" s="438" t="s">
        <v>681</v>
      </c>
      <c r="C5126" s="506"/>
      <c r="D5126" s="427" t="s">
        <v>682</v>
      </c>
      <c r="E5126" s="94">
        <f t="shared" si="1640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t="0.75" customHeight="1">
      <c r="A5127" s="417"/>
      <c r="B5127" s="438" t="s">
        <v>683</v>
      </c>
      <c r="C5127" s="458"/>
      <c r="D5127" s="427" t="s">
        <v>684</v>
      </c>
      <c r="E5127" s="94">
        <f t="shared" si="1640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>
      <c r="A5128" s="417"/>
      <c r="B5128" s="438" t="s">
        <v>685</v>
      </c>
      <c r="C5128" s="506"/>
      <c r="D5128" s="427" t="s">
        <v>686</v>
      </c>
      <c r="E5128" s="94">
        <f t="shared" si="1640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>
      <c r="A5129" s="417"/>
      <c r="B5129" s="438" t="s">
        <v>687</v>
      </c>
      <c r="C5129" s="507"/>
      <c r="D5129" s="427" t="s">
        <v>688</v>
      </c>
      <c r="E5129" s="94">
        <f t="shared" si="1640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417"/>
      <c r="B5130" s="508" t="s">
        <v>689</v>
      </c>
      <c r="C5130" s="509"/>
      <c r="D5130" s="427" t="s">
        <v>690</v>
      </c>
      <c r="E5130" s="94">
        <f t="shared" si="1640"/>
        <v>0</v>
      </c>
      <c r="F5130" s="63"/>
      <c r="G5130" s="63"/>
      <c r="H5130" s="63"/>
      <c r="I5130" s="63"/>
      <c r="J5130" s="158"/>
      <c r="K5130" s="63"/>
      <c r="L5130" s="63"/>
      <c r="M5130" s="158"/>
      <c r="N5130" s="23"/>
      <c r="O5130" s="23"/>
    </row>
    <row r="5131" spans="1:15">
      <c r="A5131" s="417"/>
      <c r="B5131" s="510" t="s">
        <v>691</v>
      </c>
      <c r="C5131" s="458"/>
      <c r="D5131" s="427" t="s">
        <v>692</v>
      </c>
      <c r="E5131" s="94">
        <f t="shared" ref="E5131:E5195" si="1656">G5131+H5131+I5131+J5131</f>
        <v>0</v>
      </c>
      <c r="F5131" s="63"/>
      <c r="G5131" s="63"/>
      <c r="H5131" s="63"/>
      <c r="I5131" s="63"/>
      <c r="J5131" s="158"/>
      <c r="K5131" s="63"/>
      <c r="L5131" s="63"/>
      <c r="M5131" s="158"/>
      <c r="N5131" s="23"/>
      <c r="O5131" s="23"/>
    </row>
    <row r="5132" spans="1:15">
      <c r="A5132" s="417"/>
      <c r="B5132" s="508" t="s">
        <v>693</v>
      </c>
      <c r="C5132" s="506"/>
      <c r="D5132" s="427" t="s">
        <v>694</v>
      </c>
      <c r="E5132" s="94">
        <f t="shared" si="1656"/>
        <v>0</v>
      </c>
      <c r="F5132" s="63"/>
      <c r="G5132" s="63"/>
      <c r="H5132" s="63"/>
      <c r="I5132" s="63"/>
      <c r="J5132" s="158"/>
      <c r="K5132" s="63"/>
      <c r="L5132" s="63"/>
      <c r="M5132" s="158"/>
      <c r="N5132" s="23"/>
      <c r="O5132" s="23"/>
    </row>
    <row r="5133" spans="1:15">
      <c r="A5133" s="417"/>
      <c r="B5133" s="508" t="s">
        <v>695</v>
      </c>
      <c r="C5133" s="506"/>
      <c r="D5133" s="427" t="s">
        <v>696</v>
      </c>
      <c r="E5133" s="94">
        <f t="shared" si="1656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7"/>
      <c r="B5134" s="438" t="s">
        <v>697</v>
      </c>
      <c r="C5134" s="458"/>
      <c r="D5134" s="427" t="s">
        <v>698</v>
      </c>
      <c r="E5134" s="94">
        <f t="shared" si="1656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7"/>
      <c r="B5135" s="508" t="s">
        <v>699</v>
      </c>
      <c r="C5135" s="506"/>
      <c r="D5135" s="427" t="s">
        <v>700</v>
      </c>
      <c r="E5135" s="94">
        <f t="shared" si="1656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7"/>
      <c r="B5136" s="511" t="s">
        <v>701</v>
      </c>
      <c r="C5136" s="458"/>
      <c r="D5136" s="427" t="s">
        <v>702</v>
      </c>
      <c r="E5136" s="94">
        <f t="shared" si="1656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 ht="25.5" customHeight="1">
      <c r="A5137" s="417"/>
      <c r="B5137" s="1305" t="s">
        <v>703</v>
      </c>
      <c r="C5137" s="1306"/>
      <c r="D5137" s="973" t="s">
        <v>704</v>
      </c>
      <c r="E5137" s="94">
        <f t="shared" si="1656"/>
        <v>184429</v>
      </c>
      <c r="F5137" s="421"/>
      <c r="G5137" s="421">
        <f>G2658</f>
        <v>25249</v>
      </c>
      <c r="H5137" s="421">
        <f t="shared" ref="H5137:M5137" si="1657">H2658</f>
        <v>41265</v>
      </c>
      <c r="I5137" s="421">
        <f t="shared" si="1657"/>
        <v>57487</v>
      </c>
      <c r="J5137" s="421">
        <f t="shared" si="1657"/>
        <v>60428</v>
      </c>
      <c r="K5137" s="421">
        <f t="shared" si="1657"/>
        <v>195440</v>
      </c>
      <c r="L5137" s="421">
        <f t="shared" si="1657"/>
        <v>195440</v>
      </c>
      <c r="M5137" s="421">
        <f t="shared" si="1657"/>
        <v>80110</v>
      </c>
      <c r="N5137" s="23"/>
      <c r="O5137" s="23"/>
    </row>
    <row r="5138" spans="1:15">
      <c r="A5138" s="417"/>
      <c r="B5138" s="441" t="s">
        <v>705</v>
      </c>
      <c r="C5138" s="500"/>
      <c r="D5138" s="427" t="s">
        <v>706</v>
      </c>
      <c r="E5138" s="94">
        <f t="shared" si="1656"/>
        <v>0</v>
      </c>
      <c r="F5138" s="421"/>
      <c r="G5138" s="421">
        <f>G5139+G5140</f>
        <v>0</v>
      </c>
      <c r="H5138" s="421">
        <f t="shared" ref="H5138:M5138" si="1658">H5139+H5140</f>
        <v>0</v>
      </c>
      <c r="I5138" s="421">
        <f t="shared" si="1658"/>
        <v>0</v>
      </c>
      <c r="J5138" s="421">
        <f t="shared" si="1658"/>
        <v>0</v>
      </c>
      <c r="K5138" s="421">
        <f t="shared" si="1658"/>
        <v>0</v>
      </c>
      <c r="L5138" s="421">
        <f t="shared" si="1658"/>
        <v>0</v>
      </c>
      <c r="M5138" s="421">
        <f t="shared" si="1658"/>
        <v>0</v>
      </c>
      <c r="N5138" s="23"/>
      <c r="O5138" s="23"/>
    </row>
    <row r="5139" spans="1:15" ht="12" customHeight="1">
      <c r="A5139" s="417"/>
      <c r="B5139" s="438" t="s">
        <v>681</v>
      </c>
      <c r="C5139" s="506"/>
      <c r="D5139" s="427" t="s">
        <v>707</v>
      </c>
      <c r="E5139" s="94">
        <f t="shared" si="1656"/>
        <v>0</v>
      </c>
      <c r="F5139" s="421"/>
      <c r="G5139" s="421">
        <f>G2660</f>
        <v>0</v>
      </c>
      <c r="H5139" s="421">
        <f t="shared" ref="H5139:M5140" si="1659">H2660</f>
        <v>0</v>
      </c>
      <c r="I5139" s="421">
        <f t="shared" si="1659"/>
        <v>0</v>
      </c>
      <c r="J5139" s="421">
        <f t="shared" si="1659"/>
        <v>0</v>
      </c>
      <c r="K5139" s="421">
        <f t="shared" si="1659"/>
        <v>0</v>
      </c>
      <c r="L5139" s="421">
        <f t="shared" si="1659"/>
        <v>0</v>
      </c>
      <c r="M5139" s="421">
        <f t="shared" si="1659"/>
        <v>0</v>
      </c>
      <c r="N5139" s="23"/>
      <c r="O5139" s="23"/>
    </row>
    <row r="5140" spans="1:15">
      <c r="A5140" s="417"/>
      <c r="B5140" s="429" t="s">
        <v>710</v>
      </c>
      <c r="C5140" s="426"/>
      <c r="D5140" s="427" t="s">
        <v>994</v>
      </c>
      <c r="E5140" s="94">
        <f t="shared" si="1656"/>
        <v>0</v>
      </c>
      <c r="F5140" s="421"/>
      <c r="G5140" s="421">
        <f>G2661</f>
        <v>0</v>
      </c>
      <c r="H5140" s="421">
        <f>H2661</f>
        <v>0</v>
      </c>
      <c r="I5140" s="421">
        <f t="shared" si="1659"/>
        <v>0</v>
      </c>
      <c r="J5140" s="421">
        <f t="shared" si="1659"/>
        <v>0</v>
      </c>
      <c r="K5140" s="421">
        <f t="shared" si="1659"/>
        <v>0</v>
      </c>
      <c r="L5140" s="421">
        <f t="shared" si="1659"/>
        <v>0</v>
      </c>
      <c r="M5140" s="421">
        <f t="shared" si="1659"/>
        <v>0</v>
      </c>
      <c r="N5140" s="23"/>
      <c r="O5140" s="23"/>
    </row>
    <row r="5141" spans="1:15">
      <c r="A5141" s="1035"/>
      <c r="B5141" s="1007" t="s">
        <v>714</v>
      </c>
      <c r="C5141" s="1018"/>
      <c r="D5141" s="335" t="s">
        <v>715</v>
      </c>
      <c r="E5141" s="100">
        <f t="shared" si="1656"/>
        <v>60447</v>
      </c>
      <c r="F5141" s="101">
        <f t="shared" ref="F5141:M5141" si="1660">F5142+F5152</f>
        <v>0</v>
      </c>
      <c r="G5141" s="101">
        <f t="shared" si="1660"/>
        <v>28633</v>
      </c>
      <c r="H5141" s="101">
        <f t="shared" si="1660"/>
        <v>10138</v>
      </c>
      <c r="I5141" s="101">
        <f t="shared" si="1660"/>
        <v>10206</v>
      </c>
      <c r="J5141" s="101">
        <f t="shared" si="1660"/>
        <v>11470</v>
      </c>
      <c r="K5141" s="101">
        <f t="shared" si="1660"/>
        <v>51867</v>
      </c>
      <c r="L5141" s="101">
        <f t="shared" si="1660"/>
        <v>24203</v>
      </c>
      <c r="M5141" s="101">
        <f t="shared" si="1660"/>
        <v>0</v>
      </c>
      <c r="N5141" s="23"/>
      <c r="O5141" s="23"/>
    </row>
    <row r="5142" spans="1:15">
      <c r="A5142" s="1035"/>
      <c r="B5142" s="336" t="s">
        <v>716</v>
      </c>
      <c r="C5142" s="393"/>
      <c r="D5142" s="332" t="s">
        <v>717</v>
      </c>
      <c r="E5142" s="154">
        <f t="shared" si="1656"/>
        <v>60447</v>
      </c>
      <c r="F5142" s="155">
        <f t="shared" ref="F5142:M5142" si="1661">F5143+F5148+F5150</f>
        <v>0</v>
      </c>
      <c r="G5142" s="155">
        <f t="shared" si="1661"/>
        <v>28633</v>
      </c>
      <c r="H5142" s="155">
        <f t="shared" si="1661"/>
        <v>10138</v>
      </c>
      <c r="I5142" s="155">
        <f t="shared" si="1661"/>
        <v>10206</v>
      </c>
      <c r="J5142" s="155">
        <f t="shared" si="1661"/>
        <v>11470</v>
      </c>
      <c r="K5142" s="155">
        <f t="shared" si="1661"/>
        <v>51867</v>
      </c>
      <c r="L5142" s="155">
        <f t="shared" si="1661"/>
        <v>24203</v>
      </c>
      <c r="M5142" s="155">
        <f t="shared" si="1661"/>
        <v>0</v>
      </c>
      <c r="N5142" s="23"/>
      <c r="O5142" s="23"/>
    </row>
    <row r="5143" spans="1:15">
      <c r="A5143" s="1035"/>
      <c r="B5143" s="1000" t="s">
        <v>718</v>
      </c>
      <c r="C5143" s="393"/>
      <c r="D5143" s="332" t="s">
        <v>719</v>
      </c>
      <c r="E5143" s="154">
        <f t="shared" si="1656"/>
        <v>60447</v>
      </c>
      <c r="F5143" s="155">
        <f t="shared" ref="F5143:M5143" si="1662">F5144+F5145+F5146+F5147</f>
        <v>0</v>
      </c>
      <c r="G5143" s="155">
        <f t="shared" si="1662"/>
        <v>28633</v>
      </c>
      <c r="H5143" s="155">
        <f t="shared" si="1662"/>
        <v>10138</v>
      </c>
      <c r="I5143" s="155">
        <f t="shared" si="1662"/>
        <v>10206</v>
      </c>
      <c r="J5143" s="155">
        <f t="shared" si="1662"/>
        <v>11470</v>
      </c>
      <c r="K5143" s="155">
        <f t="shared" si="1662"/>
        <v>51867</v>
      </c>
      <c r="L5143" s="155">
        <f t="shared" si="1662"/>
        <v>24203</v>
      </c>
      <c r="M5143" s="155">
        <f t="shared" si="1662"/>
        <v>0</v>
      </c>
      <c r="N5143" s="23"/>
      <c r="O5143" s="23"/>
    </row>
    <row r="5144" spans="1:15">
      <c r="A5144" s="417"/>
      <c r="B5144" s="429"/>
      <c r="C5144" s="426" t="s">
        <v>720</v>
      </c>
      <c r="D5144" s="427" t="s">
        <v>721</v>
      </c>
      <c r="E5144" s="94">
        <f t="shared" si="1656"/>
        <v>55335</v>
      </c>
      <c r="F5144" s="63"/>
      <c r="G5144" s="218">
        <f>G2665</f>
        <v>24612</v>
      </c>
      <c r="H5144" s="218">
        <f t="shared" ref="H5144:M5144" si="1663">H2665</f>
        <v>9525</v>
      </c>
      <c r="I5144" s="218">
        <f t="shared" si="1663"/>
        <v>9728</v>
      </c>
      <c r="J5144" s="218">
        <f t="shared" si="1663"/>
        <v>11470</v>
      </c>
      <c r="K5144" s="218">
        <f t="shared" si="1663"/>
        <v>51867</v>
      </c>
      <c r="L5144" s="218">
        <f t="shared" si="1663"/>
        <v>24203</v>
      </c>
      <c r="M5144" s="218">
        <f t="shared" si="1663"/>
        <v>0</v>
      </c>
      <c r="N5144" s="23"/>
      <c r="O5144" s="23"/>
    </row>
    <row r="5145" spans="1:15">
      <c r="A5145" s="417"/>
      <c r="B5145" s="429"/>
      <c r="C5145" s="426" t="s">
        <v>722</v>
      </c>
      <c r="D5145" s="427" t="s">
        <v>723</v>
      </c>
      <c r="E5145" s="94">
        <f t="shared" si="1656"/>
        <v>411</v>
      </c>
      <c r="F5145" s="63"/>
      <c r="G5145" s="218">
        <f t="shared" ref="G5145:M5147" si="1664">G2666</f>
        <v>405</v>
      </c>
      <c r="H5145" s="218">
        <f t="shared" si="1664"/>
        <v>0</v>
      </c>
      <c r="I5145" s="218">
        <f t="shared" si="1664"/>
        <v>6</v>
      </c>
      <c r="J5145" s="218">
        <f t="shared" si="1664"/>
        <v>0</v>
      </c>
      <c r="K5145" s="218">
        <f t="shared" si="1664"/>
        <v>0</v>
      </c>
      <c r="L5145" s="218">
        <f t="shared" si="1664"/>
        <v>0</v>
      </c>
      <c r="M5145" s="218">
        <f t="shared" si="1664"/>
        <v>0</v>
      </c>
      <c r="N5145" s="23"/>
      <c r="O5145" s="23"/>
    </row>
    <row r="5146" spans="1:15">
      <c r="A5146" s="417"/>
      <c r="B5146" s="429"/>
      <c r="C5146" s="432" t="s">
        <v>724</v>
      </c>
      <c r="D5146" s="427" t="s">
        <v>725</v>
      </c>
      <c r="E5146" s="94">
        <f t="shared" si="1656"/>
        <v>0</v>
      </c>
      <c r="F5146" s="63"/>
      <c r="G5146" s="218">
        <f t="shared" si="1664"/>
        <v>0</v>
      </c>
      <c r="H5146" s="218">
        <f t="shared" si="1664"/>
        <v>0</v>
      </c>
      <c r="I5146" s="218">
        <f t="shared" si="1664"/>
        <v>0</v>
      </c>
      <c r="J5146" s="218">
        <f t="shared" si="1664"/>
        <v>0</v>
      </c>
      <c r="K5146" s="218">
        <f t="shared" si="1664"/>
        <v>0</v>
      </c>
      <c r="L5146" s="218">
        <f t="shared" si="1664"/>
        <v>0</v>
      </c>
      <c r="M5146" s="218">
        <f t="shared" si="1664"/>
        <v>0</v>
      </c>
      <c r="N5146" s="23"/>
      <c r="O5146" s="23"/>
    </row>
    <row r="5147" spans="1:15">
      <c r="A5147" s="417"/>
      <c r="B5147" s="429"/>
      <c r="C5147" s="432" t="s">
        <v>726</v>
      </c>
      <c r="D5147" s="427" t="s">
        <v>727</v>
      </c>
      <c r="E5147" s="94">
        <f t="shared" si="1656"/>
        <v>4701</v>
      </c>
      <c r="F5147" s="63"/>
      <c r="G5147" s="218">
        <f t="shared" si="1664"/>
        <v>3616</v>
      </c>
      <c r="H5147" s="218">
        <f>H2668</f>
        <v>613</v>
      </c>
      <c r="I5147" s="218">
        <f t="shared" si="1664"/>
        <v>472</v>
      </c>
      <c r="J5147" s="218">
        <f t="shared" si="1664"/>
        <v>0</v>
      </c>
      <c r="K5147" s="218">
        <f t="shared" si="1664"/>
        <v>0</v>
      </c>
      <c r="L5147" s="218">
        <f t="shared" si="1664"/>
        <v>0</v>
      </c>
      <c r="M5147" s="218">
        <f t="shared" si="1664"/>
        <v>0</v>
      </c>
      <c r="N5147" s="23"/>
      <c r="O5147" s="23"/>
    </row>
    <row r="5148" spans="1:15">
      <c r="A5148" s="1035"/>
      <c r="B5148" s="396" t="s">
        <v>728</v>
      </c>
      <c r="C5148" s="1018"/>
      <c r="D5148" s="335" t="s">
        <v>729</v>
      </c>
      <c r="E5148" s="154">
        <f t="shared" si="1656"/>
        <v>0</v>
      </c>
      <c r="F5148" s="155">
        <f t="shared" ref="F5148:M5148" si="1665">F5149</f>
        <v>0</v>
      </c>
      <c r="G5148" s="155">
        <f t="shared" si="1665"/>
        <v>0</v>
      </c>
      <c r="H5148" s="155">
        <f t="shared" si="1665"/>
        <v>0</v>
      </c>
      <c r="I5148" s="155">
        <f t="shared" si="1665"/>
        <v>0</v>
      </c>
      <c r="J5148" s="155">
        <f t="shared" si="1665"/>
        <v>0</v>
      </c>
      <c r="K5148" s="155">
        <f t="shared" si="1665"/>
        <v>0</v>
      </c>
      <c r="L5148" s="155">
        <f t="shared" si="1665"/>
        <v>0</v>
      </c>
      <c r="M5148" s="155">
        <f t="shared" si="1665"/>
        <v>0</v>
      </c>
      <c r="N5148" s="23"/>
      <c r="O5148" s="23"/>
    </row>
    <row r="5149" spans="1:15">
      <c r="A5149" s="417"/>
      <c r="B5149" s="429"/>
      <c r="C5149" s="432" t="s">
        <v>730</v>
      </c>
      <c r="D5149" s="427" t="s">
        <v>731</v>
      </c>
      <c r="E5149" s="94">
        <f t="shared" si="1656"/>
        <v>0</v>
      </c>
      <c r="F5149" s="421"/>
      <c r="G5149" s="63">
        <f t="shared" ref="G5149:M5150" si="1666">G2670</f>
        <v>0</v>
      </c>
      <c r="H5149" s="421"/>
      <c r="I5149" s="421"/>
      <c r="J5149" s="158"/>
      <c r="K5149" s="421"/>
      <c r="L5149" s="421"/>
      <c r="M5149" s="158"/>
      <c r="N5149" s="23"/>
      <c r="O5149" s="23"/>
    </row>
    <row r="5150" spans="1:15" ht="12" customHeight="1">
      <c r="A5150" s="417"/>
      <c r="B5150" s="429" t="s">
        <v>732</v>
      </c>
      <c r="C5150" s="466"/>
      <c r="D5150" s="443" t="s">
        <v>733</v>
      </c>
      <c r="E5150" s="94">
        <f t="shared" si="1656"/>
        <v>0</v>
      </c>
      <c r="F5150" s="421"/>
      <c r="G5150" s="63">
        <f t="shared" si="1666"/>
        <v>0</v>
      </c>
      <c r="H5150" s="63">
        <f t="shared" si="1666"/>
        <v>0</v>
      </c>
      <c r="I5150" s="63">
        <f t="shared" si="1666"/>
        <v>0</v>
      </c>
      <c r="J5150" s="63">
        <f t="shared" si="1666"/>
        <v>0</v>
      </c>
      <c r="K5150" s="63">
        <f t="shared" si="1666"/>
        <v>0</v>
      </c>
      <c r="L5150" s="63">
        <f t="shared" si="1666"/>
        <v>0</v>
      </c>
      <c r="M5150" s="63">
        <f t="shared" si="1666"/>
        <v>0</v>
      </c>
      <c r="N5150" s="23"/>
      <c r="O5150" s="23"/>
    </row>
    <row r="5151" spans="1:15" hidden="1">
      <c r="A5151" s="417"/>
      <c r="B5151" s="434"/>
      <c r="C5151" s="466"/>
      <c r="D5151" s="443"/>
      <c r="E5151" s="94">
        <f t="shared" si="1656"/>
        <v>0</v>
      </c>
      <c r="F5151" s="421"/>
      <c r="G5151" s="421"/>
      <c r="H5151" s="421"/>
      <c r="I5151" s="421"/>
      <c r="J5151" s="158"/>
      <c r="K5151" s="421"/>
      <c r="L5151" s="421"/>
      <c r="M5151" s="158"/>
      <c r="N5151" s="23"/>
      <c r="O5151" s="23"/>
    </row>
    <row r="5152" spans="1:15">
      <c r="A5152" s="1035"/>
      <c r="B5152" s="396" t="s">
        <v>734</v>
      </c>
      <c r="C5152" s="1018"/>
      <c r="D5152" s="335" t="s">
        <v>735</v>
      </c>
      <c r="E5152" s="154">
        <f t="shared" si="1656"/>
        <v>0</v>
      </c>
      <c r="F5152" s="101">
        <f t="shared" ref="F5152:M5153" si="1667">F5153</f>
        <v>0</v>
      </c>
      <c r="G5152" s="101">
        <f t="shared" si="1667"/>
        <v>0</v>
      </c>
      <c r="H5152" s="101">
        <f t="shared" si="1667"/>
        <v>0</v>
      </c>
      <c r="I5152" s="101">
        <f t="shared" si="1667"/>
        <v>0</v>
      </c>
      <c r="J5152" s="101">
        <f t="shared" si="1667"/>
        <v>0</v>
      </c>
      <c r="K5152" s="101">
        <f t="shared" si="1667"/>
        <v>0</v>
      </c>
      <c r="L5152" s="101">
        <f t="shared" si="1667"/>
        <v>0</v>
      </c>
      <c r="M5152" s="101">
        <f t="shared" si="1667"/>
        <v>0</v>
      </c>
      <c r="N5152" s="23"/>
      <c r="O5152" s="23"/>
    </row>
    <row r="5153" spans="1:15">
      <c r="A5153" s="1035"/>
      <c r="B5153" s="1132" t="s">
        <v>736</v>
      </c>
      <c r="C5153" s="1133"/>
      <c r="D5153" s="332" t="s">
        <v>737</v>
      </c>
      <c r="E5153" s="154">
        <f t="shared" si="1656"/>
        <v>0</v>
      </c>
      <c r="F5153" s="155">
        <f t="shared" si="1667"/>
        <v>0</v>
      </c>
      <c r="G5153" s="155">
        <f t="shared" si="1667"/>
        <v>0</v>
      </c>
      <c r="H5153" s="155">
        <f t="shared" si="1667"/>
        <v>0</v>
      </c>
      <c r="I5153" s="155">
        <f t="shared" si="1667"/>
        <v>0</v>
      </c>
      <c r="J5153" s="155">
        <f t="shared" si="1667"/>
        <v>0</v>
      </c>
      <c r="K5153" s="155">
        <f t="shared" si="1667"/>
        <v>0</v>
      </c>
      <c r="L5153" s="155">
        <f t="shared" si="1667"/>
        <v>0</v>
      </c>
      <c r="M5153" s="155">
        <f t="shared" si="1667"/>
        <v>0</v>
      </c>
      <c r="N5153" s="23"/>
      <c r="O5153" s="23"/>
    </row>
    <row r="5154" spans="1:15">
      <c r="A5154" s="417"/>
      <c r="B5154" s="429"/>
      <c r="C5154" s="432" t="s">
        <v>738</v>
      </c>
      <c r="D5154" s="427" t="s">
        <v>739</v>
      </c>
      <c r="E5154" s="94">
        <f t="shared" si="1656"/>
        <v>0</v>
      </c>
      <c r="F5154" s="421"/>
      <c r="G5154" s="421"/>
      <c r="H5154" s="421"/>
      <c r="I5154" s="421"/>
      <c r="J5154" s="158"/>
      <c r="K5154" s="421"/>
      <c r="L5154" s="421"/>
      <c r="M5154" s="158"/>
      <c r="N5154" s="1160"/>
      <c r="O5154" s="1160"/>
    </row>
    <row r="5155" spans="1:15" hidden="1">
      <c r="A5155" s="417"/>
      <c r="B5155" s="434"/>
      <c r="C5155" s="466"/>
      <c r="D5155" s="443"/>
      <c r="E5155" s="94">
        <f t="shared" si="1656"/>
        <v>0</v>
      </c>
      <c r="F5155" s="421"/>
      <c r="G5155" s="421"/>
      <c r="H5155" s="421"/>
      <c r="I5155" s="421"/>
      <c r="J5155" s="158"/>
      <c r="K5155" s="421"/>
      <c r="L5155" s="421"/>
      <c r="M5155" s="158"/>
      <c r="N5155" s="23"/>
      <c r="O5155" s="23"/>
    </row>
    <row r="5156" spans="1:15">
      <c r="A5156" s="1035"/>
      <c r="B5156" s="396" t="s">
        <v>626</v>
      </c>
      <c r="C5156" s="1018"/>
      <c r="D5156" s="335" t="s">
        <v>627</v>
      </c>
      <c r="E5156" s="154">
        <f t="shared" si="1656"/>
        <v>0</v>
      </c>
      <c r="F5156" s="101">
        <f t="shared" ref="F5156:M5156" si="1668">F5157</f>
        <v>0</v>
      </c>
      <c r="G5156" s="101">
        <f t="shared" si="1668"/>
        <v>0</v>
      </c>
      <c r="H5156" s="101">
        <f t="shared" si="1668"/>
        <v>0</v>
      </c>
      <c r="I5156" s="101">
        <f t="shared" si="1668"/>
        <v>0</v>
      </c>
      <c r="J5156" s="101">
        <f t="shared" si="1668"/>
        <v>0</v>
      </c>
      <c r="K5156" s="101">
        <f t="shared" si="1668"/>
        <v>0</v>
      </c>
      <c r="L5156" s="101">
        <f t="shared" si="1668"/>
        <v>0</v>
      </c>
      <c r="M5156" s="101">
        <f t="shared" si="1668"/>
        <v>0</v>
      </c>
      <c r="N5156" s="23"/>
      <c r="O5156" s="23"/>
    </row>
    <row r="5157" spans="1:15">
      <c r="A5157" s="485"/>
      <c r="B5157" s="429" t="s">
        <v>628</v>
      </c>
      <c r="C5157" s="466"/>
      <c r="D5157" s="427" t="s">
        <v>629</v>
      </c>
      <c r="E5157" s="94">
        <f t="shared" si="1656"/>
        <v>0</v>
      </c>
      <c r="F5157" s="421"/>
      <c r="G5157" s="421">
        <f>G2678</f>
        <v>0</v>
      </c>
      <c r="H5157" s="421">
        <f t="shared" ref="H5157:M5157" si="1669">H2678</f>
        <v>0</v>
      </c>
      <c r="I5157" s="421">
        <f t="shared" si="1669"/>
        <v>0</v>
      </c>
      <c r="J5157" s="421">
        <f t="shared" si="1669"/>
        <v>0</v>
      </c>
      <c r="K5157" s="421">
        <f t="shared" si="1669"/>
        <v>0</v>
      </c>
      <c r="L5157" s="421">
        <f t="shared" si="1669"/>
        <v>0</v>
      </c>
      <c r="M5157" s="421">
        <f t="shared" si="1669"/>
        <v>0</v>
      </c>
      <c r="N5157" s="23"/>
      <c r="O5157" s="23"/>
    </row>
    <row r="5158" spans="1:15">
      <c r="A5158" s="520" t="s">
        <v>755</v>
      </c>
      <c r="B5158" s="521"/>
      <c r="C5158" s="521"/>
      <c r="D5158" s="522"/>
      <c r="E5158" s="94">
        <f t="shared" si="1656"/>
        <v>0</v>
      </c>
      <c r="F5158" s="63"/>
      <c r="G5158" s="63"/>
      <c r="H5158" s="63"/>
      <c r="I5158" s="63"/>
      <c r="J5158" s="151"/>
      <c r="K5158" s="63"/>
      <c r="L5158" s="63"/>
      <c r="M5158" s="151"/>
      <c r="N5158" s="23"/>
      <c r="O5158" s="23"/>
    </row>
    <row r="5159" spans="1:15">
      <c r="A5159" s="833"/>
      <c r="B5159" s="527" t="s">
        <v>995</v>
      </c>
      <c r="C5159" s="852"/>
      <c r="D5159" s="522" t="s">
        <v>996</v>
      </c>
      <c r="E5159" s="217">
        <f t="shared" si="1656"/>
        <v>244876</v>
      </c>
      <c r="F5159" s="218">
        <f t="shared" ref="F5159:M5159" si="1670">F5160+F5161+F5162</f>
        <v>0</v>
      </c>
      <c r="G5159" s="218">
        <f t="shared" si="1670"/>
        <v>53882</v>
      </c>
      <c r="H5159" s="218">
        <f t="shared" si="1670"/>
        <v>51403</v>
      </c>
      <c r="I5159" s="218">
        <f t="shared" si="1670"/>
        <v>67693</v>
      </c>
      <c r="J5159" s="218">
        <f t="shared" si="1670"/>
        <v>71898</v>
      </c>
      <c r="K5159" s="218">
        <f t="shared" si="1670"/>
        <v>247307</v>
      </c>
      <c r="L5159" s="218">
        <f t="shared" si="1670"/>
        <v>219643</v>
      </c>
      <c r="M5159" s="218">
        <f t="shared" si="1670"/>
        <v>80110</v>
      </c>
      <c r="N5159" s="23"/>
      <c r="O5159" s="23"/>
    </row>
    <row r="5160" spans="1:15">
      <c r="A5160" s="833"/>
      <c r="B5160" s="527"/>
      <c r="C5160" s="571" t="s">
        <v>997</v>
      </c>
      <c r="D5160" s="846" t="s">
        <v>998</v>
      </c>
      <c r="E5160" s="94">
        <f t="shared" si="1656"/>
        <v>244876</v>
      </c>
      <c r="F5160" s="63">
        <v>0</v>
      </c>
      <c r="G5160" s="63">
        <f>G5100</f>
        <v>53882</v>
      </c>
      <c r="H5160" s="63">
        <f t="shared" ref="H5160:M5160" si="1671">H5100</f>
        <v>51403</v>
      </c>
      <c r="I5160" s="63">
        <f>I5100-I5165</f>
        <v>67693</v>
      </c>
      <c r="J5160" s="63">
        <f t="shared" si="1671"/>
        <v>71898</v>
      </c>
      <c r="K5160" s="63">
        <f t="shared" si="1671"/>
        <v>247307</v>
      </c>
      <c r="L5160" s="63">
        <f t="shared" si="1671"/>
        <v>219643</v>
      </c>
      <c r="M5160" s="63">
        <f t="shared" si="1671"/>
        <v>80110</v>
      </c>
      <c r="N5160" s="23"/>
      <c r="O5160" s="23"/>
    </row>
    <row r="5161" spans="1:15">
      <c r="A5161" s="833"/>
      <c r="B5161" s="527"/>
      <c r="C5161" s="571" t="s">
        <v>999</v>
      </c>
      <c r="D5161" s="846" t="s">
        <v>1000</v>
      </c>
      <c r="E5161" s="94">
        <f t="shared" si="1656"/>
        <v>0</v>
      </c>
      <c r="F5161" s="63"/>
      <c r="G5161" s="63"/>
      <c r="H5161" s="63"/>
      <c r="I5161" s="63"/>
      <c r="J5161" s="151"/>
      <c r="K5161" s="63"/>
      <c r="L5161" s="63"/>
      <c r="M5161" s="151"/>
      <c r="N5161" s="23"/>
      <c r="O5161" s="23"/>
    </row>
    <row r="5162" spans="1:15">
      <c r="A5162" s="833"/>
      <c r="B5162" s="527"/>
      <c r="C5162" s="527" t="s">
        <v>1001</v>
      </c>
      <c r="D5162" s="846" t="s">
        <v>1002</v>
      </c>
      <c r="E5162" s="94">
        <f t="shared" si="1656"/>
        <v>0</v>
      </c>
      <c r="F5162" s="63"/>
      <c r="G5162" s="63"/>
      <c r="H5162" s="63"/>
      <c r="I5162" s="63"/>
      <c r="J5162" s="151"/>
      <c r="K5162" s="63"/>
      <c r="L5162" s="63"/>
      <c r="M5162" s="151"/>
      <c r="N5162" s="23"/>
      <c r="O5162" s="23"/>
    </row>
    <row r="5163" spans="1:15">
      <c r="A5163" s="833"/>
      <c r="B5163" s="527" t="s">
        <v>1003</v>
      </c>
      <c r="C5163" s="527"/>
      <c r="D5163" s="522" t="s">
        <v>1004</v>
      </c>
      <c r="E5163" s="94">
        <f t="shared" si="1656"/>
        <v>0</v>
      </c>
      <c r="F5163" s="63">
        <f>F5164</f>
        <v>0</v>
      </c>
      <c r="G5163" s="63"/>
      <c r="H5163" s="63"/>
      <c r="I5163" s="63"/>
      <c r="J5163" s="63"/>
      <c r="K5163" s="63"/>
      <c r="L5163" s="63"/>
      <c r="M5163" s="63"/>
      <c r="N5163" s="23"/>
      <c r="O5163" s="23"/>
    </row>
    <row r="5164" spans="1:15">
      <c r="A5164" s="833"/>
      <c r="B5164" s="527"/>
      <c r="C5164" s="527" t="s">
        <v>1005</v>
      </c>
      <c r="D5164" s="528" t="s">
        <v>1006</v>
      </c>
      <c r="E5164" s="94">
        <f t="shared" si="1656"/>
        <v>0</v>
      </c>
      <c r="F5164" s="63"/>
      <c r="G5164" s="63"/>
      <c r="H5164" s="63"/>
      <c r="I5164" s="63"/>
      <c r="J5164" s="151"/>
      <c r="K5164" s="63"/>
      <c r="L5164" s="63"/>
      <c r="M5164" s="151"/>
      <c r="N5164" s="23"/>
      <c r="O5164" s="23"/>
    </row>
    <row r="5165" spans="1:15">
      <c r="A5165" s="1161"/>
      <c r="B5165" s="527" t="s">
        <v>1007</v>
      </c>
      <c r="C5165" s="799"/>
      <c r="D5165" s="522" t="s">
        <v>1008</v>
      </c>
      <c r="E5165" s="94">
        <f t="shared" si="1656"/>
        <v>0</v>
      </c>
      <c r="F5165" s="63">
        <v>0</v>
      </c>
      <c r="G5165" s="63"/>
      <c r="H5165" s="63"/>
      <c r="I5165" s="63"/>
      <c r="J5165" s="151"/>
      <c r="K5165" s="63"/>
      <c r="L5165" s="63"/>
      <c r="M5165" s="151"/>
      <c r="N5165" s="23"/>
      <c r="O5165" s="23"/>
    </row>
    <row r="5166" spans="1:15" hidden="1">
      <c r="A5166" s="798"/>
      <c r="B5166" s="799"/>
      <c r="C5166" s="799"/>
      <c r="D5166" s="522"/>
      <c r="E5166" s="154">
        <f t="shared" si="1656"/>
        <v>0</v>
      </c>
      <c r="F5166" s="63"/>
      <c r="G5166" s="63"/>
      <c r="H5166" s="63"/>
      <c r="I5166" s="63"/>
      <c r="J5166" s="151"/>
      <c r="K5166" s="63"/>
      <c r="L5166" s="63"/>
      <c r="M5166" s="151"/>
      <c r="N5166" s="23"/>
      <c r="O5166" s="23"/>
    </row>
    <row r="5167" spans="1:15">
      <c r="A5167" s="977" t="s">
        <v>1009</v>
      </c>
      <c r="B5167" s="978"/>
      <c r="C5167" s="532"/>
      <c r="D5167" s="534" t="s">
        <v>1010</v>
      </c>
      <c r="E5167" s="154">
        <f t="shared" si="1656"/>
        <v>0</v>
      </c>
      <c r="F5167" s="536">
        <f t="shared" ref="F5167:M5167" si="1672">F5224+F5225+F5226+F5227+F5228</f>
        <v>0</v>
      </c>
      <c r="G5167" s="536">
        <f t="shared" si="1672"/>
        <v>0</v>
      </c>
      <c r="H5167" s="536">
        <f t="shared" si="1672"/>
        <v>0</v>
      </c>
      <c r="I5167" s="536">
        <f t="shared" si="1672"/>
        <v>0</v>
      </c>
      <c r="J5167" s="536">
        <f t="shared" si="1672"/>
        <v>0</v>
      </c>
      <c r="K5167" s="536">
        <f t="shared" si="1672"/>
        <v>0</v>
      </c>
      <c r="L5167" s="536">
        <f t="shared" si="1672"/>
        <v>0</v>
      </c>
      <c r="M5167" s="536">
        <f t="shared" si="1672"/>
        <v>0</v>
      </c>
      <c r="N5167" s="23"/>
      <c r="O5167" s="23"/>
    </row>
    <row r="5168" spans="1:15">
      <c r="A5168" s="1379" t="s">
        <v>630</v>
      </c>
      <c r="B5168" s="1380"/>
      <c r="C5168" s="1381"/>
      <c r="D5168" s="481"/>
      <c r="E5168" s="154">
        <f t="shared" si="1656"/>
        <v>0</v>
      </c>
      <c r="F5168" s="482">
        <f>F5169+F5180+F5206</f>
        <v>0</v>
      </c>
      <c r="G5168" s="482">
        <f>G5169+G5180+G5206+G5193</f>
        <v>0</v>
      </c>
      <c r="H5168" s="482">
        <f t="shared" ref="H5168:M5168" si="1673">H5169+H5180+H5206+H5193</f>
        <v>0</v>
      </c>
      <c r="I5168" s="482">
        <f t="shared" si="1673"/>
        <v>0</v>
      </c>
      <c r="J5168" s="482">
        <f t="shared" si="1673"/>
        <v>0</v>
      </c>
      <c r="K5168" s="482">
        <f t="shared" si="1673"/>
        <v>0</v>
      </c>
      <c r="L5168" s="482">
        <f t="shared" si="1673"/>
        <v>0</v>
      </c>
      <c r="M5168" s="482">
        <f t="shared" si="1673"/>
        <v>0</v>
      </c>
      <c r="N5168" s="23"/>
      <c r="O5168" s="23"/>
    </row>
    <row r="5169" spans="1:15">
      <c r="A5169" s="1035"/>
      <c r="B5169" s="1101" t="s">
        <v>633</v>
      </c>
      <c r="C5169" s="1102"/>
      <c r="D5169" s="1017" t="s">
        <v>634</v>
      </c>
      <c r="E5169" s="154">
        <f t="shared" si="1656"/>
        <v>0</v>
      </c>
      <c r="F5169" s="155">
        <f t="shared" ref="F5169:M5169" si="1674">F5170</f>
        <v>0</v>
      </c>
      <c r="G5169" s="155">
        <f t="shared" si="1674"/>
        <v>0</v>
      </c>
      <c r="H5169" s="155">
        <f t="shared" si="1674"/>
        <v>0</v>
      </c>
      <c r="I5169" s="155">
        <f t="shared" si="1674"/>
        <v>0</v>
      </c>
      <c r="J5169" s="155">
        <f t="shared" si="1674"/>
        <v>0</v>
      </c>
      <c r="K5169" s="155">
        <f t="shared" si="1674"/>
        <v>0</v>
      </c>
      <c r="L5169" s="155">
        <f t="shared" si="1674"/>
        <v>0</v>
      </c>
      <c r="M5169" s="155">
        <f t="shared" si="1674"/>
        <v>0</v>
      </c>
      <c r="N5169" s="23"/>
      <c r="O5169" s="23"/>
    </row>
    <row r="5170" spans="1:15">
      <c r="A5170" s="1035"/>
      <c r="B5170" s="357" t="s">
        <v>635</v>
      </c>
      <c r="C5170" s="386"/>
      <c r="D5170" s="335" t="s">
        <v>636</v>
      </c>
      <c r="E5170" s="154">
        <f t="shared" si="1656"/>
        <v>0</v>
      </c>
      <c r="F5170" s="155">
        <f t="shared" ref="F5170:M5170" si="1675">F5171+F5172+F5173+F5174+F5175+F5176+F5177+F5178</f>
        <v>0</v>
      </c>
      <c r="G5170" s="155">
        <f t="shared" si="1675"/>
        <v>0</v>
      </c>
      <c r="H5170" s="155">
        <f t="shared" si="1675"/>
        <v>0</v>
      </c>
      <c r="I5170" s="155">
        <f t="shared" si="1675"/>
        <v>0</v>
      </c>
      <c r="J5170" s="155">
        <f t="shared" si="1675"/>
        <v>0</v>
      </c>
      <c r="K5170" s="155">
        <f t="shared" si="1675"/>
        <v>0</v>
      </c>
      <c r="L5170" s="155">
        <f t="shared" si="1675"/>
        <v>0</v>
      </c>
      <c r="M5170" s="155">
        <f t="shared" si="1675"/>
        <v>0</v>
      </c>
      <c r="N5170" s="23"/>
      <c r="O5170" s="23"/>
    </row>
    <row r="5171" spans="1:15" ht="0.75" customHeight="1">
      <c r="A5171" s="417"/>
      <c r="B5171" s="545"/>
      <c r="C5171" s="546" t="s">
        <v>637</v>
      </c>
      <c r="D5171" s="543" t="s">
        <v>638</v>
      </c>
      <c r="E5171" s="154">
        <f t="shared" si="1656"/>
        <v>0</v>
      </c>
      <c r="F5171" s="63"/>
      <c r="G5171" s="63"/>
      <c r="H5171" s="63"/>
      <c r="I5171" s="63"/>
      <c r="J5171" s="158"/>
      <c r="K5171" s="63"/>
      <c r="L5171" s="63"/>
      <c r="M5171" s="158"/>
      <c r="N5171" s="23"/>
      <c r="O5171" s="23"/>
    </row>
    <row r="5172" spans="1:15" ht="31.35" hidden="1">
      <c r="A5172" s="417"/>
      <c r="B5172" s="545"/>
      <c r="C5172" s="547" t="s">
        <v>639</v>
      </c>
      <c r="D5172" s="548" t="s">
        <v>640</v>
      </c>
      <c r="E5172" s="154">
        <f t="shared" si="1656"/>
        <v>0</v>
      </c>
      <c r="F5172" s="63"/>
      <c r="G5172" s="63"/>
      <c r="H5172" s="63"/>
      <c r="I5172" s="63"/>
      <c r="J5172" s="158"/>
      <c r="K5172" s="63"/>
      <c r="L5172" s="63"/>
      <c r="M5172" s="158"/>
      <c r="N5172" s="23"/>
      <c r="O5172" s="23"/>
    </row>
    <row r="5173" spans="1:15" ht="21" hidden="1">
      <c r="A5173" s="417"/>
      <c r="B5173" s="545"/>
      <c r="C5173" s="547" t="s">
        <v>641</v>
      </c>
      <c r="D5173" s="548" t="s">
        <v>642</v>
      </c>
      <c r="E5173" s="154">
        <f t="shared" si="1656"/>
        <v>0</v>
      </c>
      <c r="F5173" s="63"/>
      <c r="G5173" s="63"/>
      <c r="H5173" s="63"/>
      <c r="I5173" s="63"/>
      <c r="J5173" s="158"/>
      <c r="K5173" s="63"/>
      <c r="L5173" s="63"/>
      <c r="M5173" s="158"/>
      <c r="N5173" s="23"/>
      <c r="O5173" s="23"/>
    </row>
    <row r="5174" spans="1:15" ht="20.65" hidden="1">
      <c r="A5174" s="417"/>
      <c r="B5174" s="545"/>
      <c r="C5174" s="546" t="s">
        <v>643</v>
      </c>
      <c r="D5174" s="543" t="s">
        <v>644</v>
      </c>
      <c r="E5174" s="154">
        <f t="shared" si="1656"/>
        <v>0</v>
      </c>
      <c r="F5174" s="63"/>
      <c r="G5174" s="63"/>
      <c r="H5174" s="63"/>
      <c r="I5174" s="63"/>
      <c r="J5174" s="158"/>
      <c r="K5174" s="63"/>
      <c r="L5174" s="63"/>
      <c r="M5174" s="158"/>
      <c r="N5174" s="23"/>
      <c r="O5174" s="23"/>
    </row>
    <row r="5175" spans="1:15" ht="31.35" hidden="1">
      <c r="A5175" s="417"/>
      <c r="B5175" s="549"/>
      <c r="C5175" s="550" t="s">
        <v>645</v>
      </c>
      <c r="D5175" s="551" t="s">
        <v>646</v>
      </c>
      <c r="E5175" s="154">
        <f t="shared" si="1656"/>
        <v>0</v>
      </c>
      <c r="F5175" s="63"/>
      <c r="G5175" s="63"/>
      <c r="H5175" s="63"/>
      <c r="I5175" s="63"/>
      <c r="J5175" s="158"/>
      <c r="K5175" s="63"/>
      <c r="L5175" s="63"/>
      <c r="M5175" s="158"/>
      <c r="N5175" s="23"/>
      <c r="O5175" s="23"/>
    </row>
    <row r="5176" spans="1:15" ht="20.65" hidden="1">
      <c r="A5176" s="417"/>
      <c r="B5176" s="493"/>
      <c r="C5176" s="494" t="s">
        <v>647</v>
      </c>
      <c r="D5176" s="552" t="s">
        <v>648</v>
      </c>
      <c r="E5176" s="154">
        <f t="shared" si="1656"/>
        <v>0</v>
      </c>
      <c r="F5176" s="63"/>
      <c r="G5176" s="63"/>
      <c r="H5176" s="63"/>
      <c r="I5176" s="63"/>
      <c r="J5176" s="158"/>
      <c r="K5176" s="63"/>
      <c r="L5176" s="63"/>
      <c r="M5176" s="158"/>
      <c r="N5176" s="23"/>
      <c r="O5176" s="23"/>
    </row>
    <row r="5177" spans="1:15" ht="20.65" hidden="1">
      <c r="A5177" s="417"/>
      <c r="B5177" s="553"/>
      <c r="C5177" s="554" t="s">
        <v>649</v>
      </c>
      <c r="D5177" s="555" t="s">
        <v>650</v>
      </c>
      <c r="E5177" s="154">
        <f t="shared" si="1656"/>
        <v>0</v>
      </c>
      <c r="F5177" s="63"/>
      <c r="G5177" s="63"/>
      <c r="H5177" s="63"/>
      <c r="I5177" s="63"/>
      <c r="J5177" s="158"/>
      <c r="K5177" s="63"/>
      <c r="L5177" s="63"/>
      <c r="M5177" s="158"/>
      <c r="N5177" s="23"/>
      <c r="O5177" s="23"/>
    </row>
    <row r="5178" spans="1:15" hidden="1">
      <c r="A5178" s="417"/>
      <c r="B5178" s="556"/>
      <c r="C5178" s="557" t="s">
        <v>651</v>
      </c>
      <c r="D5178" s="335" t="s">
        <v>652</v>
      </c>
      <c r="E5178" s="154">
        <f t="shared" si="1656"/>
        <v>0</v>
      </c>
      <c r="F5178" s="63"/>
      <c r="G5178" s="63"/>
      <c r="H5178" s="63"/>
      <c r="I5178" s="63"/>
      <c r="J5178" s="158"/>
      <c r="K5178" s="63"/>
      <c r="L5178" s="63"/>
      <c r="M5178" s="158"/>
      <c r="N5178" s="23"/>
      <c r="O5178" s="23"/>
    </row>
    <row r="5179" spans="1:15" hidden="1">
      <c r="A5179" s="417"/>
      <c r="B5179" s="498"/>
      <c r="C5179" s="767"/>
      <c r="D5179" s="449"/>
      <c r="E5179" s="94">
        <f t="shared" si="1656"/>
        <v>0</v>
      </c>
      <c r="F5179" s="63"/>
      <c r="G5179" s="63"/>
      <c r="H5179" s="63"/>
      <c r="I5179" s="63"/>
      <c r="J5179" s="158"/>
      <c r="K5179" s="63"/>
      <c r="L5179" s="63"/>
      <c r="M5179" s="158"/>
      <c r="N5179" s="23"/>
      <c r="O5179" s="23"/>
    </row>
    <row r="5180" spans="1:15">
      <c r="A5180" s="1035"/>
      <c r="B5180" s="357" t="s">
        <v>657</v>
      </c>
      <c r="C5180" s="1056"/>
      <c r="D5180" s="335" t="s">
        <v>658</v>
      </c>
      <c r="E5180" s="154">
        <f t="shared" si="1656"/>
        <v>0</v>
      </c>
      <c r="F5180" s="155">
        <f t="shared" ref="F5180:M5180" si="1676">F5181</f>
        <v>0</v>
      </c>
      <c r="G5180" s="155">
        <f t="shared" si="1676"/>
        <v>0</v>
      </c>
      <c r="H5180" s="155">
        <f t="shared" si="1676"/>
        <v>0</v>
      </c>
      <c r="I5180" s="155">
        <f t="shared" si="1676"/>
        <v>0</v>
      </c>
      <c r="J5180" s="155">
        <f t="shared" si="1676"/>
        <v>0</v>
      </c>
      <c r="K5180" s="155">
        <f t="shared" si="1676"/>
        <v>0</v>
      </c>
      <c r="L5180" s="155">
        <f t="shared" si="1676"/>
        <v>0</v>
      </c>
      <c r="M5180" s="155">
        <f t="shared" si="1676"/>
        <v>0</v>
      </c>
      <c r="N5180" s="23"/>
      <c r="O5180" s="23"/>
    </row>
    <row r="5181" spans="1:15">
      <c r="A5181" s="1035"/>
      <c r="B5181" s="1057" t="s">
        <v>659</v>
      </c>
      <c r="C5181" s="386"/>
      <c r="D5181" s="332" t="s">
        <v>565</v>
      </c>
      <c r="E5181" s="217">
        <f t="shared" si="1656"/>
        <v>0</v>
      </c>
      <c r="F5181" s="218">
        <f>F5185+F5186+F5187+F5188+F5189+F5190+F5191</f>
        <v>0</v>
      </c>
      <c r="G5181" s="218">
        <f>G5191</f>
        <v>0</v>
      </c>
      <c r="H5181" s="218">
        <f t="shared" ref="H5181:M5181" si="1677">H5191</f>
        <v>0</v>
      </c>
      <c r="I5181" s="218">
        <f t="shared" si="1677"/>
        <v>0</v>
      </c>
      <c r="J5181" s="218">
        <f t="shared" si="1677"/>
        <v>0</v>
      </c>
      <c r="K5181" s="218">
        <f t="shared" si="1677"/>
        <v>0</v>
      </c>
      <c r="L5181" s="218">
        <f t="shared" si="1677"/>
        <v>0</v>
      </c>
      <c r="M5181" s="218">
        <f t="shared" si="1677"/>
        <v>0</v>
      </c>
      <c r="N5181" s="23"/>
      <c r="O5181" s="23"/>
    </row>
    <row r="5182" spans="1:15" hidden="1">
      <c r="A5182" s="417"/>
      <c r="B5182" s="502"/>
      <c r="C5182" s="503" t="s">
        <v>660</v>
      </c>
      <c r="D5182" s="562" t="s">
        <v>661</v>
      </c>
      <c r="E5182" s="154">
        <f t="shared" si="1656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 hidden="1">
      <c r="A5183" s="417"/>
      <c r="B5183" s="502"/>
      <c r="C5183" s="503" t="s">
        <v>662</v>
      </c>
      <c r="D5183" s="562" t="s">
        <v>663</v>
      </c>
      <c r="E5183" s="154">
        <f t="shared" si="1656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 hidden="1">
      <c r="A5184" s="417"/>
      <c r="B5184" s="502"/>
      <c r="C5184" s="503" t="s">
        <v>664</v>
      </c>
      <c r="D5184" s="562" t="s">
        <v>665</v>
      </c>
      <c r="E5184" s="154">
        <f t="shared" si="1656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 hidden="1">
      <c r="A5185" s="417"/>
      <c r="B5185" s="501"/>
      <c r="C5185" s="458" t="s">
        <v>666</v>
      </c>
      <c r="D5185" s="427" t="s">
        <v>667</v>
      </c>
      <c r="E5185" s="154">
        <f t="shared" si="1656"/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 hidden="1">
      <c r="A5186" s="417"/>
      <c r="B5186" s="501"/>
      <c r="C5186" s="458" t="s">
        <v>668</v>
      </c>
      <c r="D5186" s="427" t="s">
        <v>669</v>
      </c>
      <c r="E5186" s="154">
        <f t="shared" si="1656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 hidden="1">
      <c r="A5187" s="417"/>
      <c r="B5187" s="501"/>
      <c r="C5187" s="458" t="s">
        <v>670</v>
      </c>
      <c r="D5187" s="427" t="s">
        <v>671</v>
      </c>
      <c r="E5187" s="154">
        <f t="shared" si="1656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 hidden="1">
      <c r="A5188" s="417"/>
      <c r="B5188" s="501"/>
      <c r="C5188" s="458" t="s">
        <v>672</v>
      </c>
      <c r="D5188" s="427" t="s">
        <v>673</v>
      </c>
      <c r="E5188" s="154">
        <f t="shared" si="1656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 hidden="1">
      <c r="A5189" s="417"/>
      <c r="B5189" s="501"/>
      <c r="C5189" s="458" t="s">
        <v>674</v>
      </c>
      <c r="D5189" s="427" t="s">
        <v>567</v>
      </c>
      <c r="E5189" s="154">
        <f t="shared" si="1656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 hidden="1">
      <c r="A5190" s="417"/>
      <c r="B5190" s="501"/>
      <c r="C5190" s="458" t="s">
        <v>675</v>
      </c>
      <c r="D5190" s="427" t="s">
        <v>676</v>
      </c>
      <c r="E5190" s="154">
        <f t="shared" si="1656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12.75" customHeight="1">
      <c r="A5191" s="417"/>
      <c r="B5191" s="501"/>
      <c r="C5191" s="458" t="s">
        <v>677</v>
      </c>
      <c r="D5191" s="427" t="s">
        <v>678</v>
      </c>
      <c r="E5191" s="154">
        <f t="shared" si="1656"/>
        <v>0</v>
      </c>
      <c r="F5191" s="63"/>
      <c r="G5191" s="63">
        <f>G2774</f>
        <v>0</v>
      </c>
      <c r="H5191" s="63">
        <f t="shared" ref="H5191:M5191" si="1678">H2774</f>
        <v>0</v>
      </c>
      <c r="I5191" s="63">
        <f t="shared" si="1678"/>
        <v>0</v>
      </c>
      <c r="J5191" s="63">
        <f t="shared" si="1678"/>
        <v>0</v>
      </c>
      <c r="K5191" s="63">
        <f t="shared" si="1678"/>
        <v>0</v>
      </c>
      <c r="L5191" s="63">
        <f t="shared" si="1678"/>
        <v>0</v>
      </c>
      <c r="M5191" s="63">
        <f t="shared" si="1678"/>
        <v>0</v>
      </c>
      <c r="N5191" s="23"/>
      <c r="O5191" s="23"/>
    </row>
    <row r="5192" spans="1:15" ht="11.25" customHeight="1">
      <c r="A5192" s="417"/>
      <c r="B5192" s="441"/>
      <c r="C5192" s="506"/>
      <c r="D5192" s="427"/>
      <c r="E5192" s="154">
        <f t="shared" si="1656"/>
        <v>0</v>
      </c>
      <c r="F5192" s="63"/>
      <c r="G5192" s="63"/>
      <c r="H5192" s="63"/>
      <c r="I5192" s="63"/>
      <c r="J5192" s="158"/>
      <c r="K5192" s="63"/>
      <c r="L5192" s="63"/>
      <c r="M5192" s="158"/>
      <c r="N5192" s="23"/>
      <c r="O5192" s="23"/>
    </row>
    <row r="5193" spans="1:15">
      <c r="A5193" s="1035"/>
      <c r="B5193" s="357" t="s">
        <v>679</v>
      </c>
      <c r="C5193" s="385"/>
      <c r="D5193" s="332" t="s">
        <v>680</v>
      </c>
      <c r="E5193" s="154">
        <f t="shared" si="1656"/>
        <v>0</v>
      </c>
      <c r="F5193" s="155">
        <f>F5194+F5195+F5196+F5197+F5198+F5199+F5200+F5201+F5202+F5203+F5204</f>
        <v>0</v>
      </c>
      <c r="G5193" s="155">
        <f>G5194+G5195+G5196+G5197+G5198+G5199+G5200+G5201+G5202+G5203+G5204+G5205</f>
        <v>0</v>
      </c>
      <c r="H5193" s="155">
        <f>H5205</f>
        <v>0</v>
      </c>
      <c r="I5193" s="155">
        <f>I5205</f>
        <v>0</v>
      </c>
      <c r="J5193" s="155">
        <f>J5205</f>
        <v>0</v>
      </c>
      <c r="K5193" s="155">
        <f>K5194+K5195+K5196+K5197+K5198+K5199+K5200+K5201+K5202+K5203+K5204</f>
        <v>0</v>
      </c>
      <c r="L5193" s="155">
        <f>L5205</f>
        <v>0</v>
      </c>
      <c r="M5193" s="155">
        <f>M5194+M5195+M5196+M5197+M5198+M5199+M5200+M5201+M5202+M5203+M5204</f>
        <v>0</v>
      </c>
      <c r="N5193" s="23"/>
      <c r="O5193" s="23"/>
    </row>
    <row r="5194" spans="1:15" hidden="1">
      <c r="A5194" s="417"/>
      <c r="B5194" s="438" t="s">
        <v>681</v>
      </c>
      <c r="C5194" s="506"/>
      <c r="D5194" s="427" t="s">
        <v>682</v>
      </c>
      <c r="E5194" s="154">
        <f t="shared" si="1656"/>
        <v>0</v>
      </c>
      <c r="F5194" s="63"/>
      <c r="G5194" s="63"/>
      <c r="H5194" s="63"/>
      <c r="I5194" s="63"/>
      <c r="J5194" s="158"/>
      <c r="K5194" s="63"/>
      <c r="L5194" s="63"/>
      <c r="M5194" s="158"/>
      <c r="N5194" s="23"/>
      <c r="O5194" s="23"/>
    </row>
    <row r="5195" spans="1:15" hidden="1">
      <c r="A5195" s="417"/>
      <c r="B5195" s="438" t="s">
        <v>683</v>
      </c>
      <c r="C5195" s="458"/>
      <c r="D5195" s="427" t="s">
        <v>684</v>
      </c>
      <c r="E5195" s="154">
        <f t="shared" si="1656"/>
        <v>0</v>
      </c>
      <c r="F5195" s="63"/>
      <c r="G5195" s="63"/>
      <c r="H5195" s="63"/>
      <c r="I5195" s="63"/>
      <c r="J5195" s="158"/>
      <c r="K5195" s="63"/>
      <c r="L5195" s="63"/>
      <c r="M5195" s="158"/>
      <c r="N5195" s="23"/>
      <c r="O5195" s="23"/>
    </row>
    <row r="5196" spans="1:15" hidden="1">
      <c r="A5196" s="417"/>
      <c r="B5196" s="438" t="s">
        <v>685</v>
      </c>
      <c r="C5196" s="506"/>
      <c r="D5196" s="427" t="s">
        <v>686</v>
      </c>
      <c r="E5196" s="154">
        <f t="shared" ref="E5196:E5233" si="1679">G5196+H5196+I5196+J5196</f>
        <v>0</v>
      </c>
      <c r="F5196" s="63"/>
      <c r="G5196" s="63"/>
      <c r="H5196" s="63"/>
      <c r="I5196" s="63"/>
      <c r="J5196" s="158"/>
      <c r="K5196" s="63"/>
      <c r="L5196" s="63"/>
      <c r="M5196" s="158"/>
      <c r="N5196" s="23"/>
      <c r="O5196" s="23"/>
    </row>
    <row r="5197" spans="1:15" hidden="1">
      <c r="A5197" s="417"/>
      <c r="B5197" s="438" t="s">
        <v>687</v>
      </c>
      <c r="C5197" s="507"/>
      <c r="D5197" s="427" t="s">
        <v>688</v>
      </c>
      <c r="E5197" s="154">
        <f t="shared" si="1679"/>
        <v>0</v>
      </c>
      <c r="F5197" s="63"/>
      <c r="G5197" s="63"/>
      <c r="H5197" s="63"/>
      <c r="I5197" s="63"/>
      <c r="J5197" s="158"/>
      <c r="K5197" s="63"/>
      <c r="L5197" s="63"/>
      <c r="M5197" s="158"/>
      <c r="N5197" s="23"/>
      <c r="O5197" s="23"/>
    </row>
    <row r="5198" spans="1:15" hidden="1">
      <c r="A5198" s="417"/>
      <c r="B5198" s="508" t="s">
        <v>689</v>
      </c>
      <c r="C5198" s="509"/>
      <c r="D5198" s="427" t="s">
        <v>690</v>
      </c>
      <c r="E5198" s="154">
        <f t="shared" si="1679"/>
        <v>0</v>
      </c>
      <c r="F5198" s="63"/>
      <c r="G5198" s="63"/>
      <c r="H5198" s="63"/>
      <c r="I5198" s="63"/>
      <c r="J5198" s="158"/>
      <c r="K5198" s="63"/>
      <c r="L5198" s="63"/>
      <c r="M5198" s="158"/>
      <c r="N5198" s="23"/>
      <c r="O5198" s="23"/>
    </row>
    <row r="5199" spans="1:15" hidden="1">
      <c r="A5199" s="417"/>
      <c r="B5199" s="510" t="s">
        <v>691</v>
      </c>
      <c r="C5199" s="458"/>
      <c r="D5199" s="443" t="s">
        <v>692</v>
      </c>
      <c r="E5199" s="154">
        <f t="shared" si="1679"/>
        <v>0</v>
      </c>
      <c r="F5199" s="63"/>
      <c r="G5199" s="63"/>
      <c r="H5199" s="63"/>
      <c r="I5199" s="63"/>
      <c r="J5199" s="158"/>
      <c r="K5199" s="63"/>
      <c r="L5199" s="63"/>
      <c r="M5199" s="158"/>
      <c r="N5199" s="23"/>
      <c r="O5199" s="23"/>
    </row>
    <row r="5200" spans="1:15" hidden="1">
      <c r="A5200" s="417"/>
      <c r="B5200" s="508" t="s">
        <v>693</v>
      </c>
      <c r="C5200" s="506"/>
      <c r="D5200" s="427" t="s">
        <v>694</v>
      </c>
      <c r="E5200" s="154">
        <f t="shared" si="1679"/>
        <v>0</v>
      </c>
      <c r="F5200" s="63"/>
      <c r="G5200" s="63"/>
      <c r="H5200" s="63"/>
      <c r="I5200" s="63"/>
      <c r="J5200" s="158"/>
      <c r="K5200" s="63"/>
      <c r="L5200" s="63"/>
      <c r="M5200" s="158"/>
      <c r="N5200" s="23"/>
      <c r="O5200" s="23"/>
    </row>
    <row r="5201" spans="1:15" hidden="1">
      <c r="A5201" s="417"/>
      <c r="B5201" s="508" t="s">
        <v>695</v>
      </c>
      <c r="C5201" s="506"/>
      <c r="D5201" s="427" t="s">
        <v>696</v>
      </c>
      <c r="E5201" s="154">
        <f t="shared" si="1679"/>
        <v>0</v>
      </c>
      <c r="F5201" s="63"/>
      <c r="G5201" s="63"/>
      <c r="H5201" s="63"/>
      <c r="I5201" s="63"/>
      <c r="J5201" s="158"/>
      <c r="K5201" s="63"/>
      <c r="L5201" s="63"/>
      <c r="M5201" s="158"/>
      <c r="N5201" s="23"/>
      <c r="O5201" s="23"/>
    </row>
    <row r="5202" spans="1:15" hidden="1">
      <c r="A5202" s="417"/>
      <c r="B5202" s="438" t="s">
        <v>697</v>
      </c>
      <c r="C5202" s="458"/>
      <c r="D5202" s="443" t="s">
        <v>698</v>
      </c>
      <c r="E5202" s="154">
        <f t="shared" si="1679"/>
        <v>0</v>
      </c>
      <c r="F5202" s="63"/>
      <c r="G5202" s="63"/>
      <c r="H5202" s="63"/>
      <c r="I5202" s="63"/>
      <c r="J5202" s="158"/>
      <c r="K5202" s="63"/>
      <c r="L5202" s="63"/>
      <c r="M5202" s="158"/>
      <c r="N5202" s="23"/>
      <c r="O5202" s="23"/>
    </row>
    <row r="5203" spans="1:15" hidden="1">
      <c r="A5203" s="417"/>
      <c r="B5203" s="508" t="s">
        <v>699</v>
      </c>
      <c r="C5203" s="506"/>
      <c r="D5203" s="427" t="s">
        <v>700</v>
      </c>
      <c r="E5203" s="154">
        <f t="shared" si="1679"/>
        <v>0</v>
      </c>
      <c r="F5203" s="63"/>
      <c r="G5203" s="63"/>
      <c r="H5203" s="63"/>
      <c r="I5203" s="63"/>
      <c r="J5203" s="158"/>
      <c r="K5203" s="63"/>
      <c r="L5203" s="63"/>
      <c r="M5203" s="158"/>
      <c r="N5203" s="23"/>
      <c r="O5203" s="23"/>
    </row>
    <row r="5204" spans="1:15" hidden="1">
      <c r="A5204" s="417"/>
      <c r="B5204" s="511" t="s">
        <v>701</v>
      </c>
      <c r="C5204" s="458"/>
      <c r="D5204" s="443" t="s">
        <v>702</v>
      </c>
      <c r="E5204" s="154">
        <f t="shared" si="1679"/>
        <v>0</v>
      </c>
      <c r="F5204" s="63"/>
      <c r="G5204" s="63"/>
      <c r="H5204" s="63"/>
      <c r="I5204" s="63"/>
      <c r="J5204" s="158"/>
      <c r="K5204" s="63"/>
      <c r="L5204" s="63"/>
      <c r="M5204" s="158"/>
      <c r="N5204" s="23"/>
      <c r="O5204" s="23"/>
    </row>
    <row r="5205" spans="1:15" ht="16.5" customHeight="1">
      <c r="A5205" s="1125"/>
      <c r="B5205" s="1162" t="s">
        <v>681</v>
      </c>
      <c r="C5205" s="1163"/>
      <c r="D5205" s="997" t="s">
        <v>682</v>
      </c>
      <c r="E5205" s="154">
        <f t="shared" si="1679"/>
        <v>0</v>
      </c>
      <c r="F5205" s="63"/>
      <c r="G5205" s="63"/>
      <c r="H5205" s="63"/>
      <c r="I5205" s="63"/>
      <c r="J5205" s="158"/>
      <c r="K5205" s="63"/>
      <c r="L5205" s="63"/>
      <c r="M5205" s="158"/>
      <c r="N5205" s="23"/>
      <c r="O5205" s="23"/>
    </row>
    <row r="5206" spans="1:15">
      <c r="A5206" s="1035"/>
      <c r="B5206" s="1007" t="s">
        <v>714</v>
      </c>
      <c r="C5206" s="1018"/>
      <c r="D5206" s="335" t="s">
        <v>715</v>
      </c>
      <c r="E5206" s="154">
        <f t="shared" si="1679"/>
        <v>0</v>
      </c>
      <c r="F5206" s="155">
        <f t="shared" ref="F5206:M5206" si="1680">F5207+F5217</f>
        <v>0</v>
      </c>
      <c r="G5206" s="155">
        <f t="shared" si="1680"/>
        <v>0</v>
      </c>
      <c r="H5206" s="155">
        <f t="shared" si="1680"/>
        <v>0</v>
      </c>
      <c r="I5206" s="155">
        <f t="shared" si="1680"/>
        <v>0</v>
      </c>
      <c r="J5206" s="155">
        <f t="shared" si="1680"/>
        <v>0</v>
      </c>
      <c r="K5206" s="155">
        <f t="shared" si="1680"/>
        <v>0</v>
      </c>
      <c r="L5206" s="155">
        <f t="shared" si="1680"/>
        <v>0</v>
      </c>
      <c r="M5206" s="155">
        <f t="shared" si="1680"/>
        <v>0</v>
      </c>
      <c r="N5206" s="23"/>
      <c r="O5206" s="23"/>
    </row>
    <row r="5207" spans="1:15">
      <c r="A5207" s="1035"/>
      <c r="B5207" s="336" t="s">
        <v>716</v>
      </c>
      <c r="C5207" s="393"/>
      <c r="D5207" s="332" t="s">
        <v>717</v>
      </c>
      <c r="E5207" s="154">
        <f t="shared" si="1679"/>
        <v>0</v>
      </c>
      <c r="F5207" s="155">
        <f t="shared" ref="F5207:M5207" si="1681">F5208+F5213+F5215</f>
        <v>0</v>
      </c>
      <c r="G5207" s="155">
        <f t="shared" si="1681"/>
        <v>0</v>
      </c>
      <c r="H5207" s="155">
        <f t="shared" si="1681"/>
        <v>0</v>
      </c>
      <c r="I5207" s="155">
        <f t="shared" si="1681"/>
        <v>0</v>
      </c>
      <c r="J5207" s="155">
        <f t="shared" si="1681"/>
        <v>0</v>
      </c>
      <c r="K5207" s="155">
        <f t="shared" si="1681"/>
        <v>0</v>
      </c>
      <c r="L5207" s="155">
        <f t="shared" si="1681"/>
        <v>0</v>
      </c>
      <c r="M5207" s="155">
        <f t="shared" si="1681"/>
        <v>0</v>
      </c>
      <c r="N5207" s="23"/>
      <c r="O5207" s="23"/>
    </row>
    <row r="5208" spans="1:15">
      <c r="A5208" s="1035"/>
      <c r="B5208" s="1000" t="s">
        <v>718</v>
      </c>
      <c r="C5208" s="393"/>
      <c r="D5208" s="332" t="s">
        <v>719</v>
      </c>
      <c r="E5208" s="154">
        <f t="shared" si="1679"/>
        <v>0</v>
      </c>
      <c r="F5208" s="155">
        <f t="shared" ref="F5208:M5208" si="1682">F5209+F5210+F5211+F5212</f>
        <v>0</v>
      </c>
      <c r="G5208" s="155">
        <f t="shared" si="1682"/>
        <v>0</v>
      </c>
      <c r="H5208" s="155">
        <f t="shared" si="1682"/>
        <v>0</v>
      </c>
      <c r="I5208" s="155">
        <f t="shared" si="1682"/>
        <v>0</v>
      </c>
      <c r="J5208" s="155">
        <f t="shared" si="1682"/>
        <v>0</v>
      </c>
      <c r="K5208" s="155">
        <f t="shared" si="1682"/>
        <v>0</v>
      </c>
      <c r="L5208" s="155">
        <f t="shared" si="1682"/>
        <v>0</v>
      </c>
      <c r="M5208" s="155">
        <f t="shared" si="1682"/>
        <v>0</v>
      </c>
      <c r="N5208" s="23"/>
      <c r="O5208" s="23"/>
    </row>
    <row r="5209" spans="1:15" hidden="1">
      <c r="A5209" s="792"/>
      <c r="B5209" s="429"/>
      <c r="C5209" s="426" t="s">
        <v>720</v>
      </c>
      <c r="D5209" s="427" t="s">
        <v>721</v>
      </c>
      <c r="E5209" s="94">
        <f t="shared" si="1679"/>
        <v>0</v>
      </c>
      <c r="F5209" s="63"/>
      <c r="G5209" s="63"/>
      <c r="H5209" s="63"/>
      <c r="I5209" s="63"/>
      <c r="J5209" s="158"/>
      <c r="K5209" s="63"/>
      <c r="L5209" s="63"/>
      <c r="M5209" s="158"/>
      <c r="N5209" s="23"/>
      <c r="O5209" s="23"/>
    </row>
    <row r="5210" spans="1:15" hidden="1">
      <c r="A5210" s="792"/>
      <c r="B5210" s="429"/>
      <c r="C5210" s="426" t="s">
        <v>722</v>
      </c>
      <c r="D5210" s="427" t="s">
        <v>723</v>
      </c>
      <c r="E5210" s="94">
        <f t="shared" si="1679"/>
        <v>0</v>
      </c>
      <c r="F5210" s="63"/>
      <c r="G5210" s="63"/>
      <c r="H5210" s="63"/>
      <c r="I5210" s="63"/>
      <c r="J5210" s="158"/>
      <c r="K5210" s="63"/>
      <c r="L5210" s="63"/>
      <c r="M5210" s="158"/>
      <c r="N5210" s="23"/>
      <c r="O5210" s="23"/>
    </row>
    <row r="5211" spans="1:15" hidden="1">
      <c r="A5211" s="792"/>
      <c r="B5211" s="429"/>
      <c r="C5211" s="432" t="s">
        <v>724</v>
      </c>
      <c r="D5211" s="427" t="s">
        <v>725</v>
      </c>
      <c r="E5211" s="94">
        <f t="shared" si="1679"/>
        <v>0</v>
      </c>
      <c r="F5211" s="63"/>
      <c r="G5211" s="63"/>
      <c r="H5211" s="63"/>
      <c r="I5211" s="63"/>
      <c r="J5211" s="158"/>
      <c r="K5211" s="63"/>
      <c r="L5211" s="63"/>
      <c r="M5211" s="158"/>
      <c r="N5211" s="23"/>
      <c r="O5211" s="23"/>
    </row>
    <row r="5212" spans="1:15" hidden="1">
      <c r="A5212" s="792"/>
      <c r="B5212" s="429"/>
      <c r="C5212" s="432" t="s">
        <v>726</v>
      </c>
      <c r="D5212" s="427" t="s">
        <v>727</v>
      </c>
      <c r="E5212" s="94">
        <f t="shared" si="1679"/>
        <v>0</v>
      </c>
      <c r="F5212" s="63"/>
      <c r="G5212" s="63"/>
      <c r="H5212" s="63"/>
      <c r="I5212" s="63"/>
      <c r="J5212" s="158"/>
      <c r="K5212" s="63"/>
      <c r="L5212" s="63"/>
      <c r="M5212" s="158"/>
      <c r="N5212" s="23"/>
      <c r="O5212" s="23"/>
    </row>
    <row r="5213" spans="1:15">
      <c r="A5213" s="1035"/>
      <c r="B5213" s="396" t="s">
        <v>728</v>
      </c>
      <c r="C5213" s="1018"/>
      <c r="D5213" s="335" t="s">
        <v>729</v>
      </c>
      <c r="E5213" s="154">
        <f t="shared" si="1679"/>
        <v>0</v>
      </c>
      <c r="F5213" s="155">
        <f t="shared" ref="F5213:M5213" si="1683">F5214</f>
        <v>0</v>
      </c>
      <c r="G5213" s="155">
        <f t="shared" si="1683"/>
        <v>0</v>
      </c>
      <c r="H5213" s="155">
        <f t="shared" si="1683"/>
        <v>0</v>
      </c>
      <c r="I5213" s="155">
        <f t="shared" si="1683"/>
        <v>0</v>
      </c>
      <c r="J5213" s="155">
        <f t="shared" si="1683"/>
        <v>0</v>
      </c>
      <c r="K5213" s="155">
        <f t="shared" si="1683"/>
        <v>0</v>
      </c>
      <c r="L5213" s="155">
        <f t="shared" si="1683"/>
        <v>0</v>
      </c>
      <c r="M5213" s="155">
        <f t="shared" si="1683"/>
        <v>0</v>
      </c>
      <c r="N5213" s="23"/>
      <c r="O5213" s="23"/>
    </row>
    <row r="5214" spans="1:15" ht="0.75" customHeight="1">
      <c r="A5214" s="417"/>
      <c r="B5214" s="429"/>
      <c r="C5214" s="432" t="s">
        <v>730</v>
      </c>
      <c r="D5214" s="443" t="s">
        <v>731</v>
      </c>
      <c r="E5214" s="154">
        <f t="shared" si="1679"/>
        <v>0</v>
      </c>
      <c r="F5214" s="63"/>
      <c r="G5214" s="63"/>
      <c r="H5214" s="63"/>
      <c r="I5214" s="63"/>
      <c r="J5214" s="158"/>
      <c r="K5214" s="63"/>
      <c r="L5214" s="63"/>
      <c r="M5214" s="158"/>
      <c r="N5214" s="23"/>
      <c r="O5214" s="23"/>
    </row>
    <row r="5215" spans="1:15">
      <c r="A5215" s="417"/>
      <c r="B5215" s="429" t="s">
        <v>732</v>
      </c>
      <c r="C5215" s="432"/>
      <c r="D5215" s="443" t="s">
        <v>733</v>
      </c>
      <c r="E5215" s="94">
        <f t="shared" si="1679"/>
        <v>0</v>
      </c>
      <c r="F5215" s="63"/>
      <c r="G5215" s="63"/>
      <c r="H5215" s="63"/>
      <c r="I5215" s="63"/>
      <c r="J5215" s="158"/>
      <c r="K5215" s="63"/>
      <c r="L5215" s="63"/>
      <c r="M5215" s="158"/>
      <c r="N5215" s="23"/>
      <c r="O5215" s="23"/>
    </row>
    <row r="5216" spans="1:15" ht="0.75" customHeight="1">
      <c r="A5216" s="417"/>
      <c r="B5216" s="434"/>
      <c r="C5216" s="466"/>
      <c r="D5216" s="443"/>
      <c r="E5216" s="154">
        <f t="shared" si="1679"/>
        <v>0</v>
      </c>
      <c r="F5216" s="63"/>
      <c r="G5216" s="63"/>
      <c r="H5216" s="63"/>
      <c r="I5216" s="63"/>
      <c r="J5216" s="158"/>
      <c r="K5216" s="63"/>
      <c r="L5216" s="63"/>
      <c r="M5216" s="158"/>
      <c r="N5216" s="23"/>
      <c r="O5216" s="23"/>
    </row>
    <row r="5217" spans="1:15">
      <c r="A5217" s="1035"/>
      <c r="B5217" s="341" t="s">
        <v>734</v>
      </c>
      <c r="C5217" s="1018"/>
      <c r="D5217" s="335" t="s">
        <v>735</v>
      </c>
      <c r="E5217" s="154">
        <f t="shared" si="1679"/>
        <v>0</v>
      </c>
      <c r="F5217" s="155">
        <f t="shared" ref="F5217:M5218" si="1684">F5218</f>
        <v>0</v>
      </c>
      <c r="G5217" s="155">
        <f t="shared" si="1684"/>
        <v>0</v>
      </c>
      <c r="H5217" s="155">
        <f t="shared" si="1684"/>
        <v>0</v>
      </c>
      <c r="I5217" s="155">
        <f t="shared" si="1684"/>
        <v>0</v>
      </c>
      <c r="J5217" s="155">
        <f t="shared" si="1684"/>
        <v>0</v>
      </c>
      <c r="K5217" s="155">
        <f t="shared" si="1684"/>
        <v>0</v>
      </c>
      <c r="L5217" s="155">
        <f t="shared" si="1684"/>
        <v>0</v>
      </c>
      <c r="M5217" s="155">
        <f t="shared" si="1684"/>
        <v>0</v>
      </c>
      <c r="N5217" s="23"/>
      <c r="O5217" s="23"/>
    </row>
    <row r="5218" spans="1:15">
      <c r="A5218" s="1035"/>
      <c r="B5218" s="1067" t="s">
        <v>736</v>
      </c>
      <c r="C5218" s="1068"/>
      <c r="D5218" s="335" t="s">
        <v>737</v>
      </c>
      <c r="E5218" s="154">
        <f t="shared" si="1679"/>
        <v>0</v>
      </c>
      <c r="F5218" s="155">
        <f t="shared" si="1684"/>
        <v>0</v>
      </c>
      <c r="G5218" s="155">
        <f t="shared" si="1684"/>
        <v>0</v>
      </c>
      <c r="H5218" s="155">
        <f t="shared" si="1684"/>
        <v>0</v>
      </c>
      <c r="I5218" s="155">
        <f t="shared" si="1684"/>
        <v>0</v>
      </c>
      <c r="J5218" s="155">
        <f t="shared" si="1684"/>
        <v>0</v>
      </c>
      <c r="K5218" s="155">
        <f t="shared" si="1684"/>
        <v>0</v>
      </c>
      <c r="L5218" s="155">
        <f t="shared" si="1684"/>
        <v>0</v>
      </c>
      <c r="M5218" s="155">
        <f t="shared" si="1684"/>
        <v>0</v>
      </c>
      <c r="N5218" s="23"/>
      <c r="O5218" s="23"/>
    </row>
    <row r="5219" spans="1:15" ht="12" customHeight="1">
      <c r="A5219" s="417"/>
      <c r="B5219" s="434"/>
      <c r="C5219" s="432" t="s">
        <v>738</v>
      </c>
      <c r="D5219" s="443" t="s">
        <v>739</v>
      </c>
      <c r="E5219" s="94">
        <f t="shared" si="1679"/>
        <v>0</v>
      </c>
      <c r="F5219" s="63"/>
      <c r="G5219" s="63"/>
      <c r="H5219" s="63"/>
      <c r="I5219" s="63"/>
      <c r="J5219" s="158"/>
      <c r="K5219" s="63"/>
      <c r="L5219" s="63"/>
      <c r="M5219" s="158"/>
      <c r="N5219" s="23"/>
      <c r="O5219" s="23"/>
    </row>
    <row r="5220" spans="1:15" ht="14.25" customHeight="1">
      <c r="A5220" s="417"/>
      <c r="B5220" s="434"/>
      <c r="C5220" s="466" t="s">
        <v>1045</v>
      </c>
      <c r="D5220" s="443" t="s">
        <v>1046</v>
      </c>
      <c r="E5220" s="154">
        <f t="shared" si="1679"/>
        <v>0</v>
      </c>
      <c r="F5220" s="63"/>
      <c r="G5220" s="63"/>
      <c r="H5220" s="63"/>
      <c r="I5220" s="63"/>
      <c r="J5220" s="158"/>
      <c r="K5220" s="63"/>
      <c r="L5220" s="63"/>
      <c r="M5220" s="158"/>
      <c r="N5220" s="23"/>
      <c r="O5220" s="23"/>
    </row>
    <row r="5221" spans="1:15">
      <c r="A5221" s="1035"/>
      <c r="B5221" s="341" t="s">
        <v>626</v>
      </c>
      <c r="C5221" s="1018"/>
      <c r="D5221" s="335" t="s">
        <v>627</v>
      </c>
      <c r="E5221" s="154">
        <f t="shared" si="1679"/>
        <v>0</v>
      </c>
      <c r="F5221" s="155">
        <f t="shared" ref="F5221:M5221" si="1685">F5222</f>
        <v>0</v>
      </c>
      <c r="G5221" s="155">
        <f t="shared" si="1685"/>
        <v>0</v>
      </c>
      <c r="H5221" s="155">
        <f t="shared" si="1685"/>
        <v>0</v>
      </c>
      <c r="I5221" s="155">
        <f t="shared" si="1685"/>
        <v>0</v>
      </c>
      <c r="J5221" s="155">
        <f t="shared" si="1685"/>
        <v>0</v>
      </c>
      <c r="K5221" s="155">
        <f t="shared" si="1685"/>
        <v>0</v>
      </c>
      <c r="L5221" s="155">
        <f t="shared" si="1685"/>
        <v>0</v>
      </c>
      <c r="M5221" s="155">
        <f t="shared" si="1685"/>
        <v>0</v>
      </c>
      <c r="N5221" s="23"/>
      <c r="O5221" s="23"/>
    </row>
    <row r="5222" spans="1:15">
      <c r="A5222" s="417"/>
      <c r="B5222" s="429" t="s">
        <v>628</v>
      </c>
      <c r="C5222" s="466"/>
      <c r="D5222" s="443" t="s">
        <v>629</v>
      </c>
      <c r="E5222" s="94">
        <f t="shared" si="1679"/>
        <v>0</v>
      </c>
      <c r="F5222" s="421"/>
      <c r="G5222" s="421"/>
      <c r="H5222" s="421"/>
      <c r="I5222" s="421"/>
      <c r="J5222" s="158"/>
      <c r="K5222" s="421"/>
      <c r="L5222" s="421"/>
      <c r="M5222" s="158"/>
      <c r="N5222" s="23"/>
      <c r="O5222" s="23"/>
    </row>
    <row r="5223" spans="1:15">
      <c r="A5223" s="520" t="s">
        <v>755</v>
      </c>
      <c r="B5223" s="521"/>
      <c r="C5223" s="521"/>
      <c r="D5223" s="522"/>
      <c r="E5223" s="94">
        <f t="shared" si="1679"/>
        <v>0</v>
      </c>
      <c r="F5223" s="63"/>
      <c r="G5223" s="63"/>
      <c r="H5223" s="63"/>
      <c r="I5223" s="63"/>
      <c r="J5223" s="151"/>
      <c r="K5223" s="63"/>
      <c r="L5223" s="63"/>
      <c r="M5223" s="151"/>
      <c r="N5223" s="23"/>
      <c r="O5223" s="23"/>
    </row>
    <row r="5224" spans="1:15">
      <c r="A5224" s="570"/>
      <c r="B5224" s="1352" t="s">
        <v>1012</v>
      </c>
      <c r="C5224" s="1352"/>
      <c r="D5224" s="522" t="s">
        <v>1013</v>
      </c>
      <c r="E5224" s="94">
        <f t="shared" si="1679"/>
        <v>0</v>
      </c>
      <c r="F5224" s="63"/>
      <c r="G5224" s="63"/>
      <c r="H5224" s="63"/>
      <c r="I5224" s="63"/>
      <c r="J5224" s="151"/>
      <c r="K5224" s="63"/>
      <c r="L5224" s="63"/>
      <c r="M5224" s="151"/>
      <c r="N5224" s="23"/>
      <c r="O5224" s="23"/>
    </row>
    <row r="5225" spans="1:15">
      <c r="A5225" s="981"/>
      <c r="B5225" s="527" t="s">
        <v>1014</v>
      </c>
      <c r="C5225" s="571"/>
      <c r="D5225" s="522" t="s">
        <v>1015</v>
      </c>
      <c r="E5225" s="94">
        <f t="shared" si="1679"/>
        <v>0</v>
      </c>
      <c r="F5225" s="63"/>
      <c r="G5225" s="63"/>
      <c r="H5225" s="63"/>
      <c r="I5225" s="63"/>
      <c r="J5225" s="151"/>
      <c r="K5225" s="63"/>
      <c r="L5225" s="63"/>
      <c r="M5225" s="151"/>
      <c r="N5225" s="23"/>
      <c r="O5225" s="23"/>
    </row>
    <row r="5226" spans="1:15">
      <c r="A5226" s="570"/>
      <c r="B5226" s="527" t="s">
        <v>1016</v>
      </c>
      <c r="C5226" s="571"/>
      <c r="D5226" s="522" t="s">
        <v>1017</v>
      </c>
      <c r="E5226" s="94">
        <f t="shared" si="1679"/>
        <v>0</v>
      </c>
      <c r="F5226" s="63"/>
      <c r="G5226" s="63">
        <f>G2808</f>
        <v>0</v>
      </c>
      <c r="H5226" s="63">
        <f t="shared" ref="H5226:M5226" si="1686">H2808</f>
        <v>0</v>
      </c>
      <c r="I5226" s="63">
        <f t="shared" si="1686"/>
        <v>0</v>
      </c>
      <c r="J5226" s="63">
        <f t="shared" si="1686"/>
        <v>0</v>
      </c>
      <c r="K5226" s="63">
        <f t="shared" si="1686"/>
        <v>0</v>
      </c>
      <c r="L5226" s="63">
        <f t="shared" si="1686"/>
        <v>0</v>
      </c>
      <c r="M5226" s="63">
        <f t="shared" si="1686"/>
        <v>0</v>
      </c>
      <c r="N5226" s="23"/>
      <c r="O5226" s="23"/>
    </row>
    <row r="5227" spans="1:15">
      <c r="A5227" s="570"/>
      <c r="B5227" s="527" t="s">
        <v>1018</v>
      </c>
      <c r="C5227" s="571"/>
      <c r="D5227" s="522" t="s">
        <v>1019</v>
      </c>
      <c r="E5227" s="94">
        <f t="shared" si="1679"/>
        <v>0</v>
      </c>
      <c r="F5227" s="63"/>
      <c r="G5227" s="63"/>
      <c r="H5227" s="63"/>
      <c r="I5227" s="63"/>
      <c r="J5227" s="151"/>
      <c r="K5227" s="63"/>
      <c r="L5227" s="63"/>
      <c r="M5227" s="151"/>
      <c r="N5227" s="23"/>
      <c r="O5227" s="23"/>
    </row>
    <row r="5228" spans="1:15">
      <c r="A5228" s="570"/>
      <c r="B5228" s="571" t="s">
        <v>1020</v>
      </c>
      <c r="C5228" s="571"/>
      <c r="D5228" s="522" t="s">
        <v>1021</v>
      </c>
      <c r="E5228" s="94">
        <f t="shared" si="1679"/>
        <v>0</v>
      </c>
      <c r="F5228" s="63"/>
      <c r="G5228" s="63"/>
      <c r="H5228" s="63"/>
      <c r="I5228" s="63"/>
      <c r="J5228" s="151"/>
      <c r="K5228" s="63"/>
      <c r="L5228" s="63"/>
      <c r="M5228" s="151"/>
      <c r="N5228" s="23"/>
      <c r="O5228" s="23"/>
    </row>
    <row r="5229" spans="1:15" ht="0.75" customHeight="1">
      <c r="A5229" s="798"/>
      <c r="B5229" s="799"/>
      <c r="C5229" s="799"/>
      <c r="D5229" s="522"/>
      <c r="E5229" s="94">
        <f t="shared" si="1679"/>
        <v>0</v>
      </c>
      <c r="F5229" s="63"/>
      <c r="G5229" s="63"/>
      <c r="H5229" s="63"/>
      <c r="I5229" s="63"/>
      <c r="J5229" s="151"/>
      <c r="K5229" s="63"/>
      <c r="L5229" s="63"/>
      <c r="M5229" s="151"/>
      <c r="N5229" s="23"/>
      <c r="O5229" s="23"/>
    </row>
    <row r="5230" spans="1:15">
      <c r="A5230" s="1094" t="s">
        <v>1022</v>
      </c>
      <c r="B5230" s="1095"/>
      <c r="C5230" s="1095"/>
      <c r="D5230" s="1096" t="s">
        <v>1023</v>
      </c>
      <c r="E5230" s="94">
        <f t="shared" si="1679"/>
        <v>0</v>
      </c>
      <c r="F5230" s="63"/>
      <c r="G5230" s="63"/>
      <c r="H5230" s="63"/>
      <c r="I5230" s="63"/>
      <c r="J5230" s="151"/>
      <c r="K5230" s="63"/>
      <c r="L5230" s="63"/>
      <c r="M5230" s="151"/>
      <c r="N5230" s="23"/>
      <c r="O5230" s="23"/>
    </row>
    <row r="5231" spans="1:15">
      <c r="A5231" s="984" t="s">
        <v>1024</v>
      </c>
      <c r="B5231" s="985"/>
      <c r="C5231" s="985"/>
      <c r="D5231" s="522" t="s">
        <v>1025</v>
      </c>
      <c r="E5231" s="94">
        <f t="shared" si="1679"/>
        <v>0</v>
      </c>
      <c r="F5231" s="63"/>
      <c r="G5231" s="63"/>
      <c r="H5231" s="63"/>
      <c r="I5231" s="63"/>
      <c r="J5231" s="151"/>
      <c r="K5231" s="63"/>
      <c r="L5231" s="63"/>
      <c r="M5231" s="151"/>
      <c r="N5231" s="23"/>
      <c r="O5231" s="23"/>
    </row>
    <row r="5232" spans="1:15">
      <c r="A5232" s="986" t="s">
        <v>1047</v>
      </c>
      <c r="B5232" s="987"/>
      <c r="C5232" s="987"/>
      <c r="D5232" s="1164" t="s">
        <v>1027</v>
      </c>
      <c r="E5232" s="1165">
        <f t="shared" si="1679"/>
        <v>-144349</v>
      </c>
      <c r="F5232" s="1165">
        <f t="shared" ref="F5232:M5232" si="1687">F402-F4082</f>
        <v>0</v>
      </c>
      <c r="G5232" s="1165">
        <f t="shared" si="1687"/>
        <v>-139793</v>
      </c>
      <c r="H5232" s="1165">
        <f t="shared" si="1687"/>
        <v>-1761</v>
      </c>
      <c r="I5232" s="1165">
        <f t="shared" si="1687"/>
        <v>-1985</v>
      </c>
      <c r="J5232" s="1165">
        <f t="shared" si="1687"/>
        <v>-810</v>
      </c>
      <c r="K5232" s="1165">
        <f t="shared" si="1687"/>
        <v>0</v>
      </c>
      <c r="L5232" s="1165">
        <f t="shared" si="1687"/>
        <v>0</v>
      </c>
      <c r="M5232" s="1165">
        <f t="shared" si="1687"/>
        <v>0</v>
      </c>
      <c r="N5232" s="23"/>
      <c r="O5232" s="23"/>
    </row>
    <row r="5233" spans="1:15" ht="12.95" thickBot="1">
      <c r="A5233" s="1166" t="s">
        <v>1048</v>
      </c>
      <c r="B5233" s="1167"/>
      <c r="C5233" s="1167"/>
      <c r="D5233" s="1168" t="s">
        <v>1029</v>
      </c>
      <c r="E5233" s="1165">
        <f t="shared" si="1679"/>
        <v>144349</v>
      </c>
      <c r="F5233" s="1165">
        <f t="shared" ref="F5233:M5233" si="1688">F4082-F402</f>
        <v>0</v>
      </c>
      <c r="G5233" s="1165">
        <f t="shared" si="1688"/>
        <v>139793</v>
      </c>
      <c r="H5233" s="1165">
        <f t="shared" si="1688"/>
        <v>1761</v>
      </c>
      <c r="I5233" s="1165">
        <f t="shared" si="1688"/>
        <v>1985</v>
      </c>
      <c r="J5233" s="1165">
        <f t="shared" si="1688"/>
        <v>810</v>
      </c>
      <c r="K5233" s="1165">
        <f t="shared" si="1688"/>
        <v>0</v>
      </c>
      <c r="L5233" s="1165">
        <f t="shared" si="1688"/>
        <v>0</v>
      </c>
      <c r="M5233" s="1165">
        <f t="shared" si="1688"/>
        <v>0</v>
      </c>
      <c r="N5233" s="23"/>
      <c r="O5233" s="23"/>
    </row>
    <row r="5234" spans="1:15">
      <c r="A5234" s="1169" t="s">
        <v>1049</v>
      </c>
      <c r="B5234" s="1169"/>
      <c r="C5234" s="1169"/>
      <c r="D5234" s="1170" t="s">
        <v>1027</v>
      </c>
      <c r="E5234" s="1165">
        <f>G5234+H5234+I5234+J5234</f>
        <v>-144349</v>
      </c>
      <c r="F5234" s="1165">
        <f t="shared" ref="F5234:M5234" si="1689">F13-F591</f>
        <v>0</v>
      </c>
      <c r="G5234" s="1165">
        <f t="shared" si="1689"/>
        <v>-139793</v>
      </c>
      <c r="H5234" s="1165">
        <f t="shared" si="1689"/>
        <v>-1761</v>
      </c>
      <c r="I5234" s="1165">
        <f t="shared" si="1689"/>
        <v>-1985</v>
      </c>
      <c r="J5234" s="1165">
        <f t="shared" si="1689"/>
        <v>-810</v>
      </c>
      <c r="K5234" s="1165">
        <f t="shared" si="1689"/>
        <v>0</v>
      </c>
      <c r="L5234" s="1165">
        <f t="shared" si="1689"/>
        <v>0</v>
      </c>
      <c r="M5234" s="1165">
        <f t="shared" si="1689"/>
        <v>0</v>
      </c>
      <c r="N5234" s="23"/>
      <c r="O5234" s="23"/>
    </row>
    <row r="5235" spans="1:15">
      <c r="A5235" s="1171" t="s">
        <v>1050</v>
      </c>
      <c r="B5235" s="1171"/>
      <c r="C5235" s="1171"/>
      <c r="D5235" s="1170" t="s">
        <v>1029</v>
      </c>
      <c r="E5235" s="1165">
        <f>G5235+H5235+I5235+J5235</f>
        <v>144349</v>
      </c>
      <c r="F5235" s="1165">
        <f t="shared" ref="F5235:M5235" si="1690">F591-F13</f>
        <v>0</v>
      </c>
      <c r="G5235" s="1165">
        <f t="shared" si="1690"/>
        <v>139793</v>
      </c>
      <c r="H5235" s="1165">
        <f t="shared" si="1690"/>
        <v>1761</v>
      </c>
      <c r="I5235" s="1165">
        <f t="shared" si="1690"/>
        <v>1985</v>
      </c>
      <c r="J5235" s="1165">
        <f t="shared" si="1690"/>
        <v>810</v>
      </c>
      <c r="K5235" s="1165">
        <f t="shared" si="1690"/>
        <v>0</v>
      </c>
      <c r="L5235" s="1165">
        <f t="shared" si="1690"/>
        <v>0</v>
      </c>
      <c r="M5235" s="1165">
        <f t="shared" si="1690"/>
        <v>0</v>
      </c>
      <c r="N5235" s="23"/>
      <c r="O5235" s="23"/>
    </row>
    <row r="5236" spans="1:15" s="1172" customFormat="1">
      <c r="A5236" s="241"/>
      <c r="B5236" s="241"/>
      <c r="C5236" s="241"/>
      <c r="D5236" s="242"/>
      <c r="E5236" s="243"/>
      <c r="F5236" s="243"/>
      <c r="G5236" s="243"/>
      <c r="H5236" s="243"/>
      <c r="I5236" s="243"/>
      <c r="J5236" s="243"/>
      <c r="K5236" s="243"/>
      <c r="L5236" s="243"/>
      <c r="M5236" s="243"/>
      <c r="N5236" s="87"/>
      <c r="O5236" s="87"/>
    </row>
    <row r="5237" spans="1:15" s="1172" customFormat="1">
      <c r="A5237" s="241"/>
      <c r="B5237" s="241"/>
      <c r="C5237" s="241"/>
      <c r="D5237" s="242"/>
      <c r="E5237" s="243"/>
      <c r="F5237" s="243"/>
      <c r="G5237" s="243"/>
      <c r="H5237" s="243"/>
      <c r="I5237" s="243"/>
      <c r="J5237" s="243"/>
      <c r="K5237" s="243"/>
      <c r="L5237" s="243"/>
      <c r="M5237" s="243"/>
      <c r="N5237" s="87"/>
      <c r="O5237" s="87"/>
    </row>
    <row r="5238" spans="1:15" ht="14.1">
      <c r="A5238" s="1173"/>
      <c r="B5238" s="1173"/>
      <c r="C5238" s="244" t="s">
        <v>493</v>
      </c>
      <c r="D5238" s="1269"/>
      <c r="E5238" s="1389"/>
      <c r="F5238" s="1389"/>
      <c r="G5238" s="245"/>
      <c r="H5238" s="245"/>
      <c r="I5238" s="245"/>
      <c r="J5238" s="246"/>
      <c r="K5238" s="245"/>
      <c r="L5238" s="245"/>
      <c r="M5238" s="246"/>
    </row>
    <row r="5239" spans="1:15" ht="14.1">
      <c r="A5239" s="1173"/>
      <c r="B5239" s="1173"/>
      <c r="C5239" s="244" t="s">
        <v>494</v>
      </c>
      <c r="D5239" s="247"/>
      <c r="E5239" s="247"/>
      <c r="F5239" s="248"/>
      <c r="G5239" s="245"/>
      <c r="H5239" s="245"/>
      <c r="I5239" s="245"/>
      <c r="J5239" s="246"/>
      <c r="K5239" s="245"/>
      <c r="L5239" s="245"/>
      <c r="M5239" s="246"/>
    </row>
    <row r="5240" spans="1:15" ht="14.1">
      <c r="A5240" s="1173"/>
      <c r="B5240" s="1173"/>
      <c r="C5240" s="244" t="s">
        <v>495</v>
      </c>
      <c r="D5240" s="247"/>
      <c r="E5240" s="247"/>
      <c r="F5240" s="248"/>
      <c r="G5240" s="245"/>
      <c r="H5240" s="245"/>
      <c r="I5240" s="245"/>
      <c r="J5240" s="246"/>
      <c r="K5240" s="245"/>
      <c r="L5240" s="245"/>
      <c r="M5240" s="246"/>
    </row>
    <row r="5241" spans="1:15" ht="14.1">
      <c r="A5241" s="1173"/>
      <c r="B5241" s="1173"/>
      <c r="C5241" s="249" t="s">
        <v>496</v>
      </c>
      <c r="D5241" s="247"/>
      <c r="E5241" s="247" t="s">
        <v>497</v>
      </c>
      <c r="F5241" s="250"/>
      <c r="G5241" s="250"/>
      <c r="H5241" s="251"/>
      <c r="I5241" s="1270" t="s">
        <v>498</v>
      </c>
      <c r="J5241" s="1271"/>
      <c r="K5241" s="1271"/>
      <c r="L5241" s="1271"/>
      <c r="M5241" s="246"/>
    </row>
    <row r="5242" spans="1:15">
      <c r="A5242" s="1173"/>
      <c r="B5242" s="1173"/>
      <c r="C5242" s="252"/>
      <c r="D5242" s="1272" t="s">
        <v>499</v>
      </c>
      <c r="E5242" s="1273"/>
      <c r="F5242" s="1273"/>
      <c r="G5242" s="251"/>
      <c r="H5242" s="251"/>
      <c r="I5242" s="1274" t="s">
        <v>500</v>
      </c>
      <c r="J5242" s="1275"/>
      <c r="K5242" s="1275"/>
      <c r="L5242" s="1275"/>
      <c r="M5242" s="246"/>
    </row>
    <row r="5243" spans="1:15">
      <c r="A5243" s="1173"/>
      <c r="B5243" s="1173"/>
      <c r="C5243" s="252"/>
      <c r="D5243" s="253"/>
      <c r="E5243" s="254"/>
      <c r="F5243" s="251"/>
      <c r="G5243" s="251"/>
      <c r="H5243" s="251"/>
      <c r="I5243" s="251"/>
      <c r="J5243" s="255"/>
      <c r="K5243" s="251" t="s">
        <v>501</v>
      </c>
      <c r="L5243" s="251"/>
      <c r="M5243" s="246"/>
    </row>
    <row r="5244" spans="1:15">
      <c r="D5244" s="250"/>
      <c r="E5244" s="250"/>
      <c r="F5244" s="250"/>
      <c r="G5244" s="250"/>
      <c r="H5244" s="250"/>
      <c r="I5244" s="250"/>
      <c r="J5244" s="250"/>
      <c r="K5244" s="250"/>
      <c r="L5244" s="250"/>
    </row>
  </sheetData>
  <mergeCells count="385">
    <mergeCell ref="D5242:F5242"/>
    <mergeCell ref="I5242:L5242"/>
    <mergeCell ref="A5100:C5100"/>
    <mergeCell ref="B5137:C5137"/>
    <mergeCell ref="A5168:C5168"/>
    <mergeCell ref="B5224:C5224"/>
    <mergeCell ref="D5238:F5238"/>
    <mergeCell ref="I5241:L5241"/>
    <mergeCell ref="A4886:C4886"/>
    <mergeCell ref="A4911:C4911"/>
    <mergeCell ref="A4913:C4913"/>
    <mergeCell ref="B4970:C4970"/>
    <mergeCell ref="A4977:C4977"/>
    <mergeCell ref="A5038:C5038"/>
    <mergeCell ref="B4781:C4781"/>
    <mergeCell ref="B4782:C4782"/>
    <mergeCell ref="B4783:C4783"/>
    <mergeCell ref="B4784:C4784"/>
    <mergeCell ref="A4815:C4815"/>
    <mergeCell ref="A4817:C4817"/>
    <mergeCell ref="B4720:C4720"/>
    <mergeCell ref="A4737:C4737"/>
    <mergeCell ref="A4738:C4738"/>
    <mergeCell ref="B4777:C4777"/>
    <mergeCell ref="B4779:C4779"/>
    <mergeCell ref="B4780:C4780"/>
    <mergeCell ref="A4524:C4524"/>
    <mergeCell ref="A4526:C4526"/>
    <mergeCell ref="A4598:C4598"/>
    <mergeCell ref="A4662:C4662"/>
    <mergeCell ref="B4700:C4700"/>
    <mergeCell ref="B4701:C4701"/>
    <mergeCell ref="B4398:C4398"/>
    <mergeCell ref="B4399:C4399"/>
    <mergeCell ref="B4400:C4400"/>
    <mergeCell ref="A4402:C4402"/>
    <mergeCell ref="A4404:C4404"/>
    <mergeCell ref="A4463:C4463"/>
    <mergeCell ref="A4221:C4221"/>
    <mergeCell ref="B4279:C4279"/>
    <mergeCell ref="B4284:D4284"/>
    <mergeCell ref="A4285:C4285"/>
    <mergeCell ref="A4340:C4340"/>
    <mergeCell ref="A4342:C4342"/>
    <mergeCell ref="A4153:C4153"/>
    <mergeCell ref="B4191:C4191"/>
    <mergeCell ref="B4195:C4195"/>
    <mergeCell ref="B4196:C4196"/>
    <mergeCell ref="B4197:C4197"/>
    <mergeCell ref="B4198:C4198"/>
    <mergeCell ref="B4128:C4128"/>
    <mergeCell ref="B4129:C4129"/>
    <mergeCell ref="B4130:C4130"/>
    <mergeCell ref="B4131:C4131"/>
    <mergeCell ref="B4132:C4132"/>
    <mergeCell ref="A4151:C4151"/>
    <mergeCell ref="B3885:C3885"/>
    <mergeCell ref="B3952:C3952"/>
    <mergeCell ref="B4022:C4022"/>
    <mergeCell ref="B4067:C4067"/>
    <mergeCell ref="A4086:C4086"/>
    <mergeCell ref="B4124:C4124"/>
    <mergeCell ref="A3641:C3641"/>
    <mergeCell ref="B3659:C3659"/>
    <mergeCell ref="A3732:C3732"/>
    <mergeCell ref="B3750:C3750"/>
    <mergeCell ref="B3796:C3796"/>
    <mergeCell ref="B3819:C3819"/>
    <mergeCell ref="B3380:C3380"/>
    <mergeCell ref="B3500:C3500"/>
    <mergeCell ref="B3531:C3531"/>
    <mergeCell ref="B3547:C3547"/>
    <mergeCell ref="A3564:C3564"/>
    <mergeCell ref="B3581:C3581"/>
    <mergeCell ref="B3150:C3150"/>
    <mergeCell ref="A3152:C3152"/>
    <mergeCell ref="B3170:C3170"/>
    <mergeCell ref="B3234:C3234"/>
    <mergeCell ref="A3284:C3284"/>
    <mergeCell ref="B3302:C3302"/>
    <mergeCell ref="B3021:C3021"/>
    <mergeCell ref="B3042:C3042"/>
    <mergeCell ref="A3086:C3086"/>
    <mergeCell ref="B3103:C3103"/>
    <mergeCell ref="B3148:C3148"/>
    <mergeCell ref="B3149:C3149"/>
    <mergeCell ref="B2806:C2806"/>
    <mergeCell ref="B2840:C2840"/>
    <mergeCell ref="B2874:C2874"/>
    <mergeCell ref="A2890:C2890"/>
    <mergeCell ref="B2908:C2908"/>
    <mergeCell ref="B2974:C2974"/>
    <mergeCell ref="B2576:C2576"/>
    <mergeCell ref="A2620:C2620"/>
    <mergeCell ref="B2658:C2658"/>
    <mergeCell ref="A2689:C2689"/>
    <mergeCell ref="B2706:C2706"/>
    <mergeCell ref="A2750:C2750"/>
    <mergeCell ref="B2330:C2330"/>
    <mergeCell ref="A2374:C2374"/>
    <mergeCell ref="A2435:C2435"/>
    <mergeCell ref="B2452:C2452"/>
    <mergeCell ref="A2496:C2496"/>
    <mergeCell ref="A2558:C2558"/>
    <mergeCell ref="A2159:C2159"/>
    <mergeCell ref="A2185:C2185"/>
    <mergeCell ref="A2187:C2187"/>
    <mergeCell ref="B2205:C2205"/>
    <mergeCell ref="A2249:C2249"/>
    <mergeCell ref="B2307:C2307"/>
    <mergeCell ref="B1983:C1983"/>
    <mergeCell ref="A2014:C2014"/>
    <mergeCell ref="A2016:C2016"/>
    <mergeCell ref="B2034:C2034"/>
    <mergeCell ref="A2078:C2078"/>
    <mergeCell ref="A2147:C2147"/>
    <mergeCell ref="B1977:C1977"/>
    <mergeCell ref="B1978:C1978"/>
    <mergeCell ref="B1979:C1979"/>
    <mergeCell ref="B1980:C1980"/>
    <mergeCell ref="B1981:C1981"/>
    <mergeCell ref="B1982:C1982"/>
    <mergeCell ref="B1852:C1852"/>
    <mergeCell ref="A1869:C1869"/>
    <mergeCell ref="A1870:C1870"/>
    <mergeCell ref="B1888:C1888"/>
    <mergeCell ref="A1936:C1936"/>
    <mergeCell ref="B1976:C1976"/>
    <mergeCell ref="A1730:C1730"/>
    <mergeCell ref="B1748:C1748"/>
    <mergeCell ref="B1779:C1779"/>
    <mergeCell ref="A1794:C1794"/>
    <mergeCell ref="B1832:C1832"/>
    <mergeCell ref="B1833:C1833"/>
    <mergeCell ref="A1466:C1466"/>
    <mergeCell ref="B1484:C1484"/>
    <mergeCell ref="A1529:C1529"/>
    <mergeCell ref="A1603:C1603"/>
    <mergeCell ref="B1621:C1621"/>
    <mergeCell ref="A1665:C1665"/>
    <mergeCell ref="B1239:C1239"/>
    <mergeCell ref="A1283:C1283"/>
    <mergeCell ref="A1342:C1342"/>
    <mergeCell ref="B1359:C1359"/>
    <mergeCell ref="A1403:C1403"/>
    <mergeCell ref="A1464:C1464"/>
    <mergeCell ref="A1160:C1160"/>
    <mergeCell ref="B1216:C1216"/>
    <mergeCell ref="B1217:C1217"/>
    <mergeCell ref="B1218:C1218"/>
    <mergeCell ref="A1220:C1220"/>
    <mergeCell ref="A1222:C1222"/>
    <mergeCell ref="B978:C978"/>
    <mergeCell ref="A983:C983"/>
    <mergeCell ref="B1000:C1000"/>
    <mergeCell ref="A1044:C1044"/>
    <mergeCell ref="A1099:C1099"/>
    <mergeCell ref="B1116:C1116"/>
    <mergeCell ref="B834:C834"/>
    <mergeCell ref="B835:C835"/>
    <mergeCell ref="B836:C836"/>
    <mergeCell ref="A859:C859"/>
    <mergeCell ref="B876:C876"/>
    <mergeCell ref="A920:C920"/>
    <mergeCell ref="B776:C776"/>
    <mergeCell ref="A791:C791"/>
    <mergeCell ref="B829:C829"/>
    <mergeCell ref="B830:C830"/>
    <mergeCell ref="B831:C831"/>
    <mergeCell ref="B833:C833"/>
    <mergeCell ref="A662:C662"/>
    <mergeCell ref="B701:C701"/>
    <mergeCell ref="B706:C706"/>
    <mergeCell ref="A725:C725"/>
    <mergeCell ref="A727:C727"/>
    <mergeCell ref="B745:C745"/>
    <mergeCell ref="C588:I588"/>
    <mergeCell ref="C589:I589"/>
    <mergeCell ref="A595:C595"/>
    <mergeCell ref="B613:C613"/>
    <mergeCell ref="B647:C647"/>
    <mergeCell ref="B654:C654"/>
    <mergeCell ref="B565:C565"/>
    <mergeCell ref="B569:C569"/>
    <mergeCell ref="B573:C573"/>
    <mergeCell ref="D577:F577"/>
    <mergeCell ref="I580:L580"/>
    <mergeCell ref="D581:F581"/>
    <mergeCell ref="I581:L581"/>
    <mergeCell ref="B543:C543"/>
    <mergeCell ref="B547:C547"/>
    <mergeCell ref="B551:C551"/>
    <mergeCell ref="B555:C555"/>
    <mergeCell ref="B559:C559"/>
    <mergeCell ref="A564:C564"/>
    <mergeCell ref="B519:C519"/>
    <mergeCell ref="B523:C523"/>
    <mergeCell ref="B527:C527"/>
    <mergeCell ref="B531:C531"/>
    <mergeCell ref="B535:C535"/>
    <mergeCell ref="B539:C539"/>
    <mergeCell ref="B510:C510"/>
    <mergeCell ref="B511:C511"/>
    <mergeCell ref="B512:C512"/>
    <mergeCell ref="B513:C513"/>
    <mergeCell ref="A514:C514"/>
    <mergeCell ref="B515:C515"/>
    <mergeCell ref="B501:C501"/>
    <mergeCell ref="B502:C502"/>
    <mergeCell ref="B503:C503"/>
    <mergeCell ref="B504:C504"/>
    <mergeCell ref="B505:C505"/>
    <mergeCell ref="B509:C509"/>
    <mergeCell ref="B495:C495"/>
    <mergeCell ref="B496:C496"/>
    <mergeCell ref="B497:C497"/>
    <mergeCell ref="B498:C498"/>
    <mergeCell ref="B499:C499"/>
    <mergeCell ref="B500:C500"/>
    <mergeCell ref="B486:C486"/>
    <mergeCell ref="B487:C487"/>
    <mergeCell ref="B491:C491"/>
    <mergeCell ref="B492:C492"/>
    <mergeCell ref="B493:C493"/>
    <mergeCell ref="B494:C494"/>
    <mergeCell ref="B477:C477"/>
    <mergeCell ref="B478:C478"/>
    <mergeCell ref="B479:C479"/>
    <mergeCell ref="B480:C480"/>
    <mergeCell ref="B481:C481"/>
    <mergeCell ref="B482:C482"/>
    <mergeCell ref="A461:C461"/>
    <mergeCell ref="A462:C462"/>
    <mergeCell ref="A466:C466"/>
    <mergeCell ref="B471:C471"/>
    <mergeCell ref="B472:C472"/>
    <mergeCell ref="B473:C473"/>
    <mergeCell ref="B444:C444"/>
    <mergeCell ref="B445:C445"/>
    <mergeCell ref="A449:C449"/>
    <mergeCell ref="A458:C458"/>
    <mergeCell ref="A459:C459"/>
    <mergeCell ref="A460:C460"/>
    <mergeCell ref="A423:C423"/>
    <mergeCell ref="B436:C436"/>
    <mergeCell ref="B437:C437"/>
    <mergeCell ref="A439:C439"/>
    <mergeCell ref="B442:C442"/>
    <mergeCell ref="B443:C443"/>
    <mergeCell ref="B393:C393"/>
    <mergeCell ref="B396:C396"/>
    <mergeCell ref="B397:C397"/>
    <mergeCell ref="B398:C398"/>
    <mergeCell ref="A407:C407"/>
    <mergeCell ref="B408:C408"/>
    <mergeCell ref="B382:C382"/>
    <mergeCell ref="B385:C385"/>
    <mergeCell ref="B386:C386"/>
    <mergeCell ref="B390:C390"/>
    <mergeCell ref="B391:C391"/>
    <mergeCell ref="B392:C392"/>
    <mergeCell ref="B353:C353"/>
    <mergeCell ref="A357:C357"/>
    <mergeCell ref="A367:C367"/>
    <mergeCell ref="B368:C368"/>
    <mergeCell ref="B371:C371"/>
    <mergeCell ref="A376:C376"/>
    <mergeCell ref="B343:C343"/>
    <mergeCell ref="B344:C344"/>
    <mergeCell ref="A347:C347"/>
    <mergeCell ref="B350:C350"/>
    <mergeCell ref="B351:C351"/>
    <mergeCell ref="B352:C352"/>
    <mergeCell ref="A307:C307"/>
    <mergeCell ref="B312:C312"/>
    <mergeCell ref="B320:C320"/>
    <mergeCell ref="B321:C321"/>
    <mergeCell ref="B322:C322"/>
    <mergeCell ref="A329:C329"/>
    <mergeCell ref="B277:C277"/>
    <mergeCell ref="B278:C278"/>
    <mergeCell ref="A296:C296"/>
    <mergeCell ref="B297:C297"/>
    <mergeCell ref="B298:C298"/>
    <mergeCell ref="B301:C301"/>
    <mergeCell ref="A248:C248"/>
    <mergeCell ref="B249:C249"/>
    <mergeCell ref="B253:C253"/>
    <mergeCell ref="B257:C257"/>
    <mergeCell ref="A268:C268"/>
    <mergeCell ref="A271:C271"/>
    <mergeCell ref="B223:C223"/>
    <mergeCell ref="B227:C227"/>
    <mergeCell ref="B231:C231"/>
    <mergeCell ref="B235:C235"/>
    <mergeCell ref="B239:C239"/>
    <mergeCell ref="B244:C244"/>
    <mergeCell ref="B199:C199"/>
    <mergeCell ref="B203:C203"/>
    <mergeCell ref="B207:C207"/>
    <mergeCell ref="B211:C211"/>
    <mergeCell ref="B215:C215"/>
    <mergeCell ref="B219:C219"/>
    <mergeCell ref="B193:C193"/>
    <mergeCell ref="B194:C194"/>
    <mergeCell ref="B195:C195"/>
    <mergeCell ref="B196:C196"/>
    <mergeCell ref="B197:C197"/>
    <mergeCell ref="A198:C198"/>
    <mergeCell ref="B185:C185"/>
    <mergeCell ref="B186:C186"/>
    <mergeCell ref="B187:C187"/>
    <mergeCell ref="B190:C190"/>
    <mergeCell ref="B191:C191"/>
    <mergeCell ref="B192:C192"/>
    <mergeCell ref="A169:C169"/>
    <mergeCell ref="B175:C175"/>
    <mergeCell ref="B178:C178"/>
    <mergeCell ref="B179:C179"/>
    <mergeCell ref="B183:C183"/>
    <mergeCell ref="B184:C184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9DC707-67F9-4A6C-8190-750E41A8A604}"/>
</file>

<file path=customXml/itemProps2.xml><?xml version="1.0" encoding="utf-8"?>
<ds:datastoreItem xmlns:ds="http://schemas.openxmlformats.org/officeDocument/2006/customXml" ds:itemID="{F20E3F4F-06AC-43DD-8121-FE61B25D9B5A}"/>
</file>

<file path=customXml/itemProps3.xml><?xml version="1.0" encoding="utf-8"?>
<ds:datastoreItem xmlns:ds="http://schemas.openxmlformats.org/officeDocument/2006/customXml" ds:itemID="{BABE73D4-3805-4CF5-9780-B7DDDBC04C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2025-03-17T08:29:03Z</dcterms:created>
  <dcterms:modified xsi:type="dcterms:W3CDTF">2025-09-04T17:33:45Z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